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BEST" sheetId="6" r:id="rId6"/>
    <sheet name="OBID" sheetId="7" r:id="rId7"/>
    <sheet name="FDXC" sheetId="8" r:id="rId8"/>
  </sheets>
  <definedNames>
    <definedName name="FundCurrency">OEI!$C$8</definedName>
    <definedName name="NAV">OEI!$D$8</definedName>
    <definedName name="PreviousNAV">OEI!$D$6</definedName>
    <definedName name="Z_AD46497A_B353_49B5_8E30_BDB4EF8F6988_.wvu.Cols" localSheetId="2" hidden="1">ALEG!$A:$D,ALEG!$K:$L,ALEG!$R:$W,ALEG!$Y:$Z,ALEG!$AB:$AB</definedName>
    <definedName name="Z_AD46497A_B353_49B5_8E30_BDB4EF8F6988_.wvu.Cols" localSheetId="5" hidden="1">BEST!$A:$D,BEST!$K:$L,BEST!$R:$W,BEST!$Y:$Z,BEST!$AB:$AB</definedName>
    <definedName name="Z_AD46497A_B353_49B5_8E30_BDB4EF8F6988_.wvu.Cols" localSheetId="7" hidden="1">FDXC!$A:$D,FDXC!$K:$L,FDXC!$R:$W,FDXC!$Y:$Z,FDXC!$AB:$AB</definedName>
    <definedName name="Z_AD46497A_B353_49B5_8E30_BDB4EF8F6988_.wvu.Cols" localSheetId="6" hidden="1">OBID!$A:$D,OBID!$K:$L,OBID!$R:$W,OBID!$Y:$Z,OBID!$AB:$AB</definedName>
    <definedName name="Z_AD46497A_B353_49B5_8E30_BDB4EF8F6988_.wvu.Cols" localSheetId="0" hidden="1">OEI!$A:$D,OEI!$K:$L,OEI!$V:$AC,OEI!$AE:$AF,OEI!$AI:$AI</definedName>
    <definedName name="Z_AD46497A_B353_49B5_8E30_BDB4EF8F6988_.wvu.Cols" localSheetId="4" hidden="1">OPE!$A:$D,OPE!$K:$L,OPE!$R:$W,OPE!$Y:$Z,OPE!$AB:$AB</definedName>
    <definedName name="Z_AD46497A_B353_49B5_8E30_BDB4EF8F6988_.wvu.Cols" localSheetId="3" hidden="1">OPUS!$A:$D,OPUS!$K:$L,OPUS!$R:$W,OPUS!$Y:$Z,OPUS!$AB:$AB</definedName>
    <definedName name="Z_AD46497A_B353_49B5_8E30_BDB4EF8F6988_.wvu.Cols" localSheetId="1" hidden="1">SWAN!$A:$D,SWAN!$K:$L,SWAN!$T:$AA,SWAN!$AC:$AD,SWAN!$AF:$AF</definedName>
    <definedName name="Z_AD46497A_B353_49B5_8E30_BDB4EF8F6988_.wvu.Rows" localSheetId="2" hidden="1">ALEG!$3:$3</definedName>
    <definedName name="Z_AD46497A_B353_49B5_8E30_BDB4EF8F6988_.wvu.Rows" localSheetId="5" hidden="1">BEST!$3:$3</definedName>
    <definedName name="Z_AD46497A_B353_49B5_8E30_BDB4EF8F6988_.wvu.Rows" localSheetId="7" hidden="1">FDXC!$3:$3</definedName>
    <definedName name="Z_AD46497A_B353_49B5_8E30_BDB4EF8F6988_.wvu.Rows" localSheetId="6" hidden="1">OBID!$3:$3</definedName>
    <definedName name="Z_AD46497A_B353_49B5_8E30_BDB4EF8F6988_.wvu.Rows" localSheetId="0" hidden="1">OEI!$11:$11,OEI!$751:$814</definedName>
    <definedName name="Z_AD46497A_B353_49B5_8E30_BDB4EF8F6988_.wvu.Rows" localSheetId="4" hidden="1">OPE!$3:$3</definedName>
    <definedName name="Z_AD46497A_B353_49B5_8E30_BDB4EF8F6988_.wvu.Rows" localSheetId="3" hidden="1">OPUS!$3:$3</definedName>
    <definedName name="Z_AD46497A_B353_49B5_8E30_BDB4EF8F6988_.wvu.Rows" localSheetId="1" hidden="1">SWAN!$3:$3</definedName>
  </definedNames>
  <calcPr calcId="162913"/>
  <customWorkbookViews>
    <customWorkbookView name="Geoff Poore - Personal View" guid="{AD46497A-B353-49B5-8E30-BDB4EF8F6988}" mergeInterval="0" personalView="1" maximized="1" xWindow="2552" yWindow="-8" windowWidth="2576" windowHeight="141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41" i="1" l="1"/>
  <c r="T841" i="1"/>
  <c r="R841" i="1"/>
  <c r="AF840" i="1"/>
  <c r="AC840" i="1"/>
  <c r="V840" i="1"/>
  <c r="M840" i="1"/>
  <c r="Q840" i="1" s="1"/>
  <c r="S840" i="1" s="1"/>
  <c r="L840" i="1"/>
  <c r="K840" i="1"/>
  <c r="F159" i="2"/>
  <c r="G136" i="2"/>
  <c r="G529" i="1"/>
  <c r="F136" i="2"/>
  <c r="D136" i="2"/>
  <c r="Z136" i="2"/>
  <c r="G159" i="2"/>
  <c r="AB529" i="1"/>
  <c r="D529" i="1"/>
  <c r="Z159" i="2"/>
  <c r="D159" i="2"/>
  <c r="F529" i="1"/>
  <c r="G840" i="1"/>
  <c r="AC529" i="1" l="1"/>
  <c r="AD529" i="1" s="1"/>
  <c r="K159" i="2"/>
  <c r="T159" i="2"/>
  <c r="H529" i="1"/>
  <c r="AA159" i="2"/>
  <c r="V529" i="1"/>
  <c r="K529" i="1"/>
  <c r="K136" i="2"/>
  <c r="T136" i="2"/>
  <c r="H159" i="2"/>
  <c r="I159" i="2" s="1"/>
  <c r="AA136" i="2"/>
  <c r="AB136" i="2" s="1"/>
  <c r="H136" i="2"/>
  <c r="I136" i="2" s="1"/>
  <c r="AH840" i="1"/>
  <c r="H840" i="1"/>
  <c r="H839" i="1" s="1"/>
  <c r="S841" i="1"/>
  <c r="Z840" i="1"/>
  <c r="Z841" i="1" s="1"/>
  <c r="Y840" i="1"/>
  <c r="Y841" i="1" s="1"/>
  <c r="AD840" i="1"/>
  <c r="AD839" i="1" s="1"/>
  <c r="Q841" i="1"/>
  <c r="AF839" i="1"/>
  <c r="AE839" i="1"/>
  <c r="AC839" i="1"/>
  <c r="AB839" i="1"/>
  <c r="V839" i="1"/>
  <c r="M839" i="1"/>
  <c r="L839" i="1"/>
  <c r="K839" i="1"/>
  <c r="J839" i="1"/>
  <c r="J841" i="1" s="1"/>
  <c r="G839" i="1"/>
  <c r="F839" i="1"/>
  <c r="U835" i="1"/>
  <c r="T835" i="1"/>
  <c r="R835" i="1"/>
  <c r="AF834" i="1"/>
  <c r="AC834" i="1"/>
  <c r="V834" i="1"/>
  <c r="M834" i="1"/>
  <c r="Q834" i="1" s="1"/>
  <c r="L834" i="1"/>
  <c r="K834" i="1"/>
  <c r="L529" i="1"/>
  <c r="M529" i="1"/>
  <c r="G834" i="1"/>
  <c r="L159" i="2"/>
  <c r="M159" i="2"/>
  <c r="L136" i="2"/>
  <c r="AD136" i="2"/>
  <c r="M136" i="2"/>
  <c r="AH834" i="1" l="1"/>
  <c r="P159" i="2"/>
  <c r="Q159" i="2" s="1"/>
  <c r="P136" i="2"/>
  <c r="Q136" i="2" s="1"/>
  <c r="Q529" i="1"/>
  <c r="N839" i="1"/>
  <c r="N159" i="2"/>
  <c r="O159" i="2" s="1"/>
  <c r="N529" i="1"/>
  <c r="N136" i="2"/>
  <c r="O136" i="2" s="1"/>
  <c r="AB159" i="2"/>
  <c r="AE136" i="2"/>
  <c r="I529" i="1"/>
  <c r="AH839" i="1"/>
  <c r="H834" i="1"/>
  <c r="H833" i="1" s="1"/>
  <c r="P839" i="1"/>
  <c r="Q835" i="1"/>
  <c r="S834" i="1"/>
  <c r="AD834" i="1"/>
  <c r="AD833" i="1" s="1"/>
  <c r="I840" i="1"/>
  <c r="I839" i="1" s="1"/>
  <c r="N840" i="1"/>
  <c r="P840" i="1" s="1"/>
  <c r="AF833" i="1"/>
  <c r="AE833" i="1"/>
  <c r="AC833" i="1"/>
  <c r="AB833" i="1"/>
  <c r="V833" i="1"/>
  <c r="M833" i="1"/>
  <c r="L833" i="1"/>
  <c r="K833" i="1"/>
  <c r="J833" i="1"/>
  <c r="J835" i="1" s="1"/>
  <c r="G833" i="1"/>
  <c r="F833" i="1"/>
  <c r="Z830" i="1"/>
  <c r="AF529" i="1"/>
  <c r="AD159" i="2"/>
  <c r="AE159" i="2" l="1"/>
  <c r="AG529" i="1"/>
  <c r="AH529" i="1"/>
  <c r="O529" i="1"/>
  <c r="P529" i="1"/>
  <c r="S529" i="1"/>
  <c r="R529" i="1"/>
  <c r="R136" i="2"/>
  <c r="W136" i="2"/>
  <c r="X136" i="2"/>
  <c r="S136" i="2"/>
  <c r="W159" i="2"/>
  <c r="S159" i="2"/>
  <c r="R159" i="2"/>
  <c r="X159" i="2"/>
  <c r="N833" i="1"/>
  <c r="P833" i="1" s="1"/>
  <c r="AH833" i="1"/>
  <c r="AA830" i="1"/>
  <c r="S835" i="1"/>
  <c r="Z834" i="1"/>
  <c r="Z835" i="1" s="1"/>
  <c r="Y834" i="1"/>
  <c r="Y835" i="1" s="1"/>
  <c r="N841" i="1"/>
  <c r="N834" i="1"/>
  <c r="P834" i="1" s="1"/>
  <c r="I834" i="1"/>
  <c r="I833" i="1" s="1"/>
  <c r="AG829" i="1"/>
  <c r="U829" i="1"/>
  <c r="T829" i="1"/>
  <c r="R829" i="1"/>
  <c r="O829" i="1"/>
  <c r="AF828" i="1"/>
  <c r="AC828" i="1"/>
  <c r="AD828" i="1" s="1"/>
  <c r="V828" i="1"/>
  <c r="Q828" i="1"/>
  <c r="S828" i="1" s="1"/>
  <c r="M828" i="1"/>
  <c r="L828" i="1"/>
  <c r="K828" i="1"/>
  <c r="G828" i="1"/>
  <c r="U529" i="1" l="1"/>
  <c r="T529" i="1"/>
  <c r="Z529" i="1"/>
  <c r="Y529" i="1"/>
  <c r="AH828" i="1"/>
  <c r="H828" i="1"/>
  <c r="Z828" i="1"/>
  <c r="Y828" i="1"/>
  <c r="O838" i="1"/>
  <c r="O841" i="1" s="1"/>
  <c r="O832" i="1"/>
  <c r="O835" i="1" s="1"/>
  <c r="AG838" i="1"/>
  <c r="AG841" i="1" s="1"/>
  <c r="AG832" i="1"/>
  <c r="AG835" i="1" s="1"/>
  <c r="N835" i="1"/>
  <c r="AF827" i="1"/>
  <c r="AC827" i="1"/>
  <c r="V827" i="1"/>
  <c r="Q827" i="1"/>
  <c r="S827" i="1" s="1"/>
  <c r="M827" i="1"/>
  <c r="L827" i="1"/>
  <c r="K827" i="1"/>
  <c r="G827" i="1"/>
  <c r="AH827" i="1" l="1"/>
  <c r="H827" i="1"/>
  <c r="Z827" i="1"/>
  <c r="Y827" i="1"/>
  <c r="AD827" i="1"/>
  <c r="I828" i="1"/>
  <c r="N828" i="1"/>
  <c r="P828" i="1" s="1"/>
  <c r="N827" i="1" l="1"/>
  <c r="P827" i="1" s="1"/>
  <c r="I827" i="1"/>
  <c r="AC826" i="1"/>
  <c r="V826" i="1"/>
  <c r="Q826" i="1"/>
  <c r="S826" i="1" s="1"/>
  <c r="Y826" i="1" l="1"/>
  <c r="Z826" i="1"/>
  <c r="AD826" i="1"/>
  <c r="K826" i="1"/>
  <c r="L826" i="1"/>
  <c r="AF826" i="1"/>
  <c r="G826" i="1"/>
  <c r="M826" i="1"/>
  <c r="H826" i="1" l="1"/>
  <c r="AH826" i="1"/>
  <c r="AF825" i="1"/>
  <c r="AC825" i="1"/>
  <c r="V825" i="1"/>
  <c r="M825" i="1"/>
  <c r="Q825" i="1" s="1"/>
  <c r="S825" i="1" s="1"/>
  <c r="L825" i="1"/>
  <c r="K825" i="1"/>
  <c r="G825" i="1"/>
  <c r="AH825" i="1" l="1"/>
  <c r="H825" i="1"/>
  <c r="Z825" i="1"/>
  <c r="Y825" i="1"/>
  <c r="AD825" i="1"/>
  <c r="N826" i="1"/>
  <c r="P826" i="1" s="1"/>
  <c r="I826" i="1"/>
  <c r="AF824" i="1"/>
  <c r="AC824" i="1"/>
  <c r="V824" i="1"/>
  <c r="M824" i="1"/>
  <c r="Q824" i="1" s="1"/>
  <c r="S824" i="1" s="1"/>
  <c r="L824" i="1"/>
  <c r="K824" i="1"/>
  <c r="G824" i="1"/>
  <c r="AH824" i="1" l="1"/>
  <c r="H824" i="1"/>
  <c r="Z824" i="1"/>
  <c r="Y824" i="1"/>
  <c r="AD824" i="1"/>
  <c r="I825" i="1"/>
  <c r="N825" i="1"/>
  <c r="P825" i="1" s="1"/>
  <c r="AF823" i="1"/>
  <c r="AC823" i="1"/>
  <c r="AD823" i="1" s="1"/>
  <c r="V823" i="1"/>
  <c r="Q823" i="1"/>
  <c r="S823" i="1" s="1"/>
  <c r="M823" i="1"/>
  <c r="L823" i="1"/>
  <c r="K823" i="1"/>
  <c r="G823" i="1"/>
  <c r="H823" i="1" l="1"/>
  <c r="Y823" i="1"/>
  <c r="Z823" i="1"/>
  <c r="AH823" i="1"/>
  <c r="I824" i="1"/>
  <c r="N824" i="1"/>
  <c r="P824" i="1" s="1"/>
  <c r="AF822" i="1"/>
  <c r="AC822" i="1"/>
  <c r="V822" i="1"/>
  <c r="Q822" i="1"/>
  <c r="S822" i="1" s="1"/>
  <c r="M822" i="1"/>
  <c r="L822" i="1"/>
  <c r="K822" i="1"/>
  <c r="G822" i="1"/>
  <c r="AH822" i="1" l="1"/>
  <c r="H822" i="1"/>
  <c r="Z822" i="1"/>
  <c r="Y822" i="1"/>
  <c r="AD822" i="1"/>
  <c r="N823" i="1"/>
  <c r="P823" i="1" s="1"/>
  <c r="I823" i="1"/>
  <c r="I822" i="1" l="1"/>
  <c r="N822" i="1"/>
  <c r="P822" i="1" s="1"/>
  <c r="AC821" i="1"/>
  <c r="V821" i="1"/>
  <c r="AD821" i="1" l="1"/>
  <c r="K821" i="1"/>
  <c r="G821" i="1"/>
  <c r="L821" i="1"/>
  <c r="AF821" i="1" s="1"/>
  <c r="H821" i="1" l="1"/>
  <c r="AH821" i="1"/>
  <c r="AF820" i="1"/>
  <c r="AC820" i="1"/>
  <c r="AD820" i="1" s="1"/>
  <c r="V820" i="1"/>
  <c r="Q820" i="1"/>
  <c r="M820" i="1"/>
  <c r="L820" i="1"/>
  <c r="K820" i="1"/>
  <c r="G820" i="1"/>
  <c r="M821" i="1"/>
  <c r="Q821" i="1" l="1"/>
  <c r="S821" i="1" s="1"/>
  <c r="Y821" i="1" s="1"/>
  <c r="H820" i="1"/>
  <c r="S820" i="1"/>
  <c r="AH820" i="1"/>
  <c r="N821" i="1"/>
  <c r="P821" i="1" s="1"/>
  <c r="I821" i="1"/>
  <c r="Z821" i="1" l="1"/>
  <c r="Q829" i="1"/>
  <c r="S829" i="1"/>
  <c r="Z820" i="1"/>
  <c r="Y820" i="1"/>
  <c r="Y829" i="1" s="1"/>
  <c r="N820" i="1"/>
  <c r="I820" i="1"/>
  <c r="AB814" i="1"/>
  <c r="Z829" i="1" l="1"/>
  <c r="N829" i="1"/>
  <c r="P820" i="1"/>
  <c r="F814" i="1"/>
  <c r="G814" i="1"/>
  <c r="D814" i="1"/>
  <c r="V814" i="1" l="1"/>
  <c r="K814" i="1"/>
  <c r="AC814" i="1"/>
  <c r="H814" i="1"/>
  <c r="L814" i="1"/>
  <c r="AF814" i="1" s="1"/>
  <c r="M814" i="1"/>
  <c r="Q814" i="1" l="1"/>
  <c r="N814" i="1"/>
  <c r="I814" i="1"/>
  <c r="AH814" i="1"/>
  <c r="AG814" i="1"/>
  <c r="AD814" i="1"/>
  <c r="AB813" i="1"/>
  <c r="P814" i="1" l="1"/>
  <c r="O814" i="1"/>
  <c r="S814" i="1"/>
  <c r="R814" i="1"/>
  <c r="U814" i="1" l="1"/>
  <c r="T814" i="1"/>
  <c r="Z814" i="1"/>
  <c r="Y814" i="1"/>
  <c r="F813" i="1"/>
  <c r="D813" i="1"/>
  <c r="G813" i="1"/>
  <c r="V813" i="1" l="1"/>
  <c r="K813" i="1"/>
  <c r="AC813" i="1"/>
  <c r="H813" i="1"/>
  <c r="I813" i="1" s="1"/>
  <c r="L813" i="1"/>
  <c r="AF813" i="1"/>
  <c r="M813" i="1"/>
  <c r="Q813" i="1" l="1"/>
  <c r="N813" i="1"/>
  <c r="AG813" i="1"/>
  <c r="AH813" i="1"/>
  <c r="AD813" i="1"/>
  <c r="AB812" i="1"/>
  <c r="P813" i="1" l="1"/>
  <c r="O813" i="1"/>
  <c r="S813" i="1"/>
  <c r="R813" i="1"/>
  <c r="Z813" i="1" l="1"/>
  <c r="Y813" i="1"/>
  <c r="U813" i="1"/>
  <c r="T813" i="1"/>
  <c r="D812" i="1"/>
  <c r="G812" i="1"/>
  <c r="F812" i="1"/>
  <c r="V812" i="1" l="1"/>
  <c r="K812" i="1"/>
  <c r="AC812" i="1"/>
  <c r="H812" i="1"/>
  <c r="L812" i="1"/>
  <c r="AF812" i="1"/>
  <c r="I812" i="1" l="1"/>
  <c r="AH812" i="1"/>
  <c r="AG812" i="1"/>
  <c r="AD812" i="1"/>
  <c r="M812" i="1"/>
  <c r="AB811" i="1"/>
  <c r="Q812" i="1" l="1"/>
  <c r="S812" i="1" s="1"/>
  <c r="N812" i="1"/>
  <c r="O812" i="1" s="1"/>
  <c r="P812" i="1" l="1"/>
  <c r="R812" i="1"/>
  <c r="Z812" i="1"/>
  <c r="Y812" i="1"/>
  <c r="U812" i="1"/>
  <c r="T812" i="1"/>
  <c r="D811" i="1"/>
  <c r="F811" i="1"/>
  <c r="G811" i="1"/>
  <c r="V811" i="1" l="1"/>
  <c r="K811" i="1"/>
  <c r="AC811" i="1"/>
  <c r="H811" i="1"/>
  <c r="L811" i="1"/>
  <c r="AF811" i="1"/>
  <c r="I811" i="1" l="1"/>
  <c r="AH811" i="1"/>
  <c r="AG811" i="1"/>
  <c r="AD811" i="1"/>
  <c r="AB810" i="1"/>
  <c r="M811" i="1"/>
  <c r="Q811" i="1" l="1"/>
  <c r="S811" i="1" s="1"/>
  <c r="N811" i="1"/>
  <c r="O811" i="1" s="1"/>
  <c r="P811" i="1" l="1"/>
  <c r="R811" i="1"/>
  <c r="Z811" i="1"/>
  <c r="Y811" i="1"/>
  <c r="U811" i="1"/>
  <c r="T811" i="1"/>
  <c r="G810" i="1"/>
  <c r="D810" i="1"/>
  <c r="F810" i="1"/>
  <c r="V810" i="1" l="1"/>
  <c r="K810" i="1"/>
  <c r="AC810" i="1"/>
  <c r="H810" i="1"/>
  <c r="I810" i="1" s="1"/>
  <c r="L810" i="1"/>
  <c r="AF810" i="1"/>
  <c r="M810" i="1"/>
  <c r="Q810" i="1" l="1"/>
  <c r="N810" i="1"/>
  <c r="AG810" i="1"/>
  <c r="AH810" i="1"/>
  <c r="AD810" i="1"/>
  <c r="AB809" i="1"/>
  <c r="P810" i="1" l="1"/>
  <c r="O810" i="1"/>
  <c r="S810" i="1"/>
  <c r="R810" i="1"/>
  <c r="Z810" i="1" l="1"/>
  <c r="Y810" i="1"/>
  <c r="U810" i="1"/>
  <c r="T810" i="1"/>
  <c r="D809" i="1"/>
  <c r="F809" i="1"/>
  <c r="G809" i="1"/>
  <c r="V809" i="1" l="1"/>
  <c r="K809" i="1"/>
  <c r="AC809" i="1"/>
  <c r="H809" i="1"/>
  <c r="L809" i="1"/>
  <c r="M809" i="1"/>
  <c r="Q809" i="1" l="1"/>
  <c r="N809" i="1"/>
  <c r="I809" i="1"/>
  <c r="AD809" i="1"/>
  <c r="AF809" i="1"/>
  <c r="AB808" i="1"/>
  <c r="AH809" i="1" l="1"/>
  <c r="AG809" i="1"/>
  <c r="P809" i="1"/>
  <c r="O809" i="1"/>
  <c r="S809" i="1"/>
  <c r="R809" i="1"/>
  <c r="Z809" i="1" l="1"/>
  <c r="Y809" i="1"/>
  <c r="U809" i="1"/>
  <c r="T809" i="1"/>
  <c r="D808" i="1"/>
  <c r="G808" i="1"/>
  <c r="F808" i="1"/>
  <c r="V808" i="1" l="1"/>
  <c r="K808" i="1"/>
  <c r="AC808" i="1"/>
  <c r="H808" i="1"/>
  <c r="I808" i="1" s="1"/>
  <c r="L808" i="1"/>
  <c r="AF808" i="1"/>
  <c r="AH808" i="1" l="1"/>
  <c r="AG808" i="1"/>
  <c r="AD808" i="1"/>
  <c r="M808" i="1"/>
  <c r="AB807" i="1"/>
  <c r="N808" i="1" l="1"/>
  <c r="P808" i="1" s="1"/>
  <c r="Q808" i="1"/>
  <c r="R808" i="1" s="1"/>
  <c r="O808" i="1" l="1"/>
  <c r="S808" i="1"/>
  <c r="F807" i="1"/>
  <c r="D807" i="1"/>
  <c r="G807" i="1"/>
  <c r="Z808" i="1" l="1"/>
  <c r="T808" i="1"/>
  <c r="U808" i="1"/>
  <c r="Y808" i="1"/>
  <c r="V807" i="1"/>
  <c r="K807" i="1"/>
  <c r="AC807" i="1"/>
  <c r="H807" i="1"/>
  <c r="L807" i="1"/>
  <c r="M807" i="1"/>
  <c r="Q807" i="1" l="1"/>
  <c r="N807" i="1"/>
  <c r="I807" i="1"/>
  <c r="AD807" i="1"/>
  <c r="AF807" i="1"/>
  <c r="AB806" i="1"/>
  <c r="AG807" i="1" l="1"/>
  <c r="AH807" i="1"/>
  <c r="P807" i="1"/>
  <c r="O807" i="1"/>
  <c r="R807" i="1"/>
  <c r="S807" i="1"/>
  <c r="Z807" i="1" l="1"/>
  <c r="Y807" i="1"/>
  <c r="U807" i="1"/>
  <c r="T807" i="1"/>
  <c r="D806" i="1"/>
  <c r="F806" i="1"/>
  <c r="G806" i="1"/>
  <c r="V806" i="1" l="1"/>
  <c r="K806" i="1"/>
  <c r="AC806" i="1"/>
  <c r="H806" i="1"/>
  <c r="I806" i="1" s="1"/>
  <c r="L806" i="1"/>
  <c r="AF806" i="1"/>
  <c r="AH806" i="1" l="1"/>
  <c r="AG806" i="1"/>
  <c r="AD806" i="1"/>
  <c r="M806" i="1"/>
  <c r="AB805" i="1"/>
  <c r="Q806" i="1" l="1"/>
  <c r="S806" i="1" s="1"/>
  <c r="N806" i="1"/>
  <c r="P806" i="1" s="1"/>
  <c r="O806" i="1" l="1"/>
  <c r="Z806" i="1" s="1"/>
  <c r="R806" i="1"/>
  <c r="Y806" i="1"/>
  <c r="U806" i="1"/>
  <c r="T806" i="1"/>
  <c r="F805" i="1"/>
  <c r="G805" i="1"/>
  <c r="D805" i="1"/>
  <c r="V805" i="1" l="1"/>
  <c r="K805" i="1"/>
  <c r="AC805" i="1"/>
  <c r="H805" i="1"/>
  <c r="I805" i="1" s="1"/>
  <c r="L805" i="1"/>
  <c r="AF805" i="1"/>
  <c r="M805" i="1"/>
  <c r="Q805" i="1" l="1"/>
  <c r="AG805" i="1"/>
  <c r="AH805" i="1"/>
  <c r="AD805" i="1"/>
  <c r="N805" i="1"/>
  <c r="AB804" i="1"/>
  <c r="P805" i="1" l="1"/>
  <c r="O805" i="1"/>
  <c r="S805" i="1"/>
  <c r="R805" i="1"/>
  <c r="Z805" i="1" l="1"/>
  <c r="Y805" i="1"/>
  <c r="U805" i="1"/>
  <c r="T805" i="1"/>
  <c r="G804" i="1"/>
  <c r="D804" i="1"/>
  <c r="F804" i="1"/>
  <c r="V804" i="1" l="1"/>
  <c r="K804" i="1"/>
  <c r="AC804" i="1"/>
  <c r="H804" i="1"/>
  <c r="L804" i="1"/>
  <c r="M804" i="1" s="1"/>
  <c r="AF804" i="1"/>
  <c r="Q804" i="1" l="1"/>
  <c r="N804" i="1"/>
  <c r="AG804" i="1"/>
  <c r="AH804" i="1"/>
  <c r="AD804" i="1"/>
  <c r="I804" i="1"/>
  <c r="AB803" i="1"/>
  <c r="P804" i="1" l="1"/>
  <c r="O804" i="1"/>
  <c r="R804" i="1"/>
  <c r="S804" i="1"/>
  <c r="U804" i="1" l="1"/>
  <c r="Z804" i="1"/>
  <c r="Y804" i="1"/>
  <c r="T804" i="1"/>
  <c r="F803" i="1"/>
  <c r="G803" i="1"/>
  <c r="D803" i="1"/>
  <c r="V803" i="1" l="1"/>
  <c r="K803" i="1"/>
  <c r="AC803" i="1"/>
  <c r="H803" i="1"/>
  <c r="I803" i="1" s="1"/>
  <c r="L803" i="1"/>
  <c r="AF803" i="1"/>
  <c r="AH803" i="1" l="1"/>
  <c r="AG803" i="1"/>
  <c r="AD803" i="1"/>
  <c r="AB802" i="1"/>
  <c r="M803" i="1"/>
  <c r="Q803" i="1" l="1"/>
  <c r="S803" i="1" s="1"/>
  <c r="T803" i="1" s="1"/>
  <c r="N803" i="1"/>
  <c r="P803" i="1" s="1"/>
  <c r="D802" i="1"/>
  <c r="F802" i="1"/>
  <c r="G802" i="1"/>
  <c r="O803" i="1" l="1"/>
  <c r="Z803" i="1" s="1"/>
  <c r="R803" i="1"/>
  <c r="U803" i="1" s="1"/>
  <c r="V802" i="1"/>
  <c r="K802" i="1"/>
  <c r="AC802" i="1"/>
  <c r="H802" i="1"/>
  <c r="I802" i="1" s="1"/>
  <c r="L802" i="1"/>
  <c r="M802" i="1" s="1"/>
  <c r="AF802" i="1"/>
  <c r="Y803" i="1" l="1"/>
  <c r="Q802" i="1"/>
  <c r="N802" i="1"/>
  <c r="AG802" i="1"/>
  <c r="AH802" i="1"/>
  <c r="AD802" i="1"/>
  <c r="AB801" i="1"/>
  <c r="P802" i="1" l="1"/>
  <c r="O802" i="1"/>
  <c r="R802" i="1"/>
  <c r="S802" i="1"/>
  <c r="T802" i="1" l="1"/>
  <c r="Z802" i="1"/>
  <c r="Y802" i="1"/>
  <c r="U802" i="1"/>
  <c r="G801" i="1"/>
  <c r="F801" i="1"/>
  <c r="D801" i="1"/>
  <c r="V801" i="1" l="1"/>
  <c r="K801" i="1"/>
  <c r="AC801" i="1"/>
  <c r="H801" i="1"/>
  <c r="L801" i="1"/>
  <c r="AF801" i="1"/>
  <c r="I801" i="1" l="1"/>
  <c r="AH801" i="1"/>
  <c r="AG801" i="1"/>
  <c r="AD801" i="1"/>
  <c r="M801" i="1"/>
  <c r="AB800" i="1"/>
  <c r="Q801" i="1" l="1"/>
  <c r="S801" i="1" s="1"/>
  <c r="N801" i="1"/>
  <c r="O801" i="1" s="1"/>
  <c r="P801" i="1" l="1"/>
  <c r="R801" i="1"/>
  <c r="T801" i="1" s="1"/>
  <c r="Z801" i="1"/>
  <c r="Y801" i="1"/>
  <c r="U801" i="1"/>
  <c r="F800" i="1"/>
  <c r="G800" i="1"/>
  <c r="D800" i="1"/>
  <c r="V800" i="1" l="1"/>
  <c r="K800" i="1"/>
  <c r="AC800" i="1"/>
  <c r="H800" i="1"/>
  <c r="I800" i="1" s="1"/>
  <c r="L800" i="1"/>
  <c r="AF800" i="1"/>
  <c r="M800" i="1"/>
  <c r="Q800" i="1" l="1"/>
  <c r="N800" i="1"/>
  <c r="AG800" i="1"/>
  <c r="AH800" i="1"/>
  <c r="AD800" i="1"/>
  <c r="AB799" i="1"/>
  <c r="O800" i="1" l="1"/>
  <c r="P800" i="1"/>
  <c r="R800" i="1"/>
  <c r="S800" i="1"/>
  <c r="Z800" i="1" l="1"/>
  <c r="Y800" i="1"/>
  <c r="U800" i="1"/>
  <c r="T800" i="1"/>
  <c r="D799" i="1"/>
  <c r="G799" i="1"/>
  <c r="F799" i="1"/>
  <c r="V799" i="1" l="1"/>
  <c r="K799" i="1"/>
  <c r="AC799" i="1"/>
  <c r="H799" i="1"/>
  <c r="I799" i="1" s="1"/>
  <c r="L799" i="1"/>
  <c r="M799" i="1" s="1"/>
  <c r="AF799" i="1"/>
  <c r="Q799" i="1" l="1"/>
  <c r="N799" i="1"/>
  <c r="AH799" i="1"/>
  <c r="AG799" i="1"/>
  <c r="AD799" i="1"/>
  <c r="AB798" i="1"/>
  <c r="O799" i="1" l="1"/>
  <c r="P799" i="1"/>
  <c r="R799" i="1"/>
  <c r="S799" i="1"/>
  <c r="Z799" i="1" l="1"/>
  <c r="Y799" i="1"/>
  <c r="U799" i="1"/>
  <c r="T799" i="1"/>
  <c r="G798" i="1"/>
  <c r="F798" i="1"/>
  <c r="D798" i="1"/>
  <c r="V798" i="1" l="1"/>
  <c r="K798" i="1"/>
  <c r="AC798" i="1"/>
  <c r="H798" i="1"/>
  <c r="I798" i="1" s="1"/>
  <c r="L798" i="1"/>
  <c r="M798" i="1"/>
  <c r="AF798" i="1"/>
  <c r="Q798" i="1" l="1"/>
  <c r="N798" i="1"/>
  <c r="AH798" i="1"/>
  <c r="AG798" i="1"/>
  <c r="AD798" i="1"/>
  <c r="AB797" i="1"/>
  <c r="P798" i="1" l="1"/>
  <c r="O798" i="1"/>
  <c r="S798" i="1"/>
  <c r="R798" i="1"/>
  <c r="Z798" i="1" l="1"/>
  <c r="Y798" i="1"/>
  <c r="U798" i="1"/>
  <c r="T798" i="1"/>
  <c r="F797" i="1"/>
  <c r="D797" i="1"/>
  <c r="G797" i="1"/>
  <c r="V797" i="1" l="1"/>
  <c r="K797" i="1"/>
  <c r="AC797" i="1"/>
  <c r="H797" i="1"/>
  <c r="L797" i="1"/>
  <c r="AF797" i="1" s="1"/>
  <c r="I797" i="1" l="1"/>
  <c r="AG797" i="1"/>
  <c r="AH797" i="1"/>
  <c r="AD797" i="1"/>
  <c r="M797" i="1"/>
  <c r="AB796" i="1"/>
  <c r="Q797" i="1" l="1"/>
  <c r="S797" i="1" s="1"/>
  <c r="N797" i="1"/>
  <c r="O797" i="1" s="1"/>
  <c r="P797" i="1" l="1"/>
  <c r="R797" i="1"/>
  <c r="Z797" i="1"/>
  <c r="Y797" i="1"/>
  <c r="U797" i="1"/>
  <c r="T797" i="1"/>
  <c r="F796" i="1"/>
  <c r="G796" i="1"/>
  <c r="D796" i="1"/>
  <c r="V796" i="1" l="1"/>
  <c r="K796" i="1"/>
  <c r="AC796" i="1"/>
  <c r="H796" i="1"/>
  <c r="L796" i="1"/>
  <c r="M796" i="1"/>
  <c r="Q796" i="1" l="1"/>
  <c r="N796" i="1"/>
  <c r="I796" i="1"/>
  <c r="AD796" i="1"/>
  <c r="AF796" i="1"/>
  <c r="AB795" i="1"/>
  <c r="AG796" i="1" l="1"/>
  <c r="AH796" i="1"/>
  <c r="P796" i="1"/>
  <c r="O796" i="1"/>
  <c r="R796" i="1"/>
  <c r="S796" i="1"/>
  <c r="Z796" i="1" l="1"/>
  <c r="Y796" i="1"/>
  <c r="U796" i="1"/>
  <c r="T796" i="1"/>
  <c r="G795" i="1"/>
  <c r="F795" i="1"/>
  <c r="D795" i="1"/>
  <c r="V795" i="1" l="1"/>
  <c r="K795" i="1"/>
  <c r="AC795" i="1"/>
  <c r="H795" i="1"/>
  <c r="L795" i="1"/>
  <c r="AF795" i="1"/>
  <c r="I795" i="1" l="1"/>
  <c r="AG795" i="1"/>
  <c r="AH795" i="1"/>
  <c r="AD795" i="1"/>
  <c r="M795" i="1"/>
  <c r="AB794" i="1"/>
  <c r="Q795" i="1" l="1"/>
  <c r="R795" i="1" s="1"/>
  <c r="N795" i="1"/>
  <c r="O795" i="1" s="1"/>
  <c r="P795" i="1" l="1"/>
  <c r="S795" i="1"/>
  <c r="Z795" i="1" s="1"/>
  <c r="F794" i="1"/>
  <c r="D794" i="1"/>
  <c r="G794" i="1"/>
  <c r="T795" i="1" l="1"/>
  <c r="U795" i="1"/>
  <c r="Y795" i="1"/>
  <c r="V794" i="1"/>
  <c r="K794" i="1"/>
  <c r="AC794" i="1"/>
  <c r="H794" i="1"/>
  <c r="I794" i="1" s="1"/>
  <c r="L794" i="1"/>
  <c r="M794" i="1"/>
  <c r="Q794" i="1" l="1"/>
  <c r="S794" i="1" s="1"/>
  <c r="N794" i="1"/>
  <c r="AD794" i="1"/>
  <c r="AF794" i="1"/>
  <c r="AB793" i="1"/>
  <c r="AH794" i="1" l="1"/>
  <c r="AG794" i="1"/>
  <c r="R794" i="1"/>
  <c r="T794" i="1" s="1"/>
  <c r="P794" i="1"/>
  <c r="O794" i="1"/>
  <c r="Z794" i="1" s="1"/>
  <c r="U794" i="1"/>
  <c r="G793" i="1"/>
  <c r="D793" i="1"/>
  <c r="F793" i="1"/>
  <c r="Y794" i="1" l="1"/>
  <c r="V793" i="1"/>
  <c r="K793" i="1"/>
  <c r="AC793" i="1"/>
  <c r="H793" i="1"/>
  <c r="L793" i="1"/>
  <c r="AF793" i="1"/>
  <c r="I793" i="1" l="1"/>
  <c r="AG793" i="1"/>
  <c r="AH793" i="1"/>
  <c r="AD793" i="1"/>
  <c r="M793" i="1"/>
  <c r="AB792" i="1"/>
  <c r="Q793" i="1" l="1"/>
  <c r="N793" i="1"/>
  <c r="O793" i="1" s="1"/>
  <c r="G792" i="1"/>
  <c r="F792" i="1"/>
  <c r="D792" i="1"/>
  <c r="P793" i="1" l="1"/>
  <c r="S793" i="1"/>
  <c r="R793" i="1"/>
  <c r="V792" i="1"/>
  <c r="K792" i="1"/>
  <c r="AC792" i="1"/>
  <c r="H792" i="1"/>
  <c r="I792" i="1" s="1"/>
  <c r="L792" i="1"/>
  <c r="M792" i="1"/>
  <c r="U793" i="1" l="1"/>
  <c r="Y793" i="1"/>
  <c r="T793" i="1"/>
  <c r="Z793" i="1"/>
  <c r="Q792" i="1"/>
  <c r="N792" i="1"/>
  <c r="AD792" i="1"/>
  <c r="AF792" i="1"/>
  <c r="AB791" i="1"/>
  <c r="AG792" i="1" l="1"/>
  <c r="AH792" i="1"/>
  <c r="P792" i="1"/>
  <c r="O792" i="1"/>
  <c r="R792" i="1"/>
  <c r="S792" i="1"/>
  <c r="Z792" i="1" l="1"/>
  <c r="Y792" i="1"/>
  <c r="U792" i="1"/>
  <c r="T792" i="1"/>
  <c r="G791" i="1"/>
  <c r="F791" i="1"/>
  <c r="D791" i="1"/>
  <c r="V791" i="1" l="1"/>
  <c r="K791" i="1"/>
  <c r="AC791" i="1"/>
  <c r="H791" i="1"/>
  <c r="I791" i="1" s="1"/>
  <c r="L791" i="1"/>
  <c r="AF791" i="1"/>
  <c r="AG791" i="1" l="1"/>
  <c r="AH791" i="1"/>
  <c r="AD791" i="1"/>
  <c r="AB790" i="1"/>
  <c r="M791" i="1"/>
  <c r="Q791" i="1" l="1"/>
  <c r="R791" i="1" s="1"/>
  <c r="N791" i="1"/>
  <c r="P791" i="1" s="1"/>
  <c r="O791" i="1" l="1"/>
  <c r="S791" i="1"/>
  <c r="U791" i="1" s="1"/>
  <c r="F790" i="1"/>
  <c r="D790" i="1"/>
  <c r="G790" i="1"/>
  <c r="T791" i="1" l="1"/>
  <c r="Z791" i="1"/>
  <c r="Y791" i="1"/>
  <c r="V790" i="1"/>
  <c r="K790" i="1"/>
  <c r="AC790" i="1"/>
  <c r="H790" i="1"/>
  <c r="L790" i="1"/>
  <c r="AF790" i="1"/>
  <c r="I790" i="1" l="1"/>
  <c r="AH790" i="1"/>
  <c r="AG790" i="1"/>
  <c r="AD790" i="1"/>
  <c r="M790" i="1"/>
  <c r="AB789" i="1"/>
  <c r="N790" i="1" l="1"/>
  <c r="O790" i="1" s="1"/>
  <c r="Q790" i="1"/>
  <c r="S790" i="1" s="1"/>
  <c r="P790" i="1" l="1"/>
  <c r="R790" i="1"/>
  <c r="U790" i="1" s="1"/>
  <c r="Z790" i="1"/>
  <c r="Y790" i="1"/>
  <c r="T790" i="1"/>
  <c r="D789" i="1"/>
  <c r="G789" i="1"/>
  <c r="F789" i="1"/>
  <c r="V789" i="1" l="1"/>
  <c r="K789" i="1"/>
  <c r="AC789" i="1"/>
  <c r="H789" i="1"/>
  <c r="L789" i="1"/>
  <c r="M789" i="1" s="1"/>
  <c r="Q789" i="1" l="1"/>
  <c r="N789" i="1"/>
  <c r="I789" i="1"/>
  <c r="AD789" i="1"/>
  <c r="AF789" i="1"/>
  <c r="AB788" i="1"/>
  <c r="AH789" i="1" l="1"/>
  <c r="AG789" i="1"/>
  <c r="P789" i="1"/>
  <c r="O789" i="1"/>
  <c r="R789" i="1"/>
  <c r="S789" i="1"/>
  <c r="Z789" i="1" l="1"/>
  <c r="Y789" i="1"/>
  <c r="U789" i="1"/>
  <c r="T789" i="1"/>
  <c r="D788" i="1"/>
  <c r="G788" i="1"/>
  <c r="F788" i="1"/>
  <c r="V788" i="1" l="1"/>
  <c r="K788" i="1"/>
  <c r="AC788" i="1"/>
  <c r="H788" i="1"/>
  <c r="I788" i="1" s="1"/>
  <c r="L788" i="1"/>
  <c r="AF788" i="1" s="1"/>
  <c r="AH788" i="1" l="1"/>
  <c r="AG788" i="1"/>
  <c r="AD788" i="1"/>
  <c r="AB787" i="1"/>
  <c r="M788" i="1"/>
  <c r="Q788" i="1" l="1"/>
  <c r="R788" i="1" s="1"/>
  <c r="N788" i="1"/>
  <c r="O788" i="1" s="1"/>
  <c r="S788" i="1" l="1"/>
  <c r="Y788" i="1" s="1"/>
  <c r="P788" i="1"/>
  <c r="D787" i="1"/>
  <c r="F787" i="1"/>
  <c r="G787" i="1"/>
  <c r="T788" i="1" l="1"/>
  <c r="Z788" i="1"/>
  <c r="U788" i="1"/>
  <c r="V787" i="1"/>
  <c r="K787" i="1"/>
  <c r="AC787" i="1"/>
  <c r="H787" i="1"/>
  <c r="I787" i="1" s="1"/>
  <c r="L787" i="1"/>
  <c r="AF787" i="1" s="1"/>
  <c r="M787" i="1"/>
  <c r="Q787" i="1" l="1"/>
  <c r="N787" i="1"/>
  <c r="AH787" i="1"/>
  <c r="AG787" i="1"/>
  <c r="AD787" i="1"/>
  <c r="AB786" i="1"/>
  <c r="O787" i="1" l="1"/>
  <c r="P787" i="1"/>
  <c r="S787" i="1"/>
  <c r="R787" i="1"/>
  <c r="Z787" i="1" l="1"/>
  <c r="Y787" i="1"/>
  <c r="U787" i="1"/>
  <c r="T787" i="1"/>
  <c r="D786" i="1"/>
  <c r="F786" i="1"/>
  <c r="G786" i="1"/>
  <c r="V786" i="1" l="1"/>
  <c r="K786" i="1"/>
  <c r="AC786" i="1"/>
  <c r="H786" i="1"/>
  <c r="I786" i="1" s="1"/>
  <c r="L786" i="1"/>
  <c r="AF786" i="1"/>
  <c r="AH786" i="1" l="1"/>
  <c r="AG786" i="1"/>
  <c r="AD786" i="1"/>
  <c r="AB785" i="1"/>
  <c r="M786" i="1"/>
  <c r="Q786" i="1" l="1"/>
  <c r="R786" i="1" s="1"/>
  <c r="N786" i="1"/>
  <c r="P786" i="1" s="1"/>
  <c r="S786" i="1" l="1"/>
  <c r="O786" i="1"/>
  <c r="G785" i="1"/>
  <c r="D785" i="1"/>
  <c r="F785" i="1"/>
  <c r="Z786" i="1" l="1"/>
  <c r="T786" i="1"/>
  <c r="U786" i="1"/>
  <c r="Y786" i="1"/>
  <c r="V785" i="1"/>
  <c r="K785" i="1"/>
  <c r="AC785" i="1"/>
  <c r="H785" i="1"/>
  <c r="I785" i="1" s="1"/>
  <c r="L785" i="1"/>
  <c r="AF785" i="1" s="1"/>
  <c r="AH785" i="1" l="1"/>
  <c r="AG785" i="1"/>
  <c r="AD785" i="1"/>
  <c r="M785" i="1"/>
  <c r="AB784" i="1"/>
  <c r="N785" i="1" l="1"/>
  <c r="O785" i="1" s="1"/>
  <c r="Q785" i="1"/>
  <c r="R785" i="1" s="1"/>
  <c r="P785" i="1" l="1"/>
  <c r="S785" i="1"/>
  <c r="Z785" i="1" s="1"/>
  <c r="F784" i="1"/>
  <c r="D784" i="1"/>
  <c r="G784" i="1"/>
  <c r="T785" i="1" l="1"/>
  <c r="U785" i="1"/>
  <c r="Y785" i="1"/>
  <c r="V784" i="1"/>
  <c r="K784" i="1"/>
  <c r="AC784" i="1"/>
  <c r="H784" i="1"/>
  <c r="I784" i="1" s="1"/>
  <c r="L784" i="1"/>
  <c r="M784" i="1"/>
  <c r="Q784" i="1" l="1"/>
  <c r="N784" i="1"/>
  <c r="AD784" i="1"/>
  <c r="AB783" i="1"/>
  <c r="AF784" i="1"/>
  <c r="AG784" i="1" l="1"/>
  <c r="AH784" i="1"/>
  <c r="P784" i="1"/>
  <c r="O784" i="1"/>
  <c r="S784" i="1"/>
  <c r="R784" i="1"/>
  <c r="Z784" i="1" l="1"/>
  <c r="Y784" i="1"/>
  <c r="U784" i="1"/>
  <c r="T784" i="1"/>
  <c r="D783" i="1"/>
  <c r="F783" i="1"/>
  <c r="G783" i="1"/>
  <c r="V783" i="1" l="1"/>
  <c r="K783" i="1"/>
  <c r="AC783" i="1"/>
  <c r="H783" i="1"/>
  <c r="I783" i="1" s="1"/>
  <c r="L783" i="1"/>
  <c r="AF783" i="1"/>
  <c r="AG783" i="1" l="1"/>
  <c r="AH783" i="1"/>
  <c r="AD783" i="1"/>
  <c r="M783" i="1"/>
  <c r="AB782" i="1"/>
  <c r="Q783" i="1" l="1"/>
  <c r="R783" i="1" s="1"/>
  <c r="N783" i="1"/>
  <c r="P783" i="1" s="1"/>
  <c r="O783" i="1" l="1"/>
  <c r="S783" i="1"/>
  <c r="G782" i="1"/>
  <c r="D782" i="1"/>
  <c r="F782" i="1"/>
  <c r="Z783" i="1" l="1"/>
  <c r="T783" i="1"/>
  <c r="U783" i="1"/>
  <c r="Y783" i="1"/>
  <c r="V782" i="1"/>
  <c r="K782" i="1"/>
  <c r="AC782" i="1"/>
  <c r="H782" i="1"/>
  <c r="I782" i="1" s="1"/>
  <c r="L782" i="1"/>
  <c r="AF782" i="1" s="1"/>
  <c r="AG782" i="1" l="1"/>
  <c r="AH782" i="1"/>
  <c r="AD782" i="1"/>
  <c r="M782" i="1"/>
  <c r="AB781" i="1"/>
  <c r="Q782" i="1" l="1"/>
  <c r="R782" i="1" s="1"/>
  <c r="N782" i="1"/>
  <c r="P782" i="1" s="1"/>
  <c r="O782" i="1" l="1"/>
  <c r="S782" i="1"/>
  <c r="G781" i="1"/>
  <c r="F781" i="1"/>
  <c r="D781" i="1"/>
  <c r="Z782" i="1" l="1"/>
  <c r="T782" i="1"/>
  <c r="U782" i="1"/>
  <c r="Y782" i="1"/>
  <c r="V781" i="1"/>
  <c r="K781" i="1"/>
  <c r="AC781" i="1"/>
  <c r="H781" i="1"/>
  <c r="I781" i="1" s="1"/>
  <c r="L781" i="1"/>
  <c r="AF781" i="1" s="1"/>
  <c r="AH781" i="1" l="1"/>
  <c r="AG781" i="1"/>
  <c r="AD781" i="1"/>
  <c r="AB780" i="1"/>
  <c r="M781" i="1"/>
  <c r="Q781" i="1" l="1"/>
  <c r="R781" i="1" s="1"/>
  <c r="N781" i="1"/>
  <c r="P781" i="1" s="1"/>
  <c r="O781" i="1" l="1"/>
  <c r="S781" i="1"/>
  <c r="F780" i="1"/>
  <c r="G780" i="1"/>
  <c r="D780" i="1"/>
  <c r="Z781" i="1" l="1"/>
  <c r="U781" i="1"/>
  <c r="T781" i="1"/>
  <c r="Y781" i="1"/>
  <c r="V780" i="1"/>
  <c r="K780" i="1"/>
  <c r="AC780" i="1"/>
  <c r="H780" i="1"/>
  <c r="L780" i="1"/>
  <c r="AF780" i="1"/>
  <c r="I780" i="1" l="1"/>
  <c r="AH780" i="1"/>
  <c r="AG780" i="1"/>
  <c r="AD780" i="1"/>
  <c r="M780" i="1"/>
  <c r="AB779" i="1"/>
  <c r="Q780" i="1" l="1"/>
  <c r="S780" i="1" s="1"/>
  <c r="N780" i="1"/>
  <c r="O780" i="1" s="1"/>
  <c r="P780" i="1" l="1"/>
  <c r="R780" i="1"/>
  <c r="Z780" i="1"/>
  <c r="Y780" i="1"/>
  <c r="U780" i="1"/>
  <c r="T780" i="1"/>
  <c r="F779" i="1"/>
  <c r="G779" i="1"/>
  <c r="D779" i="1"/>
  <c r="V779" i="1" l="1"/>
  <c r="K779" i="1"/>
  <c r="AC779" i="1"/>
  <c r="H779" i="1"/>
  <c r="I779" i="1" s="1"/>
  <c r="L779" i="1"/>
  <c r="AF779" i="1"/>
  <c r="AH779" i="1" l="1"/>
  <c r="AG779" i="1"/>
  <c r="AD779" i="1"/>
  <c r="M779" i="1"/>
  <c r="AB778" i="1"/>
  <c r="Q779" i="1" l="1"/>
  <c r="S779" i="1" s="1"/>
  <c r="N779" i="1"/>
  <c r="O779" i="1" s="1"/>
  <c r="P779" i="1" l="1"/>
  <c r="R779" i="1"/>
  <c r="T779" i="1" s="1"/>
  <c r="Z779" i="1"/>
  <c r="Y779" i="1"/>
  <c r="U779" i="1"/>
  <c r="G778" i="1"/>
  <c r="D778" i="1"/>
  <c r="F778" i="1"/>
  <c r="V778" i="1" l="1"/>
  <c r="K778" i="1"/>
  <c r="AC778" i="1"/>
  <c r="H778" i="1"/>
  <c r="I778" i="1" s="1"/>
  <c r="L778" i="1"/>
  <c r="M778" i="1"/>
  <c r="Q778" i="1" l="1"/>
  <c r="N778" i="1"/>
  <c r="AD778" i="1"/>
  <c r="AB777" i="1"/>
  <c r="AF778" i="1"/>
  <c r="AG778" i="1" l="1"/>
  <c r="AH778" i="1"/>
  <c r="O778" i="1"/>
  <c r="P778" i="1"/>
  <c r="S778" i="1"/>
  <c r="R778" i="1"/>
  <c r="Z778" i="1" l="1"/>
  <c r="Y778" i="1"/>
  <c r="U778" i="1"/>
  <c r="T778" i="1"/>
  <c r="F777" i="1"/>
  <c r="D777" i="1"/>
  <c r="G777" i="1"/>
  <c r="V777" i="1" l="1"/>
  <c r="K777" i="1"/>
  <c r="AC777" i="1"/>
  <c r="H777" i="1"/>
  <c r="L777" i="1"/>
  <c r="AF777" i="1"/>
  <c r="M777" i="1"/>
  <c r="Q777" i="1" l="1"/>
  <c r="R777" i="1" s="1"/>
  <c r="N777" i="1"/>
  <c r="P777" i="1" s="1"/>
  <c r="I777" i="1"/>
  <c r="AH777" i="1"/>
  <c r="AG777" i="1"/>
  <c r="AD777" i="1"/>
  <c r="AB776" i="1"/>
  <c r="O777" i="1" l="1"/>
  <c r="S777" i="1"/>
  <c r="T777" i="1" s="1"/>
  <c r="D776" i="1"/>
  <c r="F776" i="1"/>
  <c r="G776" i="1"/>
  <c r="Y777" i="1" l="1"/>
  <c r="Z777" i="1"/>
  <c r="U777" i="1"/>
  <c r="V776" i="1"/>
  <c r="K776" i="1"/>
  <c r="AC776" i="1"/>
  <c r="H776" i="1"/>
  <c r="L776" i="1"/>
  <c r="AF776" i="1"/>
  <c r="I776" i="1" l="1"/>
  <c r="AG776" i="1"/>
  <c r="AH776" i="1"/>
  <c r="AD776" i="1"/>
  <c r="M776" i="1"/>
  <c r="AB775" i="1"/>
  <c r="Q776" i="1" l="1"/>
  <c r="S776" i="1" s="1"/>
  <c r="U776" i="1" s="1"/>
  <c r="N776" i="1"/>
  <c r="P776" i="1" s="1"/>
  <c r="G775" i="1"/>
  <c r="D775" i="1"/>
  <c r="F775" i="1"/>
  <c r="O776" i="1" l="1"/>
  <c r="Z776" i="1" s="1"/>
  <c r="R776" i="1"/>
  <c r="T776" i="1" s="1"/>
  <c r="V775" i="1"/>
  <c r="K775" i="1"/>
  <c r="AC775" i="1"/>
  <c r="H775" i="1"/>
  <c r="L775" i="1"/>
  <c r="AF775" i="1"/>
  <c r="Y776" i="1" l="1"/>
  <c r="I775" i="1"/>
  <c r="AH775" i="1"/>
  <c r="AG775" i="1"/>
  <c r="AD775" i="1"/>
  <c r="M775" i="1"/>
  <c r="AB774" i="1"/>
  <c r="Q775" i="1" l="1"/>
  <c r="R775" i="1" s="1"/>
  <c r="N775" i="1"/>
  <c r="O775" i="1" s="1"/>
  <c r="S775" i="1" l="1"/>
  <c r="Z775" i="1" s="1"/>
  <c r="P775" i="1"/>
  <c r="D774" i="1"/>
  <c r="F774" i="1"/>
  <c r="G774" i="1"/>
  <c r="T775" i="1" l="1"/>
  <c r="U775" i="1"/>
  <c r="Y775" i="1"/>
  <c r="V774" i="1"/>
  <c r="K774" i="1"/>
  <c r="AC774" i="1"/>
  <c r="H774" i="1"/>
  <c r="L774" i="1"/>
  <c r="M774" i="1"/>
  <c r="Q774" i="1" l="1"/>
  <c r="N774" i="1"/>
  <c r="I774" i="1"/>
  <c r="AD774" i="1"/>
  <c r="AF774" i="1"/>
  <c r="AB773" i="1"/>
  <c r="AH774" i="1" l="1"/>
  <c r="AG774" i="1"/>
  <c r="S774" i="1"/>
  <c r="R774" i="1"/>
  <c r="P774" i="1"/>
  <c r="O774" i="1"/>
  <c r="Z774" i="1" l="1"/>
  <c r="Y774" i="1"/>
  <c r="U774" i="1"/>
  <c r="T774" i="1"/>
  <c r="F773" i="1"/>
  <c r="G773" i="1"/>
  <c r="D773" i="1"/>
  <c r="V773" i="1" l="1"/>
  <c r="K773" i="1"/>
  <c r="AC773" i="1"/>
  <c r="H773" i="1"/>
  <c r="I773" i="1" s="1"/>
  <c r="L773" i="1"/>
  <c r="M773" i="1" s="1"/>
  <c r="AF773" i="1"/>
  <c r="Q773" i="1" l="1"/>
  <c r="N773" i="1"/>
  <c r="AH773" i="1"/>
  <c r="AG773" i="1"/>
  <c r="AD773" i="1"/>
  <c r="AB772" i="1"/>
  <c r="P773" i="1" l="1"/>
  <c r="O773" i="1"/>
  <c r="S773" i="1"/>
  <c r="R773" i="1"/>
  <c r="Z773" i="1" l="1"/>
  <c r="Y773" i="1"/>
  <c r="U773" i="1"/>
  <c r="T773" i="1"/>
  <c r="D772" i="1"/>
  <c r="F772" i="1"/>
  <c r="G772" i="1"/>
  <c r="V772" i="1" l="1"/>
  <c r="K772" i="1"/>
  <c r="AC772" i="1"/>
  <c r="H772" i="1"/>
  <c r="L772" i="1"/>
  <c r="AF772" i="1"/>
  <c r="M772" i="1"/>
  <c r="Q772" i="1" l="1"/>
  <c r="S772" i="1" s="1"/>
  <c r="N772" i="1"/>
  <c r="P772" i="1" s="1"/>
  <c r="I772" i="1"/>
  <c r="AH772" i="1"/>
  <c r="AG772" i="1"/>
  <c r="AD772" i="1"/>
  <c r="AB771" i="1"/>
  <c r="R772" i="1" l="1"/>
  <c r="O772" i="1"/>
  <c r="Z772" i="1" s="1"/>
  <c r="U772" i="1"/>
  <c r="T772" i="1"/>
  <c r="F771" i="1"/>
  <c r="D771" i="1"/>
  <c r="G771" i="1"/>
  <c r="Y772" i="1" l="1"/>
  <c r="V771" i="1"/>
  <c r="K771" i="1"/>
  <c r="AC771" i="1"/>
  <c r="H771" i="1"/>
  <c r="I771" i="1" s="1"/>
  <c r="L771" i="1"/>
  <c r="M771" i="1"/>
  <c r="Q771" i="1" l="1"/>
  <c r="N771" i="1"/>
  <c r="AD771" i="1"/>
  <c r="AF771" i="1"/>
  <c r="AB770" i="1"/>
  <c r="AH771" i="1" l="1"/>
  <c r="AG771" i="1"/>
  <c r="P771" i="1"/>
  <c r="O771" i="1"/>
  <c r="S771" i="1"/>
  <c r="R771" i="1"/>
  <c r="Z771" i="1" l="1"/>
  <c r="Y771" i="1"/>
  <c r="U771" i="1"/>
  <c r="T771" i="1"/>
  <c r="G770" i="1"/>
  <c r="D770" i="1"/>
  <c r="F770" i="1"/>
  <c r="V770" i="1" l="1"/>
  <c r="K770" i="1"/>
  <c r="AC770" i="1"/>
  <c r="H770" i="1"/>
  <c r="L770" i="1"/>
  <c r="M770" i="1" s="1"/>
  <c r="AF770" i="1"/>
  <c r="Q770" i="1" l="1"/>
  <c r="R770" i="1" s="1"/>
  <c r="N770" i="1"/>
  <c r="P770" i="1" s="1"/>
  <c r="AH770" i="1"/>
  <c r="AG770" i="1"/>
  <c r="AD770" i="1"/>
  <c r="I770" i="1"/>
  <c r="AB769" i="1"/>
  <c r="S770" i="1" l="1"/>
  <c r="T770" i="1" s="1"/>
  <c r="O770" i="1"/>
  <c r="G769" i="1"/>
  <c r="D769" i="1"/>
  <c r="F769" i="1"/>
  <c r="Z770" i="1" l="1"/>
  <c r="U770" i="1"/>
  <c r="Y770" i="1"/>
  <c r="V769" i="1"/>
  <c r="K769" i="1"/>
  <c r="AC769" i="1"/>
  <c r="H769" i="1"/>
  <c r="L769" i="1"/>
  <c r="AF769" i="1" s="1"/>
  <c r="I769" i="1" l="1"/>
  <c r="AH769" i="1"/>
  <c r="AG769" i="1"/>
  <c r="AD769" i="1"/>
  <c r="AB768" i="1"/>
  <c r="M769" i="1"/>
  <c r="N769" i="1" l="1"/>
  <c r="O769" i="1" s="1"/>
  <c r="Q769" i="1"/>
  <c r="R769" i="1" s="1"/>
  <c r="P769" i="1" l="1"/>
  <c r="S769" i="1"/>
  <c r="Z769" i="1" s="1"/>
  <c r="G768" i="1"/>
  <c r="F768" i="1"/>
  <c r="D768" i="1"/>
  <c r="Y769" i="1" l="1"/>
  <c r="T769" i="1"/>
  <c r="U769" i="1"/>
  <c r="V768" i="1"/>
  <c r="K768" i="1"/>
  <c r="AC768" i="1"/>
  <c r="H768" i="1"/>
  <c r="I768" i="1" s="1"/>
  <c r="L768" i="1"/>
  <c r="AF768" i="1"/>
  <c r="M768" i="1"/>
  <c r="Q768" i="1" l="1"/>
  <c r="N768" i="1"/>
  <c r="AH768" i="1"/>
  <c r="AG768" i="1"/>
  <c r="AD768" i="1"/>
  <c r="AB767" i="1"/>
  <c r="P768" i="1" l="1"/>
  <c r="O768" i="1"/>
  <c r="S768" i="1"/>
  <c r="R768" i="1"/>
  <c r="Z768" i="1" l="1"/>
  <c r="Y768" i="1"/>
  <c r="U768" i="1"/>
  <c r="T768" i="1"/>
  <c r="G767" i="1"/>
  <c r="F767" i="1"/>
  <c r="D767" i="1"/>
  <c r="V767" i="1" l="1"/>
  <c r="K767" i="1"/>
  <c r="AC767" i="1"/>
  <c r="H767" i="1"/>
  <c r="L767" i="1"/>
  <c r="M767" i="1" s="1"/>
  <c r="Q767" i="1" l="1"/>
  <c r="S767" i="1" s="1"/>
  <c r="N767" i="1"/>
  <c r="O767" i="1" s="1"/>
  <c r="I767" i="1"/>
  <c r="AD767" i="1"/>
  <c r="AF767" i="1"/>
  <c r="AB766" i="1"/>
  <c r="AG767" i="1" l="1"/>
  <c r="AH767" i="1"/>
  <c r="P767" i="1"/>
  <c r="R767" i="1"/>
  <c r="T767" i="1" s="1"/>
  <c r="Z767" i="1"/>
  <c r="Y767" i="1"/>
  <c r="U767" i="1"/>
  <c r="G766" i="1"/>
  <c r="D766" i="1"/>
  <c r="F766" i="1"/>
  <c r="V766" i="1" l="1"/>
  <c r="K766" i="1"/>
  <c r="AC766" i="1"/>
  <c r="H766" i="1"/>
  <c r="L766" i="1"/>
  <c r="M766" i="1" s="1"/>
  <c r="AF766" i="1"/>
  <c r="Q766" i="1" l="1"/>
  <c r="S766" i="1" s="1"/>
  <c r="N766" i="1"/>
  <c r="P766" i="1" s="1"/>
  <c r="I766" i="1"/>
  <c r="AG766" i="1"/>
  <c r="AH766" i="1"/>
  <c r="AD766" i="1"/>
  <c r="AB765" i="1"/>
  <c r="R766" i="1" l="1"/>
  <c r="T766" i="1" s="1"/>
  <c r="O766" i="1"/>
  <c r="Y766" i="1" s="1"/>
  <c r="U766" i="1"/>
  <c r="F765" i="1"/>
  <c r="D765" i="1"/>
  <c r="G765" i="1"/>
  <c r="Z766" i="1" l="1"/>
  <c r="V765" i="1"/>
  <c r="K765" i="1"/>
  <c r="AC765" i="1"/>
  <c r="H765" i="1"/>
  <c r="I765" i="1" s="1"/>
  <c r="L765" i="1"/>
  <c r="M765" i="1"/>
  <c r="Q765" i="1" l="1"/>
  <c r="S765" i="1" s="1"/>
  <c r="N765" i="1"/>
  <c r="P765" i="1" s="1"/>
  <c r="AD765" i="1"/>
  <c r="AF765" i="1"/>
  <c r="AB764" i="1"/>
  <c r="AH765" i="1" l="1"/>
  <c r="AG765" i="1"/>
  <c r="R765" i="1"/>
  <c r="U765" i="1" s="1"/>
  <c r="O765" i="1"/>
  <c r="Z765" i="1" s="1"/>
  <c r="T765" i="1"/>
  <c r="F764" i="1"/>
  <c r="D764" i="1"/>
  <c r="G764" i="1"/>
  <c r="Y765" i="1" l="1"/>
  <c r="V764" i="1"/>
  <c r="K764" i="1"/>
  <c r="AC764" i="1"/>
  <c r="H764" i="1"/>
  <c r="I764" i="1" s="1"/>
  <c r="L764" i="1"/>
  <c r="M764" i="1"/>
  <c r="Q764" i="1" l="1"/>
  <c r="AD764" i="1"/>
  <c r="N764" i="1"/>
  <c r="AF764" i="1"/>
  <c r="AB763" i="1"/>
  <c r="AG764" i="1" l="1"/>
  <c r="AH764" i="1"/>
  <c r="P764" i="1"/>
  <c r="O764" i="1"/>
  <c r="R764" i="1"/>
  <c r="S764" i="1"/>
  <c r="Z764" i="1" l="1"/>
  <c r="T764" i="1"/>
  <c r="Y764" i="1"/>
  <c r="U764" i="1"/>
  <c r="F763" i="1"/>
  <c r="G763" i="1"/>
  <c r="D763" i="1"/>
  <c r="V763" i="1" l="1"/>
  <c r="K763" i="1"/>
  <c r="AC763" i="1"/>
  <c r="H763" i="1"/>
  <c r="I763" i="1" s="1"/>
  <c r="L763" i="1"/>
  <c r="AF763" i="1"/>
  <c r="M763" i="1"/>
  <c r="Q763" i="1" l="1"/>
  <c r="AH763" i="1"/>
  <c r="AG763" i="1"/>
  <c r="AD763" i="1"/>
  <c r="N763" i="1"/>
  <c r="AB762" i="1"/>
  <c r="P763" i="1" l="1"/>
  <c r="O763" i="1"/>
  <c r="S763" i="1"/>
  <c r="R763" i="1"/>
  <c r="Z763" i="1" l="1"/>
  <c r="Y763" i="1"/>
  <c r="U763" i="1"/>
  <c r="T763" i="1"/>
  <c r="F762" i="1"/>
  <c r="D762" i="1"/>
  <c r="G762" i="1"/>
  <c r="V762" i="1" l="1"/>
  <c r="K762" i="1"/>
  <c r="AC762" i="1"/>
  <c r="H762" i="1"/>
  <c r="L762" i="1"/>
  <c r="M762" i="1" s="1"/>
  <c r="AF762" i="1"/>
  <c r="Q762" i="1" l="1"/>
  <c r="S762" i="1" s="1"/>
  <c r="N762" i="1"/>
  <c r="P762" i="1" s="1"/>
  <c r="I762" i="1"/>
  <c r="AG762" i="1"/>
  <c r="AH762" i="1"/>
  <c r="AD762" i="1"/>
  <c r="AB761" i="1"/>
  <c r="O762" i="1" l="1"/>
  <c r="Z762" i="1" s="1"/>
  <c r="R762" i="1"/>
  <c r="T762" i="1" s="1"/>
  <c r="U762" i="1"/>
  <c r="F761" i="1"/>
  <c r="D761" i="1"/>
  <c r="G761" i="1"/>
  <c r="Y762" i="1" l="1"/>
  <c r="V761" i="1"/>
  <c r="K761" i="1"/>
  <c r="AC761" i="1"/>
  <c r="H761" i="1"/>
  <c r="I761" i="1" s="1"/>
  <c r="L761" i="1"/>
  <c r="M761" i="1" s="1"/>
  <c r="Q761" i="1" l="1"/>
  <c r="N761" i="1"/>
  <c r="AD761" i="1"/>
  <c r="AF761" i="1"/>
  <c r="AB760" i="1"/>
  <c r="AH761" i="1" l="1"/>
  <c r="AG761" i="1"/>
  <c r="P761" i="1"/>
  <c r="O761" i="1"/>
  <c r="S761" i="1"/>
  <c r="R761" i="1"/>
  <c r="Z761" i="1" l="1"/>
  <c r="Y761" i="1"/>
  <c r="U761" i="1"/>
  <c r="T761" i="1"/>
  <c r="G760" i="1"/>
  <c r="D760" i="1"/>
  <c r="F760" i="1"/>
  <c r="V760" i="1" l="1"/>
  <c r="K760" i="1"/>
  <c r="AC760" i="1"/>
  <c r="H760" i="1"/>
  <c r="I760" i="1" s="1"/>
  <c r="L760" i="1"/>
  <c r="M760" i="1"/>
  <c r="Q760" i="1" l="1"/>
  <c r="N760" i="1"/>
  <c r="AD760" i="1"/>
  <c r="AB759" i="1"/>
  <c r="AF760" i="1"/>
  <c r="AG760" i="1" l="1"/>
  <c r="AH760" i="1"/>
  <c r="P760" i="1"/>
  <c r="O760" i="1"/>
  <c r="S760" i="1"/>
  <c r="R760" i="1"/>
  <c r="Z760" i="1" l="1"/>
  <c r="Y760" i="1"/>
  <c r="U760" i="1"/>
  <c r="T760" i="1"/>
  <c r="G759" i="1"/>
  <c r="D759" i="1"/>
  <c r="F759" i="1"/>
  <c r="V759" i="1" l="1"/>
  <c r="K759" i="1"/>
  <c r="AC759" i="1"/>
  <c r="H759" i="1"/>
  <c r="I759" i="1" s="1"/>
  <c r="L759" i="1"/>
  <c r="AF759" i="1"/>
  <c r="AH759" i="1" l="1"/>
  <c r="AG759" i="1"/>
  <c r="AD759" i="1"/>
  <c r="AB758" i="1"/>
  <c r="M759" i="1"/>
  <c r="Q759" i="1" l="1"/>
  <c r="R759" i="1" s="1"/>
  <c r="N759" i="1"/>
  <c r="P759" i="1" s="1"/>
  <c r="S759" i="1" l="1"/>
  <c r="U759" i="1" s="1"/>
  <c r="O759" i="1"/>
  <c r="D758" i="1"/>
  <c r="G758" i="1"/>
  <c r="F758" i="1"/>
  <c r="T759" i="1" l="1"/>
  <c r="Z759" i="1"/>
  <c r="Y759" i="1"/>
  <c r="V758" i="1"/>
  <c r="K758" i="1"/>
  <c r="AC758" i="1"/>
  <c r="H758" i="1"/>
  <c r="I758" i="1" s="1"/>
  <c r="L758" i="1"/>
  <c r="AF758" i="1"/>
  <c r="AH758" i="1" l="1"/>
  <c r="AG758" i="1"/>
  <c r="AD758" i="1"/>
  <c r="M758" i="1"/>
  <c r="AB757" i="1"/>
  <c r="Q758" i="1" l="1"/>
  <c r="S758" i="1" s="1"/>
  <c r="N758" i="1"/>
  <c r="P758" i="1" s="1"/>
  <c r="R758" i="1" l="1"/>
  <c r="T758" i="1" s="1"/>
  <c r="O758" i="1"/>
  <c r="Z758" i="1" s="1"/>
  <c r="U758" i="1"/>
  <c r="G757" i="1"/>
  <c r="D757" i="1"/>
  <c r="F757" i="1"/>
  <c r="Y758" i="1" l="1"/>
  <c r="V757" i="1"/>
  <c r="K757" i="1"/>
  <c r="AC757" i="1"/>
  <c r="H757" i="1"/>
  <c r="I757" i="1" s="1"/>
  <c r="L757" i="1"/>
  <c r="M757" i="1" s="1"/>
  <c r="Q757" i="1" l="1"/>
  <c r="N757" i="1"/>
  <c r="AD757" i="1"/>
  <c r="AB756" i="1"/>
  <c r="AF757" i="1"/>
  <c r="AG757" i="1" l="1"/>
  <c r="AH757" i="1"/>
  <c r="P757" i="1"/>
  <c r="O757" i="1"/>
  <c r="S757" i="1"/>
  <c r="R757" i="1"/>
  <c r="Z757" i="1" l="1"/>
  <c r="Y757" i="1"/>
  <c r="U757" i="1"/>
  <c r="T757" i="1"/>
  <c r="G756" i="1"/>
  <c r="D756" i="1"/>
  <c r="F756" i="1"/>
  <c r="V756" i="1" l="1"/>
  <c r="K756" i="1"/>
  <c r="AC756" i="1"/>
  <c r="H756" i="1"/>
  <c r="I756" i="1" s="1"/>
  <c r="L756" i="1"/>
  <c r="M756" i="1"/>
  <c r="Q756" i="1" l="1"/>
  <c r="AD756" i="1"/>
  <c r="N756" i="1"/>
  <c r="AF756" i="1"/>
  <c r="AB755" i="1"/>
  <c r="AH756" i="1" l="1"/>
  <c r="AG756" i="1"/>
  <c r="P756" i="1"/>
  <c r="O756" i="1"/>
  <c r="S756" i="1"/>
  <c r="R756" i="1"/>
  <c r="Z756" i="1" l="1"/>
  <c r="Y756" i="1"/>
  <c r="U756" i="1"/>
  <c r="T756" i="1"/>
  <c r="G755" i="1"/>
  <c r="D755" i="1"/>
  <c r="F755" i="1"/>
  <c r="V755" i="1" l="1"/>
  <c r="K755" i="1"/>
  <c r="AC755" i="1"/>
  <c r="H755" i="1"/>
  <c r="L755" i="1"/>
  <c r="AF755" i="1"/>
  <c r="M755" i="1"/>
  <c r="Q755" i="1" l="1"/>
  <c r="N755" i="1"/>
  <c r="I755" i="1"/>
  <c r="AG755" i="1"/>
  <c r="AH755" i="1"/>
  <c r="AD755" i="1"/>
  <c r="AB754" i="1"/>
  <c r="O755" i="1" l="1"/>
  <c r="P755" i="1"/>
  <c r="S755" i="1"/>
  <c r="R755" i="1"/>
  <c r="Z755" i="1" l="1"/>
  <c r="Y755" i="1"/>
  <c r="U755" i="1"/>
  <c r="T755" i="1"/>
  <c r="D754" i="1"/>
  <c r="F754" i="1"/>
  <c r="G754" i="1"/>
  <c r="V754" i="1" l="1"/>
  <c r="K754" i="1"/>
  <c r="AC754" i="1"/>
  <c r="H754" i="1"/>
  <c r="L754" i="1"/>
  <c r="AF754" i="1" s="1"/>
  <c r="M754" i="1"/>
  <c r="Q754" i="1" l="1"/>
  <c r="S754" i="1" s="1"/>
  <c r="N754" i="1"/>
  <c r="P754" i="1" s="1"/>
  <c r="I754" i="1"/>
  <c r="AG754" i="1"/>
  <c r="AH754" i="1"/>
  <c r="AD754" i="1"/>
  <c r="AB753" i="1"/>
  <c r="O754" i="1" l="1"/>
  <c r="Z754" i="1" s="1"/>
  <c r="R754" i="1"/>
  <c r="T754" i="1" s="1"/>
  <c r="U754" i="1"/>
  <c r="G753" i="1"/>
  <c r="F753" i="1"/>
  <c r="D753" i="1"/>
  <c r="Y754" i="1" l="1"/>
  <c r="V753" i="1"/>
  <c r="K753" i="1"/>
  <c r="AC753" i="1"/>
  <c r="H753" i="1"/>
  <c r="L753" i="1"/>
  <c r="M753" i="1"/>
  <c r="Q753" i="1" l="1"/>
  <c r="N753" i="1"/>
  <c r="I753" i="1"/>
  <c r="AD753" i="1"/>
  <c r="AB752" i="1"/>
  <c r="AF753" i="1"/>
  <c r="AG753" i="1" l="1"/>
  <c r="AH753" i="1"/>
  <c r="P753" i="1"/>
  <c r="O753" i="1"/>
  <c r="S753" i="1"/>
  <c r="R753" i="1"/>
  <c r="Z753" i="1" l="1"/>
  <c r="Y753" i="1"/>
  <c r="U753" i="1"/>
  <c r="T753" i="1"/>
  <c r="D752" i="1"/>
  <c r="F752" i="1"/>
  <c r="G752" i="1"/>
  <c r="V752" i="1" l="1"/>
  <c r="K752" i="1"/>
  <c r="AC752" i="1"/>
  <c r="H752" i="1"/>
  <c r="I752" i="1" s="1"/>
  <c r="U748" i="1"/>
  <c r="T748" i="1"/>
  <c r="L752" i="1"/>
  <c r="AF752" i="1"/>
  <c r="AG752" i="1" l="1"/>
  <c r="AG815" i="1" s="1"/>
  <c r="AH752" i="1"/>
  <c r="AH815" i="1" s="1"/>
  <c r="AD752" i="1"/>
  <c r="AC747" i="1"/>
  <c r="AD747" i="1" s="1"/>
  <c r="V747" i="1"/>
  <c r="Q747" i="1"/>
  <c r="S747" i="1" s="1"/>
  <c r="M752" i="1"/>
  <c r="Q752" i="1" l="1"/>
  <c r="Q815" i="1" s="1"/>
  <c r="N752" i="1"/>
  <c r="N815" i="1" s="1"/>
  <c r="R747" i="1"/>
  <c r="K747" i="1"/>
  <c r="L747" i="1"/>
  <c r="AF747" i="1"/>
  <c r="M747" i="1"/>
  <c r="G747" i="1"/>
  <c r="O752" i="1" l="1"/>
  <c r="O815" i="1" s="1"/>
  <c r="P752" i="1"/>
  <c r="P815" i="1" s="1"/>
  <c r="R752" i="1"/>
  <c r="R815" i="1" s="1"/>
  <c r="S752" i="1"/>
  <c r="S815" i="1" s="1"/>
  <c r="H747" i="1"/>
  <c r="AH747" i="1"/>
  <c r="AG747" i="1"/>
  <c r="T752" i="1" l="1"/>
  <c r="T815" i="1" s="1"/>
  <c r="U752" i="1"/>
  <c r="U815" i="1" s="1"/>
  <c r="Y752" i="1"/>
  <c r="Y815" i="1" s="1"/>
  <c r="Z752" i="1"/>
  <c r="Z815" i="1" s="1"/>
  <c r="N747" i="1"/>
  <c r="I747" i="1"/>
  <c r="AC746" i="1"/>
  <c r="V746" i="1"/>
  <c r="AD746" i="1" l="1"/>
  <c r="O747" i="1"/>
  <c r="P747" i="1"/>
  <c r="K746" i="1"/>
  <c r="G746" i="1"/>
  <c r="L746" i="1"/>
  <c r="M746" i="1"/>
  <c r="AF746" i="1"/>
  <c r="H746" i="1" l="1"/>
  <c r="AH746" i="1"/>
  <c r="AG746" i="1"/>
  <c r="Q746" i="1"/>
  <c r="Y747" i="1"/>
  <c r="Z747" i="1"/>
  <c r="R746" i="1" l="1"/>
  <c r="S746" i="1"/>
  <c r="N746" i="1"/>
  <c r="I746" i="1"/>
  <c r="AC745" i="1"/>
  <c r="V745" i="1"/>
  <c r="AD745" i="1" l="1"/>
  <c r="P746" i="1"/>
  <c r="O746" i="1"/>
  <c r="Z746" i="1" s="1"/>
  <c r="K745" i="1"/>
  <c r="G745" i="1"/>
  <c r="L745" i="1"/>
  <c r="M745" i="1"/>
  <c r="AF745" i="1"/>
  <c r="Y746" i="1" l="1"/>
  <c r="H745" i="1"/>
  <c r="AH745" i="1"/>
  <c r="AG745" i="1"/>
  <c r="Q745" i="1"/>
  <c r="S745" i="1" l="1"/>
  <c r="R745" i="1"/>
  <c r="N745" i="1"/>
  <c r="I745" i="1"/>
  <c r="AC744" i="1"/>
  <c r="V744" i="1"/>
  <c r="Q744" i="1"/>
  <c r="S744" i="1" s="1"/>
  <c r="R744" i="1" l="1"/>
  <c r="AD744" i="1"/>
  <c r="P745" i="1"/>
  <c r="O745" i="1"/>
  <c r="Z745" i="1" s="1"/>
  <c r="K744" i="1"/>
  <c r="G744" i="1"/>
  <c r="L744" i="1"/>
  <c r="M744" i="1"/>
  <c r="Y745" i="1" l="1"/>
  <c r="H744" i="1"/>
  <c r="AF744" i="1"/>
  <c r="AH744" i="1" l="1"/>
  <c r="AG744" i="1"/>
  <c r="N744" i="1"/>
  <c r="I744" i="1"/>
  <c r="AC743" i="1"/>
  <c r="V743" i="1"/>
  <c r="Q743" i="1"/>
  <c r="R743" i="1" s="1"/>
  <c r="S743" i="1" l="1"/>
  <c r="AD743" i="1"/>
  <c r="P744" i="1"/>
  <c r="O744" i="1"/>
  <c r="K743" i="1"/>
  <c r="G743" i="1"/>
  <c r="L743" i="1"/>
  <c r="AF743" i="1" s="1"/>
  <c r="M743" i="1"/>
  <c r="H743" i="1" l="1"/>
  <c r="AH743" i="1"/>
  <c r="AG743" i="1"/>
  <c r="Z744" i="1"/>
  <c r="Y744" i="1"/>
  <c r="N743" i="1" l="1"/>
  <c r="I743" i="1"/>
  <c r="AC742" i="1"/>
  <c r="V742" i="1"/>
  <c r="Q742" i="1"/>
  <c r="R742" i="1" s="1"/>
  <c r="S742" i="1" l="1"/>
  <c r="AD742" i="1"/>
  <c r="O743" i="1"/>
  <c r="P743" i="1"/>
  <c r="K742" i="1"/>
  <c r="G742" i="1"/>
  <c r="L742" i="1"/>
  <c r="AF742" i="1"/>
  <c r="M742" i="1"/>
  <c r="H742" i="1" l="1"/>
  <c r="AG742" i="1"/>
  <c r="AH742" i="1"/>
  <c r="Z743" i="1"/>
  <c r="Y743" i="1"/>
  <c r="N742" i="1" l="1"/>
  <c r="I742" i="1"/>
  <c r="AC741" i="1"/>
  <c r="V741" i="1"/>
  <c r="Q741" i="1"/>
  <c r="R741" i="1" s="1"/>
  <c r="S741" i="1" l="1"/>
  <c r="AD741" i="1"/>
  <c r="P742" i="1"/>
  <c r="O742" i="1"/>
  <c r="K741" i="1"/>
  <c r="L741" i="1"/>
  <c r="AF741" i="1"/>
  <c r="G741" i="1"/>
  <c r="H741" i="1" l="1"/>
  <c r="AG741" i="1"/>
  <c r="AH741" i="1"/>
  <c r="Y742" i="1"/>
  <c r="Z742" i="1"/>
  <c r="M741" i="1"/>
  <c r="N741" i="1" l="1"/>
  <c r="I741" i="1"/>
  <c r="AC740" i="1"/>
  <c r="V740" i="1"/>
  <c r="AD740" i="1" l="1"/>
  <c r="O741" i="1"/>
  <c r="P741" i="1"/>
  <c r="K740" i="1"/>
  <c r="L740" i="1"/>
  <c r="M740" i="1"/>
  <c r="G740" i="1"/>
  <c r="AF740" i="1"/>
  <c r="H740" i="1" l="1"/>
  <c r="AH740" i="1"/>
  <c r="AG740" i="1"/>
  <c r="Q740" i="1"/>
  <c r="Z741" i="1"/>
  <c r="Y741" i="1"/>
  <c r="R740" i="1" l="1"/>
  <c r="S740" i="1"/>
  <c r="N740" i="1"/>
  <c r="I740" i="1"/>
  <c r="AC739" i="1"/>
  <c r="V739" i="1"/>
  <c r="Q739" i="1"/>
  <c r="S739" i="1" s="1"/>
  <c r="R739" i="1" l="1"/>
  <c r="AD739" i="1"/>
  <c r="P740" i="1"/>
  <c r="O740" i="1"/>
  <c r="Y740" i="1" s="1"/>
  <c r="K739" i="1"/>
  <c r="G739" i="1"/>
  <c r="L739" i="1"/>
  <c r="AF739" i="1"/>
  <c r="Z740" i="1" l="1"/>
  <c r="H739" i="1"/>
  <c r="AH739" i="1"/>
  <c r="AG739" i="1"/>
  <c r="M739" i="1"/>
  <c r="N739" i="1" l="1"/>
  <c r="I739" i="1"/>
  <c r="AC738" i="1"/>
  <c r="V738" i="1"/>
  <c r="Q738" i="1"/>
  <c r="Q748" i="1" s="1"/>
  <c r="S738" i="1" l="1"/>
  <c r="R738" i="1"/>
  <c r="R748" i="1" s="1"/>
  <c r="AD738" i="1"/>
  <c r="O739" i="1"/>
  <c r="P739" i="1"/>
  <c r="K738" i="1"/>
  <c r="G738" i="1"/>
  <c r="L738" i="1"/>
  <c r="M738" i="1" s="1"/>
  <c r="H738" i="1" l="1"/>
  <c r="Z739" i="1"/>
  <c r="Y739" i="1"/>
  <c r="S748" i="1"/>
  <c r="AF738" i="1"/>
  <c r="AH738" i="1" l="1"/>
  <c r="AH748" i="1" s="1"/>
  <c r="AG738" i="1"/>
  <c r="AG748" i="1" s="1"/>
  <c r="N738" i="1"/>
  <c r="I738" i="1"/>
  <c r="AB735" i="1"/>
  <c r="N748" i="1" l="1"/>
  <c r="O738" i="1"/>
  <c r="P738" i="1"/>
  <c r="P748" i="1" s="1"/>
  <c r="O748" i="1" l="1"/>
  <c r="Z738" i="1"/>
  <c r="Z748" i="1" s="1"/>
  <c r="Y738" i="1"/>
  <c r="Y748" i="1" s="1"/>
  <c r="D735" i="1"/>
  <c r="G735" i="1"/>
  <c r="F735" i="1"/>
  <c r="V735" i="1" l="1"/>
  <c r="K735" i="1"/>
  <c r="AC735" i="1"/>
  <c r="H735" i="1"/>
  <c r="L735" i="1"/>
  <c r="AF735" i="1" s="1"/>
  <c r="M735" i="1"/>
  <c r="Q735" i="1" l="1"/>
  <c r="N735" i="1"/>
  <c r="I735" i="1"/>
  <c r="AH735" i="1"/>
  <c r="AG735" i="1"/>
  <c r="AD735" i="1"/>
  <c r="AB734" i="1"/>
  <c r="O735" i="1" l="1"/>
  <c r="P735" i="1"/>
  <c r="S735" i="1"/>
  <c r="R735" i="1"/>
  <c r="Z735" i="1" l="1"/>
  <c r="Y735" i="1"/>
  <c r="U735" i="1"/>
  <c r="T735" i="1"/>
  <c r="D734" i="1"/>
  <c r="G734" i="1"/>
  <c r="F734" i="1"/>
  <c r="V734" i="1" l="1"/>
  <c r="K734" i="1"/>
  <c r="AC734" i="1"/>
  <c r="H734" i="1"/>
  <c r="I734" i="1" s="1"/>
  <c r="L734" i="1"/>
  <c r="AF734" i="1"/>
  <c r="M734" i="1"/>
  <c r="Q734" i="1" l="1"/>
  <c r="N734" i="1"/>
  <c r="AH734" i="1"/>
  <c r="AG734" i="1"/>
  <c r="AD734" i="1"/>
  <c r="AB733" i="1"/>
  <c r="P734" i="1" l="1"/>
  <c r="O734" i="1"/>
  <c r="S734" i="1"/>
  <c r="R734" i="1"/>
  <c r="Z734" i="1" l="1"/>
  <c r="Y734" i="1"/>
  <c r="U734" i="1"/>
  <c r="T734" i="1"/>
  <c r="F733" i="1"/>
  <c r="G733" i="1"/>
  <c r="D733" i="1"/>
  <c r="V733" i="1" l="1"/>
  <c r="K733" i="1"/>
  <c r="AC733" i="1"/>
  <c r="H733" i="1"/>
  <c r="I733" i="1" s="1"/>
  <c r="L733" i="1"/>
  <c r="M733" i="1" s="1"/>
  <c r="AF733" i="1"/>
  <c r="Q733" i="1" l="1"/>
  <c r="N733" i="1"/>
  <c r="AH733" i="1"/>
  <c r="AG733" i="1"/>
  <c r="AD733" i="1"/>
  <c r="AB732" i="1"/>
  <c r="P733" i="1" l="1"/>
  <c r="O733" i="1"/>
  <c r="S733" i="1"/>
  <c r="R733" i="1"/>
  <c r="Q732" i="1"/>
  <c r="S732" i="1" s="1"/>
  <c r="U732" i="1" l="1"/>
  <c r="T732" i="1"/>
  <c r="Z733" i="1"/>
  <c r="Y733" i="1"/>
  <c r="U733" i="1"/>
  <c r="T733" i="1"/>
  <c r="R732" i="1"/>
  <c r="E732" i="1"/>
  <c r="D732" i="1"/>
  <c r="F732" i="1"/>
  <c r="G732" i="1"/>
  <c r="V732" i="1" l="1"/>
  <c r="K732" i="1"/>
  <c r="AC732" i="1"/>
  <c r="H732" i="1"/>
  <c r="I732" i="1" s="1"/>
  <c r="L732" i="1"/>
  <c r="M732" i="1"/>
  <c r="N732" i="1" l="1"/>
  <c r="AD732" i="1"/>
  <c r="AF732" i="1"/>
  <c r="AB731" i="1"/>
  <c r="AH732" i="1" l="1"/>
  <c r="AG732" i="1"/>
  <c r="P732" i="1"/>
  <c r="O732" i="1"/>
  <c r="Q731" i="1"/>
  <c r="S731" i="1" s="1"/>
  <c r="U731" i="1" l="1"/>
  <c r="T731" i="1"/>
  <c r="R731" i="1"/>
  <c r="Z732" i="1"/>
  <c r="Y732" i="1"/>
  <c r="D731" i="1"/>
  <c r="G731" i="1"/>
  <c r="E731" i="1"/>
  <c r="F731" i="1"/>
  <c r="V731" i="1" l="1"/>
  <c r="K731" i="1"/>
  <c r="AC731" i="1"/>
  <c r="H731" i="1"/>
  <c r="I731" i="1" s="1"/>
  <c r="L731" i="1"/>
  <c r="M731" i="1" s="1"/>
  <c r="AF731" i="1"/>
  <c r="N731" i="1" l="1"/>
  <c r="AH731" i="1"/>
  <c r="AG731" i="1"/>
  <c r="AD731" i="1"/>
  <c r="AB730" i="1"/>
  <c r="P731" i="1" l="1"/>
  <c r="O731" i="1"/>
  <c r="Q730" i="1"/>
  <c r="S730" i="1" s="1"/>
  <c r="U730" i="1" l="1"/>
  <c r="T730" i="1"/>
  <c r="Z731" i="1"/>
  <c r="Y731" i="1"/>
  <c r="R730" i="1"/>
  <c r="D730" i="1"/>
  <c r="F730" i="1"/>
  <c r="G730" i="1"/>
  <c r="E730" i="1"/>
  <c r="V730" i="1" l="1"/>
  <c r="K730" i="1"/>
  <c r="AC730" i="1"/>
  <c r="H730" i="1"/>
  <c r="L730" i="1"/>
  <c r="AF730" i="1"/>
  <c r="I730" i="1" l="1"/>
  <c r="AG730" i="1"/>
  <c r="AH730" i="1"/>
  <c r="AD730" i="1"/>
  <c r="AB729" i="1"/>
  <c r="M730" i="1"/>
  <c r="N730" i="1" l="1"/>
  <c r="P730" i="1" s="1"/>
  <c r="Q729" i="1"/>
  <c r="S729" i="1" s="1"/>
  <c r="O730" i="1" l="1"/>
  <c r="Z730" i="1" s="1"/>
  <c r="U729" i="1"/>
  <c r="T729" i="1"/>
  <c r="R729" i="1"/>
  <c r="E729" i="1"/>
  <c r="D729" i="1"/>
  <c r="G729" i="1"/>
  <c r="F729" i="1"/>
  <c r="Y730" i="1" l="1"/>
  <c r="V729" i="1"/>
  <c r="K729" i="1"/>
  <c r="AC729" i="1"/>
  <c r="H729" i="1"/>
  <c r="I729" i="1" s="1"/>
  <c r="L729" i="1"/>
  <c r="M729" i="1"/>
  <c r="AD729" i="1" l="1"/>
  <c r="N729" i="1"/>
  <c r="AB728" i="1"/>
  <c r="AF729" i="1"/>
  <c r="AG729" i="1" l="1"/>
  <c r="AH729" i="1"/>
  <c r="P729" i="1"/>
  <c r="O729" i="1"/>
  <c r="Q728" i="1"/>
  <c r="S728" i="1" s="1"/>
  <c r="U728" i="1" l="1"/>
  <c r="T728" i="1"/>
  <c r="R728" i="1"/>
  <c r="Z729" i="1"/>
  <c r="Y729" i="1"/>
  <c r="E728" i="1"/>
  <c r="G728" i="1"/>
  <c r="F728" i="1"/>
  <c r="D728" i="1"/>
  <c r="V728" i="1" l="1"/>
  <c r="K728" i="1"/>
  <c r="AC728" i="1"/>
  <c r="H728" i="1"/>
  <c r="L728" i="1"/>
  <c r="M728" i="1" s="1"/>
  <c r="N728" i="1" l="1"/>
  <c r="I728" i="1"/>
  <c r="AD728" i="1"/>
  <c r="AF728" i="1"/>
  <c r="AB727" i="1"/>
  <c r="AH728" i="1" l="1"/>
  <c r="AG728" i="1"/>
  <c r="P728" i="1"/>
  <c r="O728" i="1"/>
  <c r="Q727" i="1"/>
  <c r="S727" i="1" s="1"/>
  <c r="U727" i="1" l="1"/>
  <c r="T727" i="1"/>
  <c r="Z728" i="1"/>
  <c r="Y728" i="1"/>
  <c r="R727" i="1"/>
  <c r="E727" i="1"/>
  <c r="D727" i="1"/>
  <c r="F727" i="1"/>
  <c r="G727" i="1"/>
  <c r="V727" i="1" l="1"/>
  <c r="K727" i="1"/>
  <c r="AC727" i="1"/>
  <c r="H727" i="1"/>
  <c r="L727" i="1"/>
  <c r="M727" i="1"/>
  <c r="N727" i="1" l="1"/>
  <c r="I727" i="1"/>
  <c r="AD727" i="1"/>
  <c r="AB726" i="1"/>
  <c r="AF727" i="1"/>
  <c r="AH727" i="1" l="1"/>
  <c r="AG727" i="1"/>
  <c r="P727" i="1"/>
  <c r="O727" i="1"/>
  <c r="Q726" i="1"/>
  <c r="S726" i="1" s="1"/>
  <c r="U726" i="1" l="1"/>
  <c r="T726" i="1"/>
  <c r="Y727" i="1"/>
  <c r="Z727" i="1"/>
  <c r="R726" i="1"/>
  <c r="G726" i="1"/>
  <c r="E726" i="1"/>
  <c r="F726" i="1"/>
  <c r="D726" i="1"/>
  <c r="V726" i="1" l="1"/>
  <c r="K726" i="1"/>
  <c r="AC726" i="1"/>
  <c r="H726" i="1"/>
  <c r="L726" i="1"/>
  <c r="M726" i="1"/>
  <c r="N726" i="1" l="1"/>
  <c r="I726" i="1"/>
  <c r="AD726" i="1"/>
  <c r="AB725" i="1"/>
  <c r="AF726" i="1"/>
  <c r="AH726" i="1" l="1"/>
  <c r="AG726" i="1"/>
  <c r="P726" i="1"/>
  <c r="O726" i="1"/>
  <c r="Q725" i="1"/>
  <c r="S725" i="1" s="1"/>
  <c r="U725" i="1" l="1"/>
  <c r="T725" i="1"/>
  <c r="Y726" i="1"/>
  <c r="Z726" i="1"/>
  <c r="R725" i="1"/>
  <c r="G725" i="1"/>
  <c r="E725" i="1"/>
  <c r="D725" i="1"/>
  <c r="F725" i="1"/>
  <c r="V725" i="1" l="1"/>
  <c r="K725" i="1"/>
  <c r="AC725" i="1"/>
  <c r="H725" i="1"/>
  <c r="I725" i="1" s="1"/>
  <c r="L725" i="1"/>
  <c r="M725" i="1"/>
  <c r="AF725" i="1"/>
  <c r="AH725" i="1" l="1"/>
  <c r="AG725" i="1"/>
  <c r="AD725" i="1"/>
  <c r="N725" i="1"/>
  <c r="AB724" i="1"/>
  <c r="P725" i="1" l="1"/>
  <c r="O725" i="1"/>
  <c r="Q724" i="1"/>
  <c r="S724" i="1" s="1"/>
  <c r="T724" i="1" l="1"/>
  <c r="U724" i="1"/>
  <c r="R724" i="1"/>
  <c r="Y725" i="1"/>
  <c r="Z725" i="1"/>
  <c r="F724" i="1"/>
  <c r="D724" i="1"/>
  <c r="E724" i="1"/>
  <c r="G724" i="1"/>
  <c r="V724" i="1" l="1"/>
  <c r="K724" i="1"/>
  <c r="AC724" i="1"/>
  <c r="H724" i="1"/>
  <c r="L724" i="1"/>
  <c r="M724" i="1"/>
  <c r="N724" i="1" l="1"/>
  <c r="I724" i="1"/>
  <c r="AD724" i="1"/>
  <c r="AB723" i="1"/>
  <c r="AF724" i="1"/>
  <c r="AH724" i="1" l="1"/>
  <c r="AG724" i="1"/>
  <c r="O724" i="1"/>
  <c r="P724" i="1"/>
  <c r="Q723" i="1"/>
  <c r="S723" i="1" s="1"/>
  <c r="U723" i="1" l="1"/>
  <c r="T723" i="1"/>
  <c r="R723" i="1"/>
  <c r="Z724" i="1"/>
  <c r="Y724" i="1"/>
  <c r="G723" i="1"/>
  <c r="F723" i="1"/>
  <c r="E723" i="1"/>
  <c r="D723" i="1"/>
  <c r="V723" i="1" l="1"/>
  <c r="K723" i="1"/>
  <c r="AC723" i="1"/>
  <c r="H723" i="1"/>
  <c r="I723" i="1" s="1"/>
  <c r="L723" i="1"/>
  <c r="AF723" i="1"/>
  <c r="AG723" i="1" l="1"/>
  <c r="AH723" i="1"/>
  <c r="AD723" i="1"/>
  <c r="AB722" i="1"/>
  <c r="M723" i="1"/>
  <c r="N723" i="1" l="1"/>
  <c r="O723" i="1" s="1"/>
  <c r="Q722" i="1"/>
  <c r="S722" i="1" s="1"/>
  <c r="P723" i="1" l="1"/>
  <c r="U722" i="1"/>
  <c r="T722" i="1"/>
  <c r="Y723" i="1"/>
  <c r="Z723" i="1"/>
  <c r="R722" i="1"/>
  <c r="D722" i="1"/>
  <c r="F722" i="1"/>
  <c r="E722" i="1"/>
  <c r="G722" i="1"/>
  <c r="V722" i="1" l="1"/>
  <c r="K722" i="1"/>
  <c r="AC722" i="1"/>
  <c r="H722" i="1"/>
  <c r="L722" i="1"/>
  <c r="M722" i="1"/>
  <c r="N722" i="1" l="1"/>
  <c r="I722" i="1"/>
  <c r="AD722" i="1"/>
  <c r="AB721" i="1"/>
  <c r="AF722" i="1"/>
  <c r="AH722" i="1" l="1"/>
  <c r="AG722" i="1"/>
  <c r="O722" i="1"/>
  <c r="P722" i="1"/>
  <c r="Q721" i="1"/>
  <c r="S721" i="1" s="1"/>
  <c r="U721" i="1" l="1"/>
  <c r="T721" i="1"/>
  <c r="R721" i="1"/>
  <c r="Y722" i="1"/>
  <c r="Z722" i="1"/>
  <c r="E721" i="1"/>
  <c r="G721" i="1"/>
  <c r="F721" i="1"/>
  <c r="D721" i="1"/>
  <c r="V721" i="1" l="1"/>
  <c r="K721" i="1"/>
  <c r="AC721" i="1"/>
  <c r="H721" i="1"/>
  <c r="L721" i="1"/>
  <c r="AF721" i="1" s="1"/>
  <c r="M721" i="1"/>
  <c r="N721" i="1" l="1"/>
  <c r="P721" i="1" s="1"/>
  <c r="I721" i="1"/>
  <c r="AH721" i="1"/>
  <c r="AG721" i="1"/>
  <c r="AD721" i="1"/>
  <c r="AB720" i="1"/>
  <c r="O721" i="1" l="1"/>
  <c r="Z721" i="1" s="1"/>
  <c r="Q720" i="1"/>
  <c r="S720" i="1" s="1"/>
  <c r="Y721" i="1" l="1"/>
  <c r="U720" i="1"/>
  <c r="T720" i="1"/>
  <c r="R720" i="1"/>
  <c r="D720" i="1"/>
  <c r="G720" i="1"/>
  <c r="E720" i="1"/>
  <c r="F720" i="1"/>
  <c r="V720" i="1" l="1"/>
  <c r="K720" i="1"/>
  <c r="AC720" i="1"/>
  <c r="H720" i="1"/>
  <c r="L720" i="1"/>
  <c r="M720" i="1"/>
  <c r="N720" i="1" l="1"/>
  <c r="P720" i="1" s="1"/>
  <c r="I720" i="1"/>
  <c r="AD720" i="1"/>
  <c r="AF720" i="1"/>
  <c r="AB719" i="1"/>
  <c r="AH720" i="1" l="1"/>
  <c r="AG720" i="1"/>
  <c r="O720" i="1"/>
  <c r="Z720" i="1" s="1"/>
  <c r="Q719" i="1"/>
  <c r="S719" i="1" s="1"/>
  <c r="Y720" i="1" l="1"/>
  <c r="U719" i="1"/>
  <c r="T719" i="1"/>
  <c r="R719" i="1"/>
  <c r="G719" i="1"/>
  <c r="E719" i="1"/>
  <c r="F719" i="1"/>
  <c r="D719" i="1"/>
  <c r="V719" i="1" l="1"/>
  <c r="K719" i="1"/>
  <c r="AC719" i="1"/>
  <c r="H719" i="1"/>
  <c r="I719" i="1" s="1"/>
  <c r="L719" i="1"/>
  <c r="M719" i="1"/>
  <c r="N719" i="1" l="1"/>
  <c r="AD719" i="1"/>
  <c r="AB718" i="1"/>
  <c r="AF719" i="1"/>
  <c r="AH719" i="1" l="1"/>
  <c r="AG719" i="1"/>
  <c r="P719" i="1"/>
  <c r="O719" i="1"/>
  <c r="Q718" i="1"/>
  <c r="Q736" i="1" s="1"/>
  <c r="Y719" i="1" l="1"/>
  <c r="Z719" i="1"/>
  <c r="R718" i="1"/>
  <c r="R736" i="1" s="1"/>
  <c r="S718" i="1"/>
  <c r="E718" i="1"/>
  <c r="D718" i="1"/>
  <c r="G718" i="1"/>
  <c r="F718" i="1"/>
  <c r="V718" i="1" l="1"/>
  <c r="K718" i="1"/>
  <c r="AC718" i="1"/>
  <c r="H718" i="1"/>
  <c r="I718" i="1" s="1"/>
  <c r="S736" i="1"/>
  <c r="U718" i="1"/>
  <c r="U736" i="1" s="1"/>
  <c r="T718" i="1"/>
  <c r="T736" i="1" s="1"/>
  <c r="L718" i="1"/>
  <c r="AF718" i="1"/>
  <c r="AH718" i="1" l="1"/>
  <c r="AH736" i="1" s="1"/>
  <c r="AG718" i="1"/>
  <c r="AG736" i="1" s="1"/>
  <c r="AD718" i="1"/>
  <c r="M718" i="1"/>
  <c r="AB713" i="1"/>
  <c r="N718" i="1" l="1"/>
  <c r="O718" i="1" s="1"/>
  <c r="Q713" i="1"/>
  <c r="S713" i="1" s="1"/>
  <c r="P718" i="1" l="1"/>
  <c r="P736" i="1" s="1"/>
  <c r="N736" i="1"/>
  <c r="U713" i="1"/>
  <c r="T713" i="1"/>
  <c r="O736" i="1"/>
  <c r="Z718" i="1"/>
  <c r="Z736" i="1" s="1"/>
  <c r="Y718" i="1"/>
  <c r="Y736" i="1" s="1"/>
  <c r="R713" i="1"/>
  <c r="G713" i="1"/>
  <c r="D713" i="1"/>
  <c r="F713" i="1"/>
  <c r="V713" i="1" l="1"/>
  <c r="K713" i="1"/>
  <c r="AC713" i="1"/>
  <c r="H713" i="1"/>
  <c r="L713" i="1"/>
  <c r="AF713" i="1"/>
  <c r="I713" i="1" l="1"/>
  <c r="AH713" i="1"/>
  <c r="AG713" i="1"/>
  <c r="AD713" i="1"/>
  <c r="AB712" i="1"/>
  <c r="M713" i="1"/>
  <c r="N713" i="1" l="1"/>
  <c r="O713" i="1" s="1"/>
  <c r="Q712" i="1"/>
  <c r="S712" i="1" s="1"/>
  <c r="P713" i="1" l="1"/>
  <c r="U712" i="1"/>
  <c r="T712" i="1"/>
  <c r="Y713" i="1"/>
  <c r="Z713" i="1"/>
  <c r="R712" i="1"/>
  <c r="D712" i="1"/>
  <c r="F712" i="1"/>
  <c r="G712" i="1"/>
  <c r="V712" i="1" l="1"/>
  <c r="K712" i="1"/>
  <c r="AC712" i="1"/>
  <c r="H712" i="1"/>
  <c r="L712" i="1"/>
  <c r="M712" i="1"/>
  <c r="N712" i="1" l="1"/>
  <c r="I712" i="1"/>
  <c r="AD712" i="1"/>
  <c r="AF712" i="1"/>
  <c r="AB711" i="1"/>
  <c r="AH712" i="1" l="1"/>
  <c r="AG712" i="1"/>
  <c r="P712" i="1"/>
  <c r="O712" i="1"/>
  <c r="Q711" i="1"/>
  <c r="S711" i="1" s="1"/>
  <c r="U711" i="1" l="1"/>
  <c r="T711" i="1"/>
  <c r="R711" i="1"/>
  <c r="Z712" i="1"/>
  <c r="Y712" i="1"/>
  <c r="G711" i="1"/>
  <c r="D711" i="1"/>
  <c r="F711" i="1"/>
  <c r="V711" i="1" l="1"/>
  <c r="K711" i="1"/>
  <c r="AC711" i="1"/>
  <c r="H711" i="1"/>
  <c r="L711" i="1"/>
  <c r="M711" i="1"/>
  <c r="N711" i="1" l="1"/>
  <c r="I711" i="1"/>
  <c r="AD711" i="1"/>
  <c r="AB710" i="1"/>
  <c r="AF711" i="1"/>
  <c r="AH711" i="1" l="1"/>
  <c r="AG711" i="1"/>
  <c r="P711" i="1"/>
  <c r="O711" i="1"/>
  <c r="Z711" i="1" l="1"/>
  <c r="Y711" i="1"/>
  <c r="F710" i="1"/>
  <c r="G710" i="1"/>
  <c r="D710" i="1"/>
  <c r="V710" i="1" l="1"/>
  <c r="K710" i="1"/>
  <c r="AC710" i="1"/>
  <c r="H710" i="1"/>
  <c r="I710" i="1" s="1"/>
  <c r="L710" i="1"/>
  <c r="M710" i="1"/>
  <c r="Q710" i="1" l="1"/>
  <c r="N710" i="1"/>
  <c r="AD710" i="1"/>
  <c r="AF710" i="1"/>
  <c r="AB709" i="1"/>
  <c r="AG710" i="1" l="1"/>
  <c r="AH710" i="1"/>
  <c r="P710" i="1"/>
  <c r="O710" i="1"/>
  <c r="S710" i="1"/>
  <c r="R710" i="1"/>
  <c r="Y710" i="1" l="1"/>
  <c r="U710" i="1"/>
  <c r="T710" i="1"/>
  <c r="Z710" i="1"/>
  <c r="F709" i="1"/>
  <c r="G709" i="1"/>
  <c r="D709" i="1"/>
  <c r="V709" i="1" l="1"/>
  <c r="K709" i="1"/>
  <c r="AC709" i="1"/>
  <c r="H709" i="1"/>
  <c r="I709" i="1" s="1"/>
  <c r="L709" i="1"/>
  <c r="M709" i="1"/>
  <c r="Q709" i="1" l="1"/>
  <c r="N709" i="1"/>
  <c r="AD709" i="1"/>
  <c r="AF709" i="1"/>
  <c r="AB708" i="1"/>
  <c r="AG709" i="1" l="1"/>
  <c r="AH709" i="1"/>
  <c r="P709" i="1"/>
  <c r="O709" i="1"/>
  <c r="S709" i="1"/>
  <c r="R709" i="1"/>
  <c r="Q708" i="1"/>
  <c r="S708" i="1" s="1"/>
  <c r="U708" i="1" l="1"/>
  <c r="T708" i="1"/>
  <c r="Z709" i="1"/>
  <c r="Y709" i="1"/>
  <c r="U709" i="1"/>
  <c r="T709" i="1"/>
  <c r="R708" i="1"/>
  <c r="F708" i="1"/>
  <c r="D708" i="1"/>
  <c r="G708" i="1"/>
  <c r="V708" i="1" l="1"/>
  <c r="K708" i="1"/>
  <c r="AC708" i="1"/>
  <c r="H708" i="1"/>
  <c r="L708" i="1"/>
  <c r="AF708" i="1" s="1"/>
  <c r="M708" i="1"/>
  <c r="N708" i="1" l="1"/>
  <c r="I708" i="1"/>
  <c r="AH708" i="1"/>
  <c r="AG708" i="1"/>
  <c r="AD708" i="1"/>
  <c r="AB707" i="1"/>
  <c r="P708" i="1" l="1"/>
  <c r="O708" i="1"/>
  <c r="Q707" i="1"/>
  <c r="S707" i="1" s="1"/>
  <c r="U707" i="1" l="1"/>
  <c r="T707" i="1"/>
  <c r="Z708" i="1"/>
  <c r="Y708" i="1"/>
  <c r="R707" i="1"/>
  <c r="F707" i="1"/>
  <c r="G707" i="1"/>
  <c r="D707" i="1"/>
  <c r="V707" i="1" l="1"/>
  <c r="K707" i="1"/>
  <c r="AC707" i="1"/>
  <c r="H707" i="1"/>
  <c r="L707" i="1"/>
  <c r="M707" i="1"/>
  <c r="N707" i="1" l="1"/>
  <c r="I707" i="1"/>
  <c r="AD707" i="1"/>
  <c r="AB706" i="1"/>
  <c r="AF707" i="1"/>
  <c r="AH707" i="1" l="1"/>
  <c r="AG707" i="1"/>
  <c r="P707" i="1"/>
  <c r="O707" i="1"/>
  <c r="Y707" i="1" l="1"/>
  <c r="Z707" i="1"/>
  <c r="G706" i="1"/>
  <c r="F706" i="1"/>
  <c r="D706" i="1"/>
  <c r="V706" i="1" l="1"/>
  <c r="K706" i="1"/>
  <c r="AC706" i="1"/>
  <c r="H706" i="1"/>
  <c r="I706" i="1" s="1"/>
  <c r="L706" i="1"/>
  <c r="M706" i="1"/>
  <c r="Q706" i="1" l="1"/>
  <c r="N706" i="1"/>
  <c r="AD706" i="1"/>
  <c r="AF706" i="1"/>
  <c r="AB705" i="1"/>
  <c r="AH706" i="1" l="1"/>
  <c r="AG706" i="1"/>
  <c r="P706" i="1"/>
  <c r="O706" i="1"/>
  <c r="S706" i="1"/>
  <c r="R706" i="1"/>
  <c r="Y706" i="1" l="1"/>
  <c r="U706" i="1"/>
  <c r="T706" i="1"/>
  <c r="Z706" i="1"/>
  <c r="F705" i="1"/>
  <c r="G705" i="1"/>
  <c r="D705" i="1"/>
  <c r="V705" i="1" l="1"/>
  <c r="K705" i="1"/>
  <c r="AC705" i="1"/>
  <c r="H705" i="1"/>
  <c r="I705" i="1" s="1"/>
  <c r="L705" i="1"/>
  <c r="M705" i="1"/>
  <c r="AF705" i="1"/>
  <c r="Q705" i="1" l="1"/>
  <c r="N705" i="1"/>
  <c r="AH705" i="1"/>
  <c r="AG705" i="1"/>
  <c r="AD705" i="1"/>
  <c r="AB704" i="1"/>
  <c r="P705" i="1" l="1"/>
  <c r="O705" i="1"/>
  <c r="S705" i="1"/>
  <c r="R705" i="1"/>
  <c r="Q704" i="1"/>
  <c r="S704" i="1" s="1"/>
  <c r="U704" i="1" l="1"/>
  <c r="T704" i="1"/>
  <c r="Z705" i="1"/>
  <c r="Y705" i="1"/>
  <c r="U705" i="1"/>
  <c r="T705" i="1"/>
  <c r="R704" i="1"/>
  <c r="F704" i="1"/>
  <c r="D704" i="1"/>
  <c r="G704" i="1"/>
  <c r="V704" i="1" l="1"/>
  <c r="K704" i="1"/>
  <c r="AC704" i="1"/>
  <c r="H704" i="1"/>
  <c r="L704" i="1"/>
  <c r="AF704" i="1"/>
  <c r="I704" i="1" l="1"/>
  <c r="AH704" i="1"/>
  <c r="AG704" i="1"/>
  <c r="AD704" i="1"/>
  <c r="M704" i="1"/>
  <c r="AB703" i="1"/>
  <c r="N704" i="1" l="1"/>
  <c r="P704" i="1" s="1"/>
  <c r="O704" i="1" l="1"/>
  <c r="Y704" i="1" s="1"/>
  <c r="F703" i="1"/>
  <c r="G703" i="1"/>
  <c r="D703" i="1"/>
  <c r="Z704" i="1" l="1"/>
  <c r="V703" i="1"/>
  <c r="K703" i="1"/>
  <c r="AC703" i="1"/>
  <c r="H703" i="1"/>
  <c r="I703" i="1" s="1"/>
  <c r="L703" i="1"/>
  <c r="M703" i="1"/>
  <c r="Q703" i="1" l="1"/>
  <c r="N703" i="1"/>
  <c r="AD703" i="1"/>
  <c r="AC702" i="1"/>
  <c r="AD702" i="1" s="1"/>
  <c r="V702" i="1"/>
  <c r="AF703" i="1"/>
  <c r="AH703" i="1" l="1"/>
  <c r="AG703" i="1"/>
  <c r="P703" i="1"/>
  <c r="O703" i="1"/>
  <c r="S703" i="1"/>
  <c r="R703" i="1"/>
  <c r="K702" i="1"/>
  <c r="H702" i="1"/>
  <c r="I702" i="1" s="1"/>
  <c r="L702" i="1"/>
  <c r="AF702" i="1"/>
  <c r="AG702" i="1" l="1"/>
  <c r="AH702" i="1"/>
  <c r="U703" i="1"/>
  <c r="T703" i="1"/>
  <c r="Z703" i="1"/>
  <c r="Y703" i="1"/>
  <c r="M702" i="1"/>
  <c r="AB701" i="1"/>
  <c r="Q702" i="1" l="1"/>
  <c r="R702" i="1" s="1"/>
  <c r="N702" i="1"/>
  <c r="P702" i="1" s="1"/>
  <c r="O702" i="1" l="1"/>
  <c r="S702" i="1"/>
  <c r="T702" i="1" s="1"/>
  <c r="Z702" i="1"/>
  <c r="U702" i="1"/>
  <c r="D701" i="1"/>
  <c r="G701" i="1"/>
  <c r="F701" i="1"/>
  <c r="Y702" i="1" l="1"/>
  <c r="V701" i="1"/>
  <c r="K701" i="1"/>
  <c r="AC701" i="1"/>
  <c r="H701" i="1"/>
  <c r="I701" i="1" s="1"/>
  <c r="L701" i="1"/>
  <c r="M701" i="1"/>
  <c r="Q701" i="1" l="1"/>
  <c r="N701" i="1"/>
  <c r="AD701" i="1"/>
  <c r="AB700" i="1"/>
  <c r="AF701" i="1"/>
  <c r="AH701" i="1" l="1"/>
  <c r="AG701" i="1"/>
  <c r="P701" i="1"/>
  <c r="O701" i="1"/>
  <c r="S701" i="1"/>
  <c r="R701" i="1"/>
  <c r="Q700" i="1"/>
  <c r="S700" i="1" s="1"/>
  <c r="U700" i="1" l="1"/>
  <c r="T700" i="1"/>
  <c r="R700" i="1"/>
  <c r="Z701" i="1"/>
  <c r="Y701" i="1"/>
  <c r="U701" i="1"/>
  <c r="T701" i="1"/>
  <c r="D700" i="1"/>
  <c r="G700" i="1"/>
  <c r="F700" i="1"/>
  <c r="V700" i="1" l="1"/>
  <c r="K700" i="1"/>
  <c r="AC700" i="1"/>
  <c r="H700" i="1"/>
  <c r="I700" i="1" s="1"/>
  <c r="L700" i="1"/>
  <c r="AF700" i="1"/>
  <c r="AH700" i="1" l="1"/>
  <c r="AG700" i="1"/>
  <c r="AD700" i="1"/>
  <c r="M700" i="1"/>
  <c r="AB699" i="1"/>
  <c r="N700" i="1" l="1"/>
  <c r="P700" i="1"/>
  <c r="O700" i="1"/>
  <c r="Q699" i="1"/>
  <c r="S699" i="1" s="1"/>
  <c r="U699" i="1" l="1"/>
  <c r="T699" i="1"/>
  <c r="Z700" i="1"/>
  <c r="Y700" i="1"/>
  <c r="R699" i="1"/>
  <c r="G699" i="1"/>
  <c r="D699" i="1"/>
  <c r="F699" i="1"/>
  <c r="V699" i="1" l="1"/>
  <c r="K699" i="1"/>
  <c r="AC699" i="1"/>
  <c r="H699" i="1"/>
  <c r="I699" i="1" s="1"/>
  <c r="L699" i="1"/>
  <c r="M699" i="1"/>
  <c r="N699" i="1" l="1"/>
  <c r="AD699" i="1"/>
  <c r="AB698" i="1"/>
  <c r="AF699" i="1"/>
  <c r="AH699" i="1" l="1"/>
  <c r="AG699" i="1"/>
  <c r="P699" i="1"/>
  <c r="O699" i="1"/>
  <c r="Z699" i="1" l="1"/>
  <c r="Y699" i="1"/>
  <c r="F698" i="1"/>
  <c r="G698" i="1"/>
  <c r="D698" i="1"/>
  <c r="V698" i="1" l="1"/>
  <c r="K698" i="1"/>
  <c r="AC698" i="1"/>
  <c r="H698" i="1"/>
  <c r="I698" i="1" s="1"/>
  <c r="L698" i="1"/>
  <c r="M698" i="1"/>
  <c r="Q698" i="1" l="1"/>
  <c r="N698" i="1"/>
  <c r="AD698" i="1"/>
  <c r="AB697" i="1"/>
  <c r="AF698" i="1"/>
  <c r="AG698" i="1" l="1"/>
  <c r="AH698" i="1"/>
  <c r="P698" i="1"/>
  <c r="O698" i="1"/>
  <c r="S698" i="1"/>
  <c r="R698" i="1"/>
  <c r="Q697" i="1"/>
  <c r="S697" i="1" s="1"/>
  <c r="U697" i="1" l="1"/>
  <c r="T697" i="1"/>
  <c r="U698" i="1"/>
  <c r="T698" i="1"/>
  <c r="Z698" i="1"/>
  <c r="Y698" i="1"/>
  <c r="R697" i="1"/>
  <c r="F697" i="1"/>
  <c r="G697" i="1"/>
  <c r="D697" i="1"/>
  <c r="V697" i="1" l="1"/>
  <c r="K697" i="1"/>
  <c r="AC697" i="1"/>
  <c r="H697" i="1"/>
  <c r="L697" i="1"/>
  <c r="M697" i="1"/>
  <c r="N697" i="1" l="1"/>
  <c r="I697" i="1"/>
  <c r="AD697" i="1"/>
  <c r="AB696" i="1"/>
  <c r="AF697" i="1"/>
  <c r="AH697" i="1" l="1"/>
  <c r="AG697" i="1"/>
  <c r="P697" i="1"/>
  <c r="O697" i="1"/>
  <c r="Q696" i="1"/>
  <c r="S696" i="1" s="1"/>
  <c r="U696" i="1" l="1"/>
  <c r="T696" i="1"/>
  <c r="Z697" i="1"/>
  <c r="Y697" i="1"/>
  <c r="R696" i="1"/>
  <c r="D696" i="1"/>
  <c r="G696" i="1"/>
  <c r="F696" i="1"/>
  <c r="V696" i="1" l="1"/>
  <c r="K696" i="1"/>
  <c r="AC696" i="1"/>
  <c r="H696" i="1"/>
  <c r="L696" i="1"/>
  <c r="M696" i="1" s="1"/>
  <c r="N696" i="1" l="1"/>
  <c r="I696" i="1"/>
  <c r="AD696" i="1"/>
  <c r="AF696" i="1"/>
  <c r="AB695" i="1"/>
  <c r="AH696" i="1" l="1"/>
  <c r="AG696" i="1"/>
  <c r="P696" i="1"/>
  <c r="O696" i="1"/>
  <c r="Y696" i="1" l="1"/>
  <c r="Z696" i="1"/>
  <c r="G695" i="1"/>
  <c r="D695" i="1"/>
  <c r="F695" i="1"/>
  <c r="V695" i="1" l="1"/>
  <c r="K695" i="1"/>
  <c r="AC695" i="1"/>
  <c r="H695" i="1"/>
  <c r="I695" i="1" s="1"/>
  <c r="L695" i="1"/>
  <c r="M695" i="1" s="1"/>
  <c r="Q695" i="1" l="1"/>
  <c r="N695" i="1"/>
  <c r="AD695" i="1"/>
  <c r="AF695" i="1"/>
  <c r="AB694" i="1"/>
  <c r="AH695" i="1" l="1"/>
  <c r="AG695" i="1"/>
  <c r="P695" i="1"/>
  <c r="O695" i="1"/>
  <c r="S695" i="1"/>
  <c r="R695" i="1"/>
  <c r="Y695" i="1" l="1"/>
  <c r="U695" i="1"/>
  <c r="T695" i="1"/>
  <c r="Z695" i="1"/>
  <c r="D694" i="1"/>
  <c r="G694" i="1"/>
  <c r="F694" i="1"/>
  <c r="V694" i="1" l="1"/>
  <c r="K694" i="1"/>
  <c r="AC694" i="1"/>
  <c r="H694" i="1"/>
  <c r="I694" i="1" s="1"/>
  <c r="L694" i="1"/>
  <c r="AF694" i="1"/>
  <c r="AH694" i="1" l="1"/>
  <c r="AG694" i="1"/>
  <c r="AD694" i="1"/>
  <c r="M694" i="1"/>
  <c r="AB693" i="1"/>
  <c r="Q694" i="1" l="1"/>
  <c r="S694" i="1" s="1"/>
  <c r="N694" i="1"/>
  <c r="P694" i="1" s="1"/>
  <c r="Q693" i="1"/>
  <c r="S693" i="1" s="1"/>
  <c r="R694" i="1" l="1"/>
  <c r="T694" i="1" s="1"/>
  <c r="O694" i="1"/>
  <c r="Z694" i="1" s="1"/>
  <c r="U693" i="1"/>
  <c r="T693" i="1"/>
  <c r="U694" i="1"/>
  <c r="R693" i="1"/>
  <c r="G693" i="1"/>
  <c r="D693" i="1"/>
  <c r="F693" i="1"/>
  <c r="Y694" i="1" l="1"/>
  <c r="V693" i="1"/>
  <c r="K693" i="1"/>
  <c r="AC693" i="1"/>
  <c r="H693" i="1"/>
  <c r="L693" i="1"/>
  <c r="M693" i="1" s="1"/>
  <c r="AF693" i="1"/>
  <c r="N693" i="1" l="1"/>
  <c r="I693" i="1"/>
  <c r="AH693" i="1"/>
  <c r="AG693" i="1"/>
  <c r="AD693" i="1"/>
  <c r="AB692" i="1"/>
  <c r="P693" i="1" l="1"/>
  <c r="O693" i="1"/>
  <c r="Q692" i="1"/>
  <c r="S692" i="1" s="1"/>
  <c r="U692" i="1" l="1"/>
  <c r="T692" i="1"/>
  <c r="Z693" i="1"/>
  <c r="Y693" i="1"/>
  <c r="R692" i="1"/>
  <c r="G692" i="1"/>
  <c r="F692" i="1"/>
  <c r="D692" i="1"/>
  <c r="V692" i="1" l="1"/>
  <c r="K692" i="1"/>
  <c r="AC692" i="1"/>
  <c r="H692" i="1"/>
  <c r="L692" i="1"/>
  <c r="AF692" i="1" s="1"/>
  <c r="M692" i="1"/>
  <c r="N692" i="1" l="1"/>
  <c r="I692" i="1"/>
  <c r="AH692" i="1"/>
  <c r="AG692" i="1"/>
  <c r="AD692" i="1"/>
  <c r="AB691" i="1"/>
  <c r="P692" i="1" l="1"/>
  <c r="O692" i="1"/>
  <c r="Y692" i="1" l="1"/>
  <c r="Z692" i="1"/>
  <c r="G691" i="1"/>
  <c r="D691" i="1"/>
  <c r="F691" i="1"/>
  <c r="V691" i="1" l="1"/>
  <c r="K691" i="1"/>
  <c r="AC691" i="1"/>
  <c r="H691" i="1"/>
  <c r="I691" i="1" s="1"/>
  <c r="L691" i="1"/>
  <c r="AF691" i="1"/>
  <c r="M691" i="1"/>
  <c r="Q691" i="1" l="1"/>
  <c r="N691" i="1"/>
  <c r="AH691" i="1"/>
  <c r="AG691" i="1"/>
  <c r="AD691" i="1"/>
  <c r="AB690" i="1"/>
  <c r="P691" i="1" l="1"/>
  <c r="O691" i="1"/>
  <c r="S691" i="1"/>
  <c r="R691" i="1"/>
  <c r="U691" i="1" l="1"/>
  <c r="T691" i="1"/>
  <c r="Z691" i="1"/>
  <c r="Y691" i="1"/>
  <c r="F690" i="1"/>
  <c r="D690" i="1"/>
  <c r="G690" i="1"/>
  <c r="V690" i="1" l="1"/>
  <c r="K690" i="1"/>
  <c r="AC690" i="1"/>
  <c r="H690" i="1"/>
  <c r="I690" i="1" s="1"/>
  <c r="L690" i="1"/>
  <c r="AF690" i="1"/>
  <c r="AH690" i="1" l="1"/>
  <c r="AG690" i="1"/>
  <c r="AD690" i="1"/>
  <c r="M690" i="1"/>
  <c r="AB689" i="1"/>
  <c r="Q690" i="1" l="1"/>
  <c r="R690" i="1" s="1"/>
  <c r="N690" i="1"/>
  <c r="P690" i="1" s="1"/>
  <c r="Q689" i="1"/>
  <c r="S689" i="1" s="1"/>
  <c r="O690" i="1" l="1"/>
  <c r="S690" i="1"/>
  <c r="U689" i="1"/>
  <c r="T689" i="1"/>
  <c r="R689" i="1"/>
  <c r="D689" i="1"/>
  <c r="F689" i="1"/>
  <c r="G689" i="1"/>
  <c r="Z690" i="1" l="1"/>
  <c r="T690" i="1"/>
  <c r="U690" i="1"/>
  <c r="Y690" i="1"/>
  <c r="V689" i="1"/>
  <c r="K689" i="1"/>
  <c r="AC689" i="1"/>
  <c r="H689" i="1"/>
  <c r="I689" i="1" s="1"/>
  <c r="L689" i="1"/>
  <c r="AF689" i="1" s="1"/>
  <c r="AH689" i="1" l="1"/>
  <c r="AG689" i="1"/>
  <c r="AD689" i="1"/>
  <c r="M689" i="1"/>
  <c r="AB688" i="1"/>
  <c r="N689" i="1" l="1"/>
  <c r="P689" i="1" s="1"/>
  <c r="Q688" i="1"/>
  <c r="S688" i="1" s="1"/>
  <c r="O689" i="1" l="1"/>
  <c r="Z689" i="1" s="1"/>
  <c r="U688" i="1"/>
  <c r="T688" i="1"/>
  <c r="R688" i="1"/>
  <c r="D688" i="1"/>
  <c r="G688" i="1"/>
  <c r="F688" i="1"/>
  <c r="Y689" i="1" l="1"/>
  <c r="V688" i="1"/>
  <c r="K688" i="1"/>
  <c r="AC688" i="1"/>
  <c r="H688" i="1"/>
  <c r="L688" i="1"/>
  <c r="AF688" i="1"/>
  <c r="I688" i="1" l="1"/>
  <c r="AH688" i="1"/>
  <c r="AG688" i="1"/>
  <c r="AD688" i="1"/>
  <c r="M688" i="1"/>
  <c r="AB687" i="1"/>
  <c r="N688" i="1" l="1"/>
  <c r="O688" i="1" s="1"/>
  <c r="Q687" i="1"/>
  <c r="S687" i="1" s="1"/>
  <c r="P688" i="1" l="1"/>
  <c r="U687" i="1"/>
  <c r="T687" i="1"/>
  <c r="Y688" i="1"/>
  <c r="Z688" i="1"/>
  <c r="R687" i="1"/>
  <c r="G687" i="1"/>
  <c r="D687" i="1"/>
  <c r="F687" i="1"/>
  <c r="V687" i="1" l="1"/>
  <c r="K687" i="1"/>
  <c r="AC687" i="1"/>
  <c r="H687" i="1"/>
  <c r="L687" i="1"/>
  <c r="M687" i="1"/>
  <c r="AF687" i="1"/>
  <c r="N687" i="1" l="1"/>
  <c r="I687" i="1"/>
  <c r="AH687" i="1"/>
  <c r="AG687" i="1"/>
  <c r="AD687" i="1"/>
  <c r="AB686" i="1"/>
  <c r="P687" i="1" l="1"/>
  <c r="O687" i="1"/>
  <c r="Q686" i="1"/>
  <c r="S686" i="1" s="1"/>
  <c r="U686" i="1" l="1"/>
  <c r="T686" i="1"/>
  <c r="Y687" i="1"/>
  <c r="Z687" i="1"/>
  <c r="R686" i="1"/>
  <c r="D686" i="1"/>
  <c r="G686" i="1"/>
  <c r="F686" i="1"/>
  <c r="V686" i="1" l="1"/>
  <c r="K686" i="1"/>
  <c r="AC686" i="1"/>
  <c r="H686" i="1"/>
  <c r="L686" i="1"/>
  <c r="AF686" i="1"/>
  <c r="I686" i="1" l="1"/>
  <c r="AH686" i="1"/>
  <c r="AG686" i="1"/>
  <c r="AD686" i="1"/>
  <c r="M686" i="1"/>
  <c r="AB685" i="1"/>
  <c r="N686" i="1" l="1"/>
  <c r="P686" i="1" s="1"/>
  <c r="Q685" i="1"/>
  <c r="R685" i="1" s="1"/>
  <c r="O686" i="1" l="1"/>
  <c r="Z686" i="1" s="1"/>
  <c r="S685" i="1"/>
  <c r="T685" i="1" s="1"/>
  <c r="G685" i="1"/>
  <c r="D685" i="1"/>
  <c r="F685" i="1"/>
  <c r="Y686" i="1" l="1"/>
  <c r="U685" i="1"/>
  <c r="V685" i="1"/>
  <c r="K685" i="1"/>
  <c r="AC685" i="1"/>
  <c r="H685" i="1"/>
  <c r="I685" i="1" s="1"/>
  <c r="L685" i="1"/>
  <c r="M685" i="1"/>
  <c r="N685" i="1" l="1"/>
  <c r="AD685" i="1"/>
  <c r="AF685" i="1"/>
  <c r="AB684" i="1"/>
  <c r="AH685" i="1" l="1"/>
  <c r="AG685" i="1"/>
  <c r="P685" i="1"/>
  <c r="O685" i="1"/>
  <c r="Q684" i="1"/>
  <c r="S684" i="1" s="1"/>
  <c r="U684" i="1" l="1"/>
  <c r="T684" i="1"/>
  <c r="Z685" i="1"/>
  <c r="Y685" i="1"/>
  <c r="R684" i="1"/>
  <c r="G684" i="1"/>
  <c r="D684" i="1"/>
  <c r="F684" i="1"/>
  <c r="V684" i="1" l="1"/>
  <c r="K684" i="1"/>
  <c r="AC684" i="1"/>
  <c r="H684" i="1"/>
  <c r="L684" i="1"/>
  <c r="AF684" i="1" s="1"/>
  <c r="M684" i="1"/>
  <c r="N684" i="1" l="1"/>
  <c r="I684" i="1"/>
  <c r="AH684" i="1"/>
  <c r="AG684" i="1"/>
  <c r="AD684" i="1"/>
  <c r="AD683" i="1"/>
  <c r="AC683" i="1"/>
  <c r="V683" i="1"/>
  <c r="P684" i="1" l="1"/>
  <c r="O684" i="1"/>
  <c r="K683" i="1"/>
  <c r="I683" i="1"/>
  <c r="H683" i="1"/>
  <c r="L683" i="1"/>
  <c r="AF683" i="1"/>
  <c r="M683" i="1"/>
  <c r="AH683" i="1" l="1"/>
  <c r="AG683" i="1"/>
  <c r="Q683" i="1"/>
  <c r="Y684" i="1"/>
  <c r="Z684" i="1"/>
  <c r="N683" i="1"/>
  <c r="AB682" i="1"/>
  <c r="P683" i="1" l="1"/>
  <c r="O683" i="1"/>
  <c r="S683" i="1"/>
  <c r="R683" i="1"/>
  <c r="Q682" i="1"/>
  <c r="S682" i="1" s="1"/>
  <c r="U682" i="1" l="1"/>
  <c r="T682" i="1"/>
  <c r="R682" i="1"/>
  <c r="U683" i="1"/>
  <c r="Z683" i="1"/>
  <c r="Y683" i="1"/>
  <c r="T683" i="1"/>
  <c r="G682" i="1"/>
  <c r="D682" i="1"/>
  <c r="F682" i="1"/>
  <c r="V682" i="1" l="1"/>
  <c r="K682" i="1"/>
  <c r="AC682" i="1"/>
  <c r="H682" i="1"/>
  <c r="L682" i="1"/>
  <c r="M682" i="1"/>
  <c r="AF682" i="1"/>
  <c r="N682" i="1" l="1"/>
  <c r="I682" i="1"/>
  <c r="AH682" i="1"/>
  <c r="AG682" i="1"/>
  <c r="AD682" i="1"/>
  <c r="AB681" i="1"/>
  <c r="P682" i="1" l="1"/>
  <c r="O682" i="1"/>
  <c r="Q681" i="1"/>
  <c r="S681" i="1" s="1"/>
  <c r="U681" i="1" l="1"/>
  <c r="T681" i="1"/>
  <c r="Z682" i="1"/>
  <c r="Y682" i="1"/>
  <c r="R681" i="1"/>
  <c r="D681" i="1"/>
  <c r="G681" i="1"/>
  <c r="F681" i="1"/>
  <c r="V681" i="1" l="1"/>
  <c r="K681" i="1"/>
  <c r="AC681" i="1"/>
  <c r="H681" i="1"/>
  <c r="I681" i="1" s="1"/>
  <c r="L681" i="1"/>
  <c r="M681" i="1" s="1"/>
  <c r="AF681" i="1"/>
  <c r="N681" i="1" l="1"/>
  <c r="AH681" i="1"/>
  <c r="AG681" i="1"/>
  <c r="AD681" i="1"/>
  <c r="AB680" i="1"/>
  <c r="P681" i="1" l="1"/>
  <c r="O681" i="1"/>
  <c r="Q680" i="1"/>
  <c r="S680" i="1" s="1"/>
  <c r="U680" i="1" l="1"/>
  <c r="T680" i="1"/>
  <c r="Y681" i="1"/>
  <c r="Z681" i="1"/>
  <c r="R680" i="1"/>
  <c r="G680" i="1"/>
  <c r="F680" i="1"/>
  <c r="D680" i="1"/>
  <c r="V680" i="1" l="1"/>
  <c r="K680" i="1"/>
  <c r="AC680" i="1"/>
  <c r="H680" i="1"/>
  <c r="L680" i="1"/>
  <c r="M680" i="1"/>
  <c r="N680" i="1" l="1"/>
  <c r="I680" i="1"/>
  <c r="AD680" i="1"/>
  <c r="AF680" i="1"/>
  <c r="AB679" i="1"/>
  <c r="AH680" i="1" l="1"/>
  <c r="AG680" i="1"/>
  <c r="P680" i="1"/>
  <c r="O680" i="1"/>
  <c r="Q679" i="1"/>
  <c r="S679" i="1" s="1"/>
  <c r="U679" i="1" l="1"/>
  <c r="T679" i="1"/>
  <c r="Y680" i="1"/>
  <c r="Z680" i="1"/>
  <c r="R679" i="1"/>
  <c r="F679" i="1"/>
  <c r="D679" i="1"/>
  <c r="G679" i="1"/>
  <c r="V679" i="1" l="1"/>
  <c r="K679" i="1"/>
  <c r="AC679" i="1"/>
  <c r="H679" i="1"/>
  <c r="L679" i="1"/>
  <c r="M679" i="1" s="1"/>
  <c r="N679" i="1" l="1"/>
  <c r="I679" i="1"/>
  <c r="AD679" i="1"/>
  <c r="AF679" i="1"/>
  <c r="AB678" i="1"/>
  <c r="AH679" i="1" l="1"/>
  <c r="AG679" i="1"/>
  <c r="P679" i="1"/>
  <c r="O679" i="1"/>
  <c r="Z679" i="1" l="1"/>
  <c r="Y679" i="1"/>
  <c r="G678" i="1"/>
  <c r="D678" i="1"/>
  <c r="F678" i="1"/>
  <c r="V678" i="1" l="1"/>
  <c r="K678" i="1"/>
  <c r="AC678" i="1"/>
  <c r="H678" i="1"/>
  <c r="I678" i="1" s="1"/>
  <c r="L678" i="1"/>
  <c r="AF678" i="1" s="1"/>
  <c r="AH678" i="1" l="1"/>
  <c r="AG678" i="1"/>
  <c r="AD678" i="1"/>
  <c r="M678" i="1"/>
  <c r="AB677" i="1"/>
  <c r="Q678" i="1" l="1"/>
  <c r="R678" i="1" s="1"/>
  <c r="N678" i="1"/>
  <c r="O678" i="1" s="1"/>
  <c r="P678" i="1" l="1"/>
  <c r="S678" i="1"/>
  <c r="U678" i="1" s="1"/>
  <c r="F677" i="1"/>
  <c r="D677" i="1"/>
  <c r="G677" i="1"/>
  <c r="Y678" i="1" l="1"/>
  <c r="Z678" i="1"/>
  <c r="T678" i="1"/>
  <c r="V677" i="1"/>
  <c r="K677" i="1"/>
  <c r="AC677" i="1"/>
  <c r="H677" i="1"/>
  <c r="I677" i="1" s="1"/>
  <c r="L677" i="1"/>
  <c r="AF677" i="1"/>
  <c r="AH677" i="1" l="1"/>
  <c r="AG677" i="1"/>
  <c r="AD677" i="1"/>
  <c r="M677" i="1"/>
  <c r="AB676" i="1"/>
  <c r="Q677" i="1" l="1"/>
  <c r="S677" i="1" s="1"/>
  <c r="N677" i="1"/>
  <c r="O677" i="1" s="1"/>
  <c r="Q676" i="1"/>
  <c r="S676" i="1" s="1"/>
  <c r="P677" i="1" l="1"/>
  <c r="R677" i="1"/>
  <c r="U676" i="1"/>
  <c r="T676" i="1"/>
  <c r="R676" i="1"/>
  <c r="Z677" i="1"/>
  <c r="Y677" i="1"/>
  <c r="U677" i="1"/>
  <c r="T677" i="1"/>
  <c r="F676" i="1"/>
  <c r="G676" i="1"/>
  <c r="D676" i="1"/>
  <c r="V676" i="1" l="1"/>
  <c r="K676" i="1"/>
  <c r="AC676" i="1"/>
  <c r="H676" i="1"/>
  <c r="L676" i="1"/>
  <c r="M676" i="1"/>
  <c r="N676" i="1" l="1"/>
  <c r="I676" i="1"/>
  <c r="AD676" i="1"/>
  <c r="AF676" i="1"/>
  <c r="AB675" i="1"/>
  <c r="AG676" i="1" l="1"/>
  <c r="AH676" i="1"/>
  <c r="P676" i="1"/>
  <c r="O676" i="1"/>
  <c r="Z676" i="1" l="1"/>
  <c r="Y676" i="1"/>
  <c r="F675" i="1"/>
  <c r="G675" i="1"/>
  <c r="D675" i="1"/>
  <c r="V675" i="1" l="1"/>
  <c r="K675" i="1"/>
  <c r="AC675" i="1"/>
  <c r="H675" i="1"/>
  <c r="I675" i="1" s="1"/>
  <c r="L675" i="1"/>
  <c r="M675" i="1"/>
  <c r="AF675" i="1"/>
  <c r="Q675" i="1" l="1"/>
  <c r="N675" i="1"/>
  <c r="AH675" i="1"/>
  <c r="AG675" i="1"/>
  <c r="AD675" i="1"/>
  <c r="AB674" i="1"/>
  <c r="P675" i="1" l="1"/>
  <c r="O675" i="1"/>
  <c r="S675" i="1"/>
  <c r="R675" i="1"/>
  <c r="U675" i="1" l="1"/>
  <c r="T675" i="1"/>
  <c r="Z675" i="1"/>
  <c r="Y675" i="1"/>
  <c r="F674" i="1"/>
  <c r="G674" i="1"/>
  <c r="D674" i="1"/>
  <c r="V674" i="1" l="1"/>
  <c r="K674" i="1"/>
  <c r="AC674" i="1"/>
  <c r="H674" i="1"/>
  <c r="I674" i="1" s="1"/>
  <c r="L674" i="1"/>
  <c r="M674" i="1" s="1"/>
  <c r="AF674" i="1"/>
  <c r="Q674" i="1" l="1"/>
  <c r="N674" i="1"/>
  <c r="AG674" i="1"/>
  <c r="AH674" i="1"/>
  <c r="AD674" i="1"/>
  <c r="AB673" i="1"/>
  <c r="P674" i="1" l="1"/>
  <c r="O674" i="1"/>
  <c r="S674" i="1"/>
  <c r="R674" i="1"/>
  <c r="Q673" i="1"/>
  <c r="S673" i="1" s="1"/>
  <c r="U673" i="1" l="1"/>
  <c r="T673" i="1"/>
  <c r="Z674" i="1"/>
  <c r="Y674" i="1"/>
  <c r="U674" i="1"/>
  <c r="T674" i="1"/>
  <c r="R673" i="1"/>
  <c r="F673" i="1"/>
  <c r="G673" i="1"/>
  <c r="D673" i="1"/>
  <c r="V673" i="1" l="1"/>
  <c r="K673" i="1"/>
  <c r="AC673" i="1"/>
  <c r="H673" i="1"/>
  <c r="L673" i="1"/>
  <c r="M673" i="1"/>
  <c r="N673" i="1" l="1"/>
  <c r="I673" i="1"/>
  <c r="AD673" i="1"/>
  <c r="AF673" i="1"/>
  <c r="AB672" i="1"/>
  <c r="AG673" i="1" l="1"/>
  <c r="AH673" i="1"/>
  <c r="P673" i="1"/>
  <c r="O673" i="1"/>
  <c r="Z673" i="1" l="1"/>
  <c r="Y673" i="1"/>
  <c r="F672" i="1"/>
  <c r="D672" i="1"/>
  <c r="G672" i="1"/>
  <c r="V672" i="1" l="1"/>
  <c r="K672" i="1"/>
  <c r="AC672" i="1"/>
  <c r="H672" i="1"/>
  <c r="I672" i="1" s="1"/>
  <c r="L672" i="1"/>
  <c r="AF672" i="1" s="1"/>
  <c r="M672" i="1"/>
  <c r="Q672" i="1" l="1"/>
  <c r="N672" i="1"/>
  <c r="AH672" i="1"/>
  <c r="AG672" i="1"/>
  <c r="AD672" i="1"/>
  <c r="AB671" i="1"/>
  <c r="P672" i="1" l="1"/>
  <c r="O672" i="1"/>
  <c r="S672" i="1"/>
  <c r="R672" i="1"/>
  <c r="Q671" i="1"/>
  <c r="S671" i="1" s="1"/>
  <c r="U671" i="1" l="1"/>
  <c r="T671" i="1"/>
  <c r="Y672" i="1"/>
  <c r="U672" i="1"/>
  <c r="T672" i="1"/>
  <c r="Z672" i="1"/>
  <c r="R671" i="1"/>
  <c r="G671" i="1"/>
  <c r="D671" i="1"/>
  <c r="F671" i="1"/>
  <c r="V671" i="1" l="1"/>
  <c r="K671" i="1"/>
  <c r="AC671" i="1"/>
  <c r="H671" i="1"/>
  <c r="L671" i="1"/>
  <c r="M671" i="1"/>
  <c r="AF671" i="1"/>
  <c r="N671" i="1" l="1"/>
  <c r="I671" i="1"/>
  <c r="AG671" i="1"/>
  <c r="AH671" i="1"/>
  <c r="AD671" i="1"/>
  <c r="AB670" i="1"/>
  <c r="P671" i="1" l="1"/>
  <c r="O671" i="1"/>
  <c r="Q670" i="1"/>
  <c r="S670" i="1" s="1"/>
  <c r="U670" i="1" l="1"/>
  <c r="T670" i="1"/>
  <c r="Z671" i="1"/>
  <c r="Y671" i="1"/>
  <c r="R670" i="1"/>
  <c r="D670" i="1"/>
  <c r="F670" i="1"/>
  <c r="G670" i="1"/>
  <c r="V670" i="1" l="1"/>
  <c r="K670" i="1"/>
  <c r="AC670" i="1"/>
  <c r="H670" i="1"/>
  <c r="I670" i="1" s="1"/>
  <c r="L670" i="1"/>
  <c r="M670" i="1"/>
  <c r="AF670" i="1"/>
  <c r="N670" i="1" l="1"/>
  <c r="AH670" i="1"/>
  <c r="AG670" i="1"/>
  <c r="AD670" i="1"/>
  <c r="AB669" i="1"/>
  <c r="P670" i="1" l="1"/>
  <c r="O670" i="1"/>
  <c r="Q669" i="1"/>
  <c r="S669" i="1" s="1"/>
  <c r="U669" i="1" l="1"/>
  <c r="T669" i="1"/>
  <c r="Y670" i="1"/>
  <c r="Z670" i="1"/>
  <c r="R669" i="1"/>
  <c r="D669" i="1"/>
  <c r="G669" i="1"/>
  <c r="F669" i="1"/>
  <c r="V669" i="1" l="1"/>
  <c r="K669" i="1"/>
  <c r="AC669" i="1"/>
  <c r="H669" i="1"/>
  <c r="L669" i="1"/>
  <c r="M669" i="1"/>
  <c r="AF669" i="1"/>
  <c r="N669" i="1" l="1"/>
  <c r="I669" i="1"/>
  <c r="AH669" i="1"/>
  <c r="AG669" i="1"/>
  <c r="AD669" i="1"/>
  <c r="AB668" i="1"/>
  <c r="P669" i="1" l="1"/>
  <c r="O669" i="1"/>
  <c r="Q668" i="1"/>
  <c r="S668" i="1" s="1"/>
  <c r="U668" i="1" l="1"/>
  <c r="T668" i="1"/>
  <c r="Y669" i="1"/>
  <c r="Z669" i="1"/>
  <c r="R668" i="1"/>
  <c r="G668" i="1"/>
  <c r="F668" i="1"/>
  <c r="D668" i="1"/>
  <c r="V668" i="1" l="1"/>
  <c r="K668" i="1"/>
  <c r="AC668" i="1"/>
  <c r="H668" i="1"/>
  <c r="L668" i="1"/>
  <c r="M668" i="1" s="1"/>
  <c r="AF668" i="1"/>
  <c r="N668" i="1" l="1"/>
  <c r="I668" i="1"/>
  <c r="AH668" i="1"/>
  <c r="AG668" i="1"/>
  <c r="AD668" i="1"/>
  <c r="AB667" i="1"/>
  <c r="P668" i="1" l="1"/>
  <c r="O668" i="1"/>
  <c r="Q667" i="1"/>
  <c r="S667" i="1" s="1"/>
  <c r="U667" i="1" l="1"/>
  <c r="T667" i="1"/>
  <c r="Y668" i="1"/>
  <c r="Z668" i="1"/>
  <c r="R667" i="1"/>
  <c r="F667" i="1"/>
  <c r="G667" i="1"/>
  <c r="D667" i="1"/>
  <c r="V667" i="1" l="1"/>
  <c r="K667" i="1"/>
  <c r="AC667" i="1"/>
  <c r="H667" i="1"/>
  <c r="L667" i="1"/>
  <c r="AF667" i="1" s="1"/>
  <c r="M667" i="1"/>
  <c r="N667" i="1" l="1"/>
  <c r="I667" i="1"/>
  <c r="AH667" i="1"/>
  <c r="AG667" i="1"/>
  <c r="AD667" i="1"/>
  <c r="AB666" i="1"/>
  <c r="P667" i="1" l="1"/>
  <c r="O667" i="1"/>
  <c r="Q666" i="1"/>
  <c r="S666" i="1" s="1"/>
  <c r="U666" i="1" l="1"/>
  <c r="T666" i="1"/>
  <c r="Y667" i="1"/>
  <c r="Z667" i="1"/>
  <c r="R666" i="1"/>
  <c r="G666" i="1"/>
  <c r="F666" i="1"/>
  <c r="D666" i="1"/>
  <c r="V666" i="1" l="1"/>
  <c r="K666" i="1"/>
  <c r="AC666" i="1"/>
  <c r="H666" i="1"/>
  <c r="I666" i="1" s="1"/>
  <c r="L666" i="1"/>
  <c r="AF666" i="1" s="1"/>
  <c r="M666" i="1"/>
  <c r="N666" i="1" l="1"/>
  <c r="AH666" i="1"/>
  <c r="AG666" i="1"/>
  <c r="AD666" i="1"/>
  <c r="AB665" i="1"/>
  <c r="P666" i="1" l="1"/>
  <c r="O666" i="1"/>
  <c r="Q665" i="1"/>
  <c r="S665" i="1" s="1"/>
  <c r="U665" i="1" l="1"/>
  <c r="T665" i="1"/>
  <c r="Y666" i="1"/>
  <c r="Z666" i="1"/>
  <c r="R665" i="1"/>
  <c r="F665" i="1"/>
  <c r="D665" i="1"/>
  <c r="G665" i="1"/>
  <c r="V665" i="1" l="1"/>
  <c r="K665" i="1"/>
  <c r="AC665" i="1"/>
  <c r="H665" i="1"/>
  <c r="L665" i="1"/>
  <c r="AF665" i="1" s="1"/>
  <c r="M665" i="1"/>
  <c r="N665" i="1" l="1"/>
  <c r="I665" i="1"/>
  <c r="AH665" i="1"/>
  <c r="AG665" i="1"/>
  <c r="AD665" i="1"/>
  <c r="AB664" i="1"/>
  <c r="P665" i="1" l="1"/>
  <c r="O665" i="1"/>
  <c r="Q664" i="1"/>
  <c r="S664" i="1" s="1"/>
  <c r="U664" i="1" l="1"/>
  <c r="T664" i="1"/>
  <c r="Y665" i="1"/>
  <c r="Z665" i="1"/>
  <c r="R664" i="1"/>
  <c r="D664" i="1"/>
  <c r="G664" i="1"/>
  <c r="F664" i="1"/>
  <c r="V664" i="1" l="1"/>
  <c r="K664" i="1"/>
  <c r="AC664" i="1"/>
  <c r="H664" i="1"/>
  <c r="L664" i="1"/>
  <c r="AF664" i="1"/>
  <c r="I664" i="1" l="1"/>
  <c r="AH664" i="1"/>
  <c r="AG664" i="1"/>
  <c r="AD664" i="1"/>
  <c r="M664" i="1"/>
  <c r="AB663" i="1"/>
  <c r="N664" i="1" l="1"/>
  <c r="P664" i="1" s="1"/>
  <c r="Q663" i="1"/>
  <c r="S663" i="1" s="1"/>
  <c r="O664" i="1" l="1"/>
  <c r="Z664" i="1" s="1"/>
  <c r="U663" i="1"/>
  <c r="T663" i="1"/>
  <c r="R663" i="1"/>
  <c r="G663" i="1"/>
  <c r="D663" i="1"/>
  <c r="F663" i="1"/>
  <c r="Y664" i="1" l="1"/>
  <c r="V663" i="1"/>
  <c r="K663" i="1"/>
  <c r="AC663" i="1"/>
  <c r="H663" i="1"/>
  <c r="I663" i="1" s="1"/>
  <c r="L663" i="1"/>
  <c r="AF663" i="1" s="1"/>
  <c r="M663" i="1"/>
  <c r="N663" i="1" l="1"/>
  <c r="AH663" i="1"/>
  <c r="AG663" i="1"/>
  <c r="AD663" i="1"/>
  <c r="AB662" i="1"/>
  <c r="P663" i="1" l="1"/>
  <c r="O663" i="1"/>
  <c r="Z663" i="1" l="1"/>
  <c r="Y663" i="1"/>
  <c r="G662" i="1"/>
  <c r="D662" i="1"/>
  <c r="F662" i="1"/>
  <c r="V662" i="1" l="1"/>
  <c r="K662" i="1"/>
  <c r="AC662" i="1"/>
  <c r="H662" i="1"/>
  <c r="I662" i="1" s="1"/>
  <c r="L662" i="1"/>
  <c r="AF662" i="1"/>
  <c r="AH662" i="1" l="1"/>
  <c r="AG662" i="1"/>
  <c r="AD662" i="1"/>
  <c r="AB661" i="1"/>
  <c r="M662" i="1"/>
  <c r="Q662" i="1" l="1"/>
  <c r="R662" i="1" s="1"/>
  <c r="N662" i="1"/>
  <c r="P662" i="1" s="1"/>
  <c r="S662" i="1" l="1"/>
  <c r="U662" i="1" s="1"/>
  <c r="O662" i="1"/>
  <c r="Y662" i="1" s="1"/>
  <c r="F661" i="1"/>
  <c r="G661" i="1"/>
  <c r="D661" i="1"/>
  <c r="Z662" i="1" l="1"/>
  <c r="T662" i="1"/>
  <c r="V661" i="1"/>
  <c r="K661" i="1"/>
  <c r="AC661" i="1"/>
  <c r="H661" i="1"/>
  <c r="I661" i="1" s="1"/>
  <c r="L661" i="1"/>
  <c r="M661" i="1" s="1"/>
  <c r="AF661" i="1"/>
  <c r="Q661" i="1" l="1"/>
  <c r="N661" i="1"/>
  <c r="AG661" i="1"/>
  <c r="AH661" i="1"/>
  <c r="AD661" i="1"/>
  <c r="AB660" i="1"/>
  <c r="P661" i="1" l="1"/>
  <c r="O661" i="1"/>
  <c r="S661" i="1"/>
  <c r="R661" i="1"/>
  <c r="Z661" i="1" l="1"/>
  <c r="Y661" i="1"/>
  <c r="U661" i="1"/>
  <c r="T661" i="1"/>
  <c r="G660" i="1"/>
  <c r="D660" i="1"/>
  <c r="F660" i="1"/>
  <c r="V660" i="1" l="1"/>
  <c r="K660" i="1"/>
  <c r="AC660" i="1"/>
  <c r="H660" i="1"/>
  <c r="L660" i="1"/>
  <c r="M660" i="1"/>
  <c r="AF660" i="1"/>
  <c r="Q660" i="1" l="1"/>
  <c r="N660" i="1"/>
  <c r="I660" i="1"/>
  <c r="AG660" i="1"/>
  <c r="AH660" i="1"/>
  <c r="AD660" i="1"/>
  <c r="AB659" i="1"/>
  <c r="P660" i="1" l="1"/>
  <c r="O660" i="1"/>
  <c r="S660" i="1"/>
  <c r="R660" i="1"/>
  <c r="Q659" i="1"/>
  <c r="S659" i="1" s="1"/>
  <c r="U659" i="1" l="1"/>
  <c r="T659" i="1"/>
  <c r="Z660" i="1"/>
  <c r="Y660" i="1"/>
  <c r="U660" i="1"/>
  <c r="T660" i="1"/>
  <c r="R659" i="1"/>
  <c r="G659" i="1"/>
  <c r="F659" i="1"/>
  <c r="D659" i="1"/>
  <c r="V659" i="1" l="1"/>
  <c r="K659" i="1"/>
  <c r="AC659" i="1"/>
  <c r="H659" i="1"/>
  <c r="L659" i="1"/>
  <c r="M659" i="1" s="1"/>
  <c r="AF659" i="1"/>
  <c r="N659" i="1" l="1"/>
  <c r="I659" i="1"/>
  <c r="AH659" i="1"/>
  <c r="AG659" i="1"/>
  <c r="AD659" i="1"/>
  <c r="AB658" i="1"/>
  <c r="P659" i="1" l="1"/>
  <c r="O659" i="1"/>
  <c r="Z659" i="1" l="1"/>
  <c r="Y659" i="1"/>
  <c r="G658" i="1"/>
  <c r="F658" i="1"/>
  <c r="D658" i="1"/>
  <c r="V658" i="1" l="1"/>
  <c r="K658" i="1"/>
  <c r="AC658" i="1"/>
  <c r="H658" i="1"/>
  <c r="I658" i="1" s="1"/>
  <c r="L658" i="1"/>
  <c r="AF658" i="1" s="1"/>
  <c r="M658" i="1"/>
  <c r="Q658" i="1" l="1"/>
  <c r="N658" i="1"/>
  <c r="AH658" i="1"/>
  <c r="AG658" i="1"/>
  <c r="AD658" i="1"/>
  <c r="AB657" i="1"/>
  <c r="P658" i="1" l="1"/>
  <c r="O658" i="1"/>
  <c r="S658" i="1"/>
  <c r="R658" i="1"/>
  <c r="U658" i="1" l="1"/>
  <c r="T658" i="1"/>
  <c r="Z658" i="1"/>
  <c r="Y658" i="1"/>
  <c r="F657" i="1"/>
  <c r="D657" i="1"/>
  <c r="G657" i="1"/>
  <c r="V657" i="1" l="1"/>
  <c r="K657" i="1"/>
  <c r="AC657" i="1"/>
  <c r="H657" i="1"/>
  <c r="L657" i="1"/>
  <c r="M657" i="1" s="1"/>
  <c r="Q657" i="1" l="1"/>
  <c r="N657" i="1"/>
  <c r="I657" i="1"/>
  <c r="AD657" i="1"/>
  <c r="AF657" i="1"/>
  <c r="AB656" i="1"/>
  <c r="AH657" i="1" l="1"/>
  <c r="AG657" i="1"/>
  <c r="P657" i="1"/>
  <c r="O657" i="1"/>
  <c r="S657" i="1"/>
  <c r="R657" i="1"/>
  <c r="Q656" i="1"/>
  <c r="S656" i="1" s="1"/>
  <c r="U656" i="1" l="1"/>
  <c r="T656" i="1"/>
  <c r="Z657" i="1"/>
  <c r="Y657" i="1"/>
  <c r="U657" i="1"/>
  <c r="T657" i="1"/>
  <c r="R656" i="1"/>
  <c r="F656" i="1"/>
  <c r="G656" i="1"/>
  <c r="D656" i="1"/>
  <c r="V656" i="1" l="1"/>
  <c r="K656" i="1"/>
  <c r="AC656" i="1"/>
  <c r="H656" i="1"/>
  <c r="L656" i="1"/>
  <c r="AF656" i="1"/>
  <c r="M656" i="1"/>
  <c r="N656" i="1" l="1"/>
  <c r="I656" i="1"/>
  <c r="AH656" i="1"/>
  <c r="AG656" i="1"/>
  <c r="AD656" i="1"/>
  <c r="AB655" i="1"/>
  <c r="P656" i="1" l="1"/>
  <c r="O656" i="1"/>
  <c r="Q655" i="1"/>
  <c r="S655" i="1" s="1"/>
  <c r="U655" i="1" l="1"/>
  <c r="T655" i="1"/>
  <c r="Z656" i="1"/>
  <c r="Y656" i="1"/>
  <c r="R655" i="1"/>
  <c r="D655" i="1"/>
  <c r="G655" i="1"/>
  <c r="F655" i="1"/>
  <c r="V655" i="1" l="1"/>
  <c r="K655" i="1"/>
  <c r="AC655" i="1"/>
  <c r="H655" i="1"/>
  <c r="L655" i="1"/>
  <c r="AF655" i="1"/>
  <c r="I655" i="1" l="1"/>
  <c r="AH655" i="1"/>
  <c r="AG655" i="1"/>
  <c r="AD655" i="1"/>
  <c r="M655" i="1"/>
  <c r="AB654" i="1"/>
  <c r="N655" i="1" l="1"/>
  <c r="P655" i="1" s="1"/>
  <c r="O655" i="1" l="1"/>
  <c r="Y655" i="1" s="1"/>
  <c r="G654" i="1"/>
  <c r="F654" i="1"/>
  <c r="D654" i="1"/>
  <c r="Z655" i="1" l="1"/>
  <c r="V654" i="1"/>
  <c r="K654" i="1"/>
  <c r="AC654" i="1"/>
  <c r="H654" i="1"/>
  <c r="I654" i="1" s="1"/>
  <c r="L654" i="1"/>
  <c r="M654" i="1" s="1"/>
  <c r="AF654" i="1"/>
  <c r="Q654" i="1" l="1"/>
  <c r="N654" i="1"/>
  <c r="AH654" i="1"/>
  <c r="AG654" i="1"/>
  <c r="AD654" i="1"/>
  <c r="AB653" i="1"/>
  <c r="P654" i="1" l="1"/>
  <c r="O654" i="1"/>
  <c r="S654" i="1"/>
  <c r="R654" i="1"/>
  <c r="Q653" i="1"/>
  <c r="S653" i="1" s="1"/>
  <c r="U653" i="1" l="1"/>
  <c r="T653" i="1"/>
  <c r="Z654" i="1"/>
  <c r="Y654" i="1"/>
  <c r="U654" i="1"/>
  <c r="T654" i="1"/>
  <c r="R653" i="1"/>
  <c r="G653" i="1"/>
  <c r="D653" i="1"/>
  <c r="F653" i="1"/>
  <c r="V653" i="1" l="1"/>
  <c r="K653" i="1"/>
  <c r="AC653" i="1"/>
  <c r="H653" i="1"/>
  <c r="L653" i="1"/>
  <c r="AF653" i="1"/>
  <c r="I653" i="1" l="1"/>
  <c r="AG653" i="1"/>
  <c r="AH653" i="1"/>
  <c r="AD653" i="1"/>
  <c r="M653" i="1"/>
  <c r="AB652" i="1"/>
  <c r="N653" i="1" l="1"/>
  <c r="P653" i="1" s="1"/>
  <c r="Q652" i="1"/>
  <c r="S652" i="1" s="1"/>
  <c r="O653" i="1" l="1"/>
  <c r="Z653" i="1" s="1"/>
  <c r="U652" i="1"/>
  <c r="T652" i="1"/>
  <c r="R652" i="1"/>
  <c r="G652" i="1"/>
  <c r="D652" i="1"/>
  <c r="F652" i="1"/>
  <c r="Y653" i="1" l="1"/>
  <c r="V652" i="1"/>
  <c r="K652" i="1"/>
  <c r="AC652" i="1"/>
  <c r="H652" i="1"/>
  <c r="L652" i="1"/>
  <c r="M652" i="1" s="1"/>
  <c r="AF652" i="1"/>
  <c r="N652" i="1" l="1"/>
  <c r="I652" i="1"/>
  <c r="AH652" i="1"/>
  <c r="AG652" i="1"/>
  <c r="AD652" i="1"/>
  <c r="AB651" i="1"/>
  <c r="P652" i="1" l="1"/>
  <c r="O652" i="1"/>
  <c r="Y652" i="1" l="1"/>
  <c r="Z652" i="1"/>
  <c r="F651" i="1"/>
  <c r="D651" i="1"/>
  <c r="G651" i="1"/>
  <c r="V651" i="1" l="1"/>
  <c r="K651" i="1"/>
  <c r="AC651" i="1"/>
  <c r="H651" i="1"/>
  <c r="I651" i="1" s="1"/>
  <c r="L651" i="1"/>
  <c r="AF651" i="1"/>
  <c r="AH651" i="1" l="1"/>
  <c r="AG651" i="1"/>
  <c r="AD651" i="1"/>
  <c r="M651" i="1"/>
  <c r="AB650" i="1"/>
  <c r="Q651" i="1" l="1"/>
  <c r="S651" i="1" s="1"/>
  <c r="N651" i="1"/>
  <c r="P651" i="1" s="1"/>
  <c r="Q650" i="1"/>
  <c r="S650" i="1" s="1"/>
  <c r="R651" i="1" l="1"/>
  <c r="O651" i="1"/>
  <c r="Y651" i="1" s="1"/>
  <c r="U650" i="1"/>
  <c r="T650" i="1"/>
  <c r="U651" i="1"/>
  <c r="T651" i="1"/>
  <c r="Z651" i="1"/>
  <c r="R650" i="1"/>
  <c r="F650" i="1"/>
  <c r="G650" i="1"/>
  <c r="D650" i="1"/>
  <c r="V650" i="1" l="1"/>
  <c r="K650" i="1"/>
  <c r="AC650" i="1"/>
  <c r="H650" i="1"/>
  <c r="L650" i="1"/>
  <c r="M650" i="1"/>
  <c r="AF650" i="1"/>
  <c r="N650" i="1" l="1"/>
  <c r="I650" i="1"/>
  <c r="AG650" i="1"/>
  <c r="AH650" i="1"/>
  <c r="AD650" i="1"/>
  <c r="AB649" i="1"/>
  <c r="P650" i="1" l="1"/>
  <c r="O650" i="1"/>
  <c r="Z650" i="1" l="1"/>
  <c r="Y650" i="1"/>
  <c r="F649" i="1"/>
  <c r="D649" i="1"/>
  <c r="G649" i="1"/>
  <c r="V649" i="1" l="1"/>
  <c r="K649" i="1"/>
  <c r="AC649" i="1"/>
  <c r="H649" i="1"/>
  <c r="I649" i="1" s="1"/>
  <c r="L649" i="1"/>
  <c r="M649" i="1" s="1"/>
  <c r="AF649" i="1"/>
  <c r="Q649" i="1" l="1"/>
  <c r="N649" i="1"/>
  <c r="AH649" i="1"/>
  <c r="AG649" i="1"/>
  <c r="AD649" i="1"/>
  <c r="AB648" i="1"/>
  <c r="P649" i="1" l="1"/>
  <c r="O649" i="1"/>
  <c r="S649" i="1"/>
  <c r="R649" i="1"/>
  <c r="Q648" i="1"/>
  <c r="S648" i="1" s="1"/>
  <c r="U648" i="1" l="1"/>
  <c r="T648" i="1"/>
  <c r="Y649" i="1"/>
  <c r="U649" i="1"/>
  <c r="T649" i="1"/>
  <c r="Z649" i="1"/>
  <c r="R648" i="1"/>
  <c r="F648" i="1"/>
  <c r="D648" i="1"/>
  <c r="G648" i="1"/>
  <c r="V648" i="1" l="1"/>
  <c r="K648" i="1"/>
  <c r="AC648" i="1"/>
  <c r="H648" i="1"/>
  <c r="L648" i="1"/>
  <c r="M648" i="1" s="1"/>
  <c r="AF648" i="1"/>
  <c r="N648" i="1" l="1"/>
  <c r="I648" i="1"/>
  <c r="AH648" i="1"/>
  <c r="AG648" i="1"/>
  <c r="AD648" i="1"/>
  <c r="AB647" i="1"/>
  <c r="P648" i="1" l="1"/>
  <c r="O648" i="1"/>
  <c r="Z648" i="1" l="1"/>
  <c r="Y648" i="1"/>
  <c r="F647" i="1"/>
  <c r="D647" i="1"/>
  <c r="G647" i="1"/>
  <c r="V647" i="1" l="1"/>
  <c r="K647" i="1"/>
  <c r="AC647" i="1"/>
  <c r="H647" i="1"/>
  <c r="I647" i="1" s="1"/>
  <c r="L647" i="1"/>
  <c r="M647" i="1" s="1"/>
  <c r="AF647" i="1"/>
  <c r="Q647" i="1" l="1"/>
  <c r="N647" i="1"/>
  <c r="AH647" i="1"/>
  <c r="AG647" i="1"/>
  <c r="AD647" i="1"/>
  <c r="AB646" i="1"/>
  <c r="P647" i="1" l="1"/>
  <c r="O647" i="1"/>
  <c r="S647" i="1"/>
  <c r="R647" i="1"/>
  <c r="U647" i="1" l="1"/>
  <c r="T647" i="1"/>
  <c r="Z647" i="1"/>
  <c r="Y647" i="1"/>
  <c r="D646" i="1"/>
  <c r="G646" i="1"/>
  <c r="F646" i="1"/>
  <c r="V646" i="1" l="1"/>
  <c r="K646" i="1"/>
  <c r="AC646" i="1"/>
  <c r="H646" i="1"/>
  <c r="I646" i="1" s="1"/>
  <c r="L646" i="1"/>
  <c r="M646" i="1" s="1"/>
  <c r="AF646" i="1"/>
  <c r="Q646" i="1" l="1"/>
  <c r="N646" i="1"/>
  <c r="AG646" i="1"/>
  <c r="AH646" i="1"/>
  <c r="AD646" i="1"/>
  <c r="AB645" i="1"/>
  <c r="P646" i="1" l="1"/>
  <c r="O646" i="1"/>
  <c r="S646" i="1"/>
  <c r="R646" i="1"/>
  <c r="Q645" i="1"/>
  <c r="S645" i="1" s="1"/>
  <c r="U645" i="1" l="1"/>
  <c r="T645" i="1"/>
  <c r="Z646" i="1"/>
  <c r="Y646" i="1"/>
  <c r="U646" i="1"/>
  <c r="T646" i="1"/>
  <c r="R645" i="1"/>
  <c r="D645" i="1"/>
  <c r="G645" i="1"/>
  <c r="F645" i="1"/>
  <c r="V645" i="1" l="1"/>
  <c r="K645" i="1"/>
  <c r="AC645" i="1"/>
  <c r="H645" i="1"/>
  <c r="L645" i="1"/>
  <c r="M645" i="1"/>
  <c r="AF645" i="1"/>
  <c r="N645" i="1" l="1"/>
  <c r="I645" i="1"/>
  <c r="AH645" i="1"/>
  <c r="AG645" i="1"/>
  <c r="AD645" i="1"/>
  <c r="AB644" i="1"/>
  <c r="P645" i="1" l="1"/>
  <c r="O645" i="1"/>
  <c r="Q644" i="1"/>
  <c r="S644" i="1" s="1"/>
  <c r="U644" i="1" l="1"/>
  <c r="T644" i="1"/>
  <c r="R644" i="1"/>
  <c r="Z645" i="1"/>
  <c r="Y645" i="1"/>
  <c r="F644" i="1"/>
  <c r="G644" i="1"/>
  <c r="D644" i="1"/>
  <c r="V644" i="1" l="1"/>
  <c r="K644" i="1"/>
  <c r="AC644" i="1"/>
  <c r="H644" i="1"/>
  <c r="L644" i="1"/>
  <c r="M644" i="1"/>
  <c r="AF644" i="1"/>
  <c r="N644" i="1" l="1"/>
  <c r="I644" i="1"/>
  <c r="AH644" i="1"/>
  <c r="AG644" i="1"/>
  <c r="AD644" i="1"/>
  <c r="AB643" i="1"/>
  <c r="P644" i="1" l="1"/>
  <c r="O644" i="1"/>
  <c r="Q643" i="1"/>
  <c r="S643" i="1" s="1"/>
  <c r="U643" i="1" l="1"/>
  <c r="T643" i="1"/>
  <c r="R643" i="1"/>
  <c r="Z644" i="1"/>
  <c r="Y644" i="1"/>
  <c r="F643" i="1"/>
  <c r="D643" i="1"/>
  <c r="G643" i="1"/>
  <c r="V643" i="1" l="1"/>
  <c r="K643" i="1"/>
  <c r="AC643" i="1"/>
  <c r="H643" i="1"/>
  <c r="I643" i="1" s="1"/>
  <c r="L643" i="1"/>
  <c r="M643" i="1"/>
  <c r="AF643" i="1"/>
  <c r="N643" i="1" l="1"/>
  <c r="AH643" i="1"/>
  <c r="AG643" i="1"/>
  <c r="AD643" i="1"/>
  <c r="AB642" i="1"/>
  <c r="P643" i="1" l="1"/>
  <c r="O643" i="1"/>
  <c r="Q642" i="1"/>
  <c r="S642" i="1" s="1"/>
  <c r="U642" i="1" l="1"/>
  <c r="T642" i="1"/>
  <c r="Z643" i="1"/>
  <c r="Y643" i="1"/>
  <c r="R642" i="1"/>
  <c r="G642" i="1"/>
  <c r="D642" i="1"/>
  <c r="F642" i="1"/>
  <c r="V642" i="1" l="1"/>
  <c r="K642" i="1"/>
  <c r="AC642" i="1"/>
  <c r="H642" i="1"/>
  <c r="L642" i="1"/>
  <c r="M642" i="1"/>
  <c r="N642" i="1" l="1"/>
  <c r="I642" i="1"/>
  <c r="AD642" i="1"/>
  <c r="AB641" i="1"/>
  <c r="AF642" i="1"/>
  <c r="AH642" i="1" l="1"/>
  <c r="AG642" i="1"/>
  <c r="P642" i="1"/>
  <c r="O642" i="1"/>
  <c r="Q641" i="1"/>
  <c r="S641" i="1" s="1"/>
  <c r="U641" i="1" l="1"/>
  <c r="T641" i="1"/>
  <c r="R641" i="1"/>
  <c r="Y642" i="1"/>
  <c r="Z642" i="1"/>
  <c r="F641" i="1"/>
  <c r="G641" i="1"/>
  <c r="D641" i="1"/>
  <c r="V641" i="1" l="1"/>
  <c r="K641" i="1"/>
  <c r="AC641" i="1"/>
  <c r="H641" i="1"/>
  <c r="L641" i="1"/>
  <c r="M641" i="1" s="1"/>
  <c r="AF641" i="1"/>
  <c r="N641" i="1" l="1"/>
  <c r="I641" i="1"/>
  <c r="AH641" i="1"/>
  <c r="AG641" i="1"/>
  <c r="AD641" i="1"/>
  <c r="AB640" i="1"/>
  <c r="P641" i="1" l="1"/>
  <c r="O641" i="1"/>
  <c r="Q640" i="1"/>
  <c r="S640" i="1" s="1"/>
  <c r="U640" i="1" l="1"/>
  <c r="T640" i="1"/>
  <c r="Z641" i="1"/>
  <c r="Y641" i="1"/>
  <c r="R640" i="1"/>
  <c r="D640" i="1"/>
  <c r="G640" i="1"/>
  <c r="F640" i="1"/>
  <c r="V640" i="1" l="1"/>
  <c r="K640" i="1"/>
  <c r="AC640" i="1"/>
  <c r="H640" i="1"/>
  <c r="I640" i="1" s="1"/>
  <c r="L640" i="1"/>
  <c r="AF640" i="1" s="1"/>
  <c r="M640" i="1"/>
  <c r="N640" i="1" l="1"/>
  <c r="AH640" i="1"/>
  <c r="AG640" i="1"/>
  <c r="AD640" i="1"/>
  <c r="AB639" i="1"/>
  <c r="P640" i="1" l="1"/>
  <c r="O640" i="1"/>
  <c r="Q639" i="1"/>
  <c r="S639" i="1" s="1"/>
  <c r="U639" i="1" l="1"/>
  <c r="T639" i="1"/>
  <c r="Z640" i="1"/>
  <c r="Y640" i="1"/>
  <c r="R639" i="1"/>
  <c r="F639" i="1"/>
  <c r="G639" i="1"/>
  <c r="D639" i="1"/>
  <c r="V639" i="1" l="1"/>
  <c r="K639" i="1"/>
  <c r="AC639" i="1"/>
  <c r="H639" i="1"/>
  <c r="L639" i="1"/>
  <c r="M639" i="1"/>
  <c r="N639" i="1" l="1"/>
  <c r="I639" i="1"/>
  <c r="AD639" i="1"/>
  <c r="AC638" i="1"/>
  <c r="AD638" i="1" s="1"/>
  <c r="V638" i="1"/>
  <c r="AF639" i="1"/>
  <c r="AH639" i="1" l="1"/>
  <c r="AG639" i="1"/>
  <c r="P639" i="1"/>
  <c r="O639" i="1"/>
  <c r="K638" i="1"/>
  <c r="H638" i="1"/>
  <c r="I638" i="1" s="1"/>
  <c r="L638" i="1"/>
  <c r="AF638" i="1"/>
  <c r="AH638" i="1" l="1"/>
  <c r="AG638" i="1"/>
  <c r="Y639" i="1"/>
  <c r="Z639" i="1"/>
  <c r="AB637" i="1"/>
  <c r="M638" i="1"/>
  <c r="Q638" i="1" l="1"/>
  <c r="S638" i="1" s="1"/>
  <c r="N638" i="1"/>
  <c r="O638" i="1" s="1"/>
  <c r="Q637" i="1"/>
  <c r="S637" i="1" s="1"/>
  <c r="P638" i="1" l="1"/>
  <c r="R638" i="1"/>
  <c r="U637" i="1"/>
  <c r="T637" i="1"/>
  <c r="R637" i="1"/>
  <c r="T638" i="1"/>
  <c r="Z638" i="1"/>
  <c r="U638" i="1"/>
  <c r="Y638" i="1"/>
  <c r="F637" i="1"/>
  <c r="D637" i="1"/>
  <c r="G637" i="1"/>
  <c r="V637" i="1" l="1"/>
  <c r="K637" i="1"/>
  <c r="AC637" i="1"/>
  <c r="H637" i="1"/>
  <c r="L637" i="1"/>
  <c r="M637" i="1"/>
  <c r="AF637" i="1"/>
  <c r="N637" i="1" l="1"/>
  <c r="I637" i="1"/>
  <c r="AG637" i="1"/>
  <c r="AH637" i="1"/>
  <c r="AD637" i="1"/>
  <c r="AB636" i="1"/>
  <c r="P637" i="1" l="1"/>
  <c r="O637" i="1"/>
  <c r="Q636" i="1"/>
  <c r="S636" i="1" s="1"/>
  <c r="U636" i="1" l="1"/>
  <c r="T636" i="1"/>
  <c r="Z637" i="1"/>
  <c r="Y637" i="1"/>
  <c r="R636" i="1"/>
  <c r="F636" i="1"/>
  <c r="D636" i="1"/>
  <c r="G636" i="1"/>
  <c r="V636" i="1" l="1"/>
  <c r="K636" i="1"/>
  <c r="AC636" i="1"/>
  <c r="H636" i="1"/>
  <c r="L636" i="1"/>
  <c r="M636" i="1"/>
  <c r="AF636" i="1"/>
  <c r="N636" i="1" l="1"/>
  <c r="I636" i="1"/>
  <c r="AH636" i="1"/>
  <c r="AG636" i="1"/>
  <c r="AD636" i="1"/>
  <c r="AB635" i="1"/>
  <c r="P636" i="1" l="1"/>
  <c r="O636" i="1"/>
  <c r="Q635" i="1"/>
  <c r="S635" i="1" s="1"/>
  <c r="U635" i="1" l="1"/>
  <c r="T635" i="1"/>
  <c r="Y636" i="1"/>
  <c r="Z636" i="1"/>
  <c r="R635" i="1"/>
  <c r="D635" i="1"/>
  <c r="G635" i="1"/>
  <c r="F635" i="1"/>
  <c r="V635" i="1" l="1"/>
  <c r="K635" i="1"/>
  <c r="AC635" i="1"/>
  <c r="H635" i="1"/>
  <c r="L635" i="1"/>
  <c r="AF635" i="1"/>
  <c r="M635" i="1"/>
  <c r="N635" i="1" l="1"/>
  <c r="I635" i="1"/>
  <c r="AH635" i="1"/>
  <c r="AG635" i="1"/>
  <c r="AD635" i="1"/>
  <c r="AB634" i="1"/>
  <c r="P635" i="1" l="1"/>
  <c r="O635" i="1"/>
  <c r="Q634" i="1"/>
  <c r="S634" i="1" s="1"/>
  <c r="T634" i="1" l="1"/>
  <c r="U634" i="1"/>
  <c r="Y635" i="1"/>
  <c r="Z635" i="1"/>
  <c r="R634" i="1"/>
  <c r="D634" i="1"/>
  <c r="F634" i="1"/>
  <c r="G634" i="1"/>
  <c r="V634" i="1" l="1"/>
  <c r="K634" i="1"/>
  <c r="AC634" i="1"/>
  <c r="H634" i="1"/>
  <c r="L634" i="1"/>
  <c r="AF634" i="1"/>
  <c r="AH634" i="1" l="1"/>
  <c r="AG634" i="1"/>
  <c r="AD634" i="1"/>
  <c r="I634" i="1"/>
  <c r="AC633" i="1"/>
  <c r="V633" i="1"/>
  <c r="M634" i="1"/>
  <c r="N634" i="1" l="1"/>
  <c r="P634" i="1" s="1"/>
  <c r="AD633" i="1"/>
  <c r="K633" i="1"/>
  <c r="H633" i="1"/>
  <c r="L633" i="1"/>
  <c r="AF633" i="1"/>
  <c r="M633" i="1"/>
  <c r="O634" i="1" l="1"/>
  <c r="AH633" i="1"/>
  <c r="AG633" i="1"/>
  <c r="Q633" i="1"/>
  <c r="Y634" i="1"/>
  <c r="Z634" i="1"/>
  <c r="N633" i="1"/>
  <c r="I633" i="1"/>
  <c r="AB632" i="1"/>
  <c r="P633" i="1" l="1"/>
  <c r="O633" i="1"/>
  <c r="S633" i="1"/>
  <c r="R633" i="1"/>
  <c r="Q632" i="1"/>
  <c r="S632" i="1" s="1"/>
  <c r="U632" i="1" l="1"/>
  <c r="T632" i="1"/>
  <c r="Z633" i="1"/>
  <c r="Y633" i="1"/>
  <c r="U633" i="1"/>
  <c r="T633" i="1"/>
  <c r="R632" i="1"/>
  <c r="D632" i="1"/>
  <c r="F632" i="1"/>
  <c r="G632" i="1"/>
  <c r="V632" i="1" l="1"/>
  <c r="K632" i="1"/>
  <c r="AC632" i="1"/>
  <c r="H632" i="1"/>
  <c r="L632" i="1"/>
  <c r="AF632" i="1"/>
  <c r="M632" i="1"/>
  <c r="N632" i="1" l="1"/>
  <c r="I632" i="1"/>
  <c r="AH632" i="1"/>
  <c r="AG632" i="1"/>
  <c r="AD632" i="1"/>
  <c r="AB631" i="1"/>
  <c r="P632" i="1" l="1"/>
  <c r="O632" i="1"/>
  <c r="Q631" i="1"/>
  <c r="S631" i="1" s="1"/>
  <c r="U631" i="1" l="1"/>
  <c r="T631" i="1"/>
  <c r="Z632" i="1"/>
  <c r="Y632" i="1"/>
  <c r="R631" i="1"/>
  <c r="F631" i="1"/>
  <c r="D631" i="1"/>
  <c r="G631" i="1"/>
  <c r="V631" i="1" l="1"/>
  <c r="K631" i="1"/>
  <c r="AC631" i="1"/>
  <c r="H631" i="1"/>
  <c r="L631" i="1"/>
  <c r="AF631" i="1" s="1"/>
  <c r="M631" i="1"/>
  <c r="N631" i="1" l="1"/>
  <c r="I631" i="1"/>
  <c r="AH631" i="1"/>
  <c r="AG631" i="1"/>
  <c r="AD631" i="1"/>
  <c r="AB630" i="1"/>
  <c r="P631" i="1" l="1"/>
  <c r="O631" i="1"/>
  <c r="Y631" i="1" l="1"/>
  <c r="Z631" i="1"/>
  <c r="D630" i="1"/>
  <c r="F630" i="1"/>
  <c r="G630" i="1"/>
  <c r="V630" i="1" l="1"/>
  <c r="K630" i="1"/>
  <c r="AC630" i="1"/>
  <c r="H630" i="1"/>
  <c r="I630" i="1" s="1"/>
  <c r="L630" i="1"/>
  <c r="AF630" i="1"/>
  <c r="M630" i="1"/>
  <c r="Q630" i="1" l="1"/>
  <c r="N630" i="1"/>
  <c r="AH630" i="1"/>
  <c r="AG630" i="1"/>
  <c r="AD630" i="1"/>
  <c r="AB629" i="1"/>
  <c r="P630" i="1" l="1"/>
  <c r="O630" i="1"/>
  <c r="S630" i="1"/>
  <c r="R630" i="1"/>
  <c r="Q629" i="1"/>
  <c r="S629" i="1" s="1"/>
  <c r="U629" i="1" l="1"/>
  <c r="T629" i="1"/>
  <c r="R629" i="1"/>
  <c r="Z630" i="1"/>
  <c r="Y630" i="1"/>
  <c r="U630" i="1"/>
  <c r="T630" i="1"/>
  <c r="F629" i="1"/>
  <c r="G629" i="1"/>
  <c r="D629" i="1"/>
  <c r="V629" i="1" l="1"/>
  <c r="K629" i="1"/>
  <c r="AC629" i="1"/>
  <c r="H629" i="1"/>
  <c r="L629" i="1"/>
  <c r="M629" i="1"/>
  <c r="AF629" i="1"/>
  <c r="N629" i="1" l="1"/>
  <c r="I629" i="1"/>
  <c r="AH629" i="1"/>
  <c r="AG629" i="1"/>
  <c r="AD629" i="1"/>
  <c r="AB628" i="1"/>
  <c r="P629" i="1" l="1"/>
  <c r="O629" i="1"/>
  <c r="Z629" i="1" l="1"/>
  <c r="Y629" i="1"/>
  <c r="F628" i="1"/>
  <c r="D628" i="1"/>
  <c r="G628" i="1"/>
  <c r="V628" i="1" l="1"/>
  <c r="K628" i="1"/>
  <c r="AC628" i="1"/>
  <c r="H628" i="1"/>
  <c r="I628" i="1" s="1"/>
  <c r="L628" i="1"/>
  <c r="AF628" i="1"/>
  <c r="AH628" i="1" l="1"/>
  <c r="AG628" i="1"/>
  <c r="AD628" i="1"/>
  <c r="AB627" i="1"/>
  <c r="M628" i="1"/>
  <c r="Q628" i="1" l="1"/>
  <c r="S628" i="1" s="1"/>
  <c r="N628" i="1"/>
  <c r="O628" i="1" s="1"/>
  <c r="R628" i="1" l="1"/>
  <c r="P628" i="1"/>
  <c r="Z628" i="1"/>
  <c r="T628" i="1"/>
  <c r="Y628" i="1"/>
  <c r="U628" i="1"/>
  <c r="D627" i="1"/>
  <c r="F627" i="1"/>
  <c r="G627" i="1"/>
  <c r="V627" i="1" l="1"/>
  <c r="K627" i="1"/>
  <c r="AC627" i="1"/>
  <c r="H627" i="1"/>
  <c r="I627" i="1" s="1"/>
  <c r="L627" i="1"/>
  <c r="AF627" i="1"/>
  <c r="M627" i="1"/>
  <c r="Q627" i="1" l="1"/>
  <c r="N627" i="1"/>
  <c r="AH627" i="1"/>
  <c r="AG627" i="1"/>
  <c r="AD627" i="1"/>
  <c r="AB626" i="1"/>
  <c r="P627" i="1" l="1"/>
  <c r="O627" i="1"/>
  <c r="S627" i="1"/>
  <c r="R627" i="1"/>
  <c r="Q626" i="1"/>
  <c r="S626" i="1" s="1"/>
  <c r="U626" i="1" l="1"/>
  <c r="T626" i="1"/>
  <c r="R626" i="1"/>
  <c r="Z627" i="1"/>
  <c r="Y627" i="1"/>
  <c r="U627" i="1"/>
  <c r="T627" i="1"/>
  <c r="D626" i="1"/>
  <c r="G626" i="1"/>
  <c r="F626" i="1"/>
  <c r="V626" i="1" l="1"/>
  <c r="K626" i="1"/>
  <c r="AC626" i="1"/>
  <c r="H626" i="1"/>
  <c r="I626" i="1" s="1"/>
  <c r="L626" i="1"/>
  <c r="AF626" i="1"/>
  <c r="AH626" i="1" l="1"/>
  <c r="AG626" i="1"/>
  <c r="AD626" i="1"/>
  <c r="AB625" i="1"/>
  <c r="M626" i="1"/>
  <c r="N626" i="1" l="1"/>
  <c r="P626" i="1" s="1"/>
  <c r="Q625" i="1"/>
  <c r="S625" i="1" s="1"/>
  <c r="O626" i="1" l="1"/>
  <c r="Z626" i="1" s="1"/>
  <c r="U625" i="1"/>
  <c r="T625" i="1"/>
  <c r="R625" i="1"/>
  <c r="G625" i="1"/>
  <c r="D625" i="1"/>
  <c r="F625" i="1"/>
  <c r="Y626" i="1" l="1"/>
  <c r="V625" i="1"/>
  <c r="K625" i="1"/>
  <c r="AC625" i="1"/>
  <c r="H625" i="1"/>
  <c r="L625" i="1"/>
  <c r="M625" i="1"/>
  <c r="N625" i="1" l="1"/>
  <c r="I625" i="1"/>
  <c r="AD625" i="1"/>
  <c r="AF625" i="1"/>
  <c r="AB624" i="1"/>
  <c r="AH625" i="1" l="1"/>
  <c r="AG625" i="1"/>
  <c r="P625" i="1"/>
  <c r="O625" i="1"/>
  <c r="Q624" i="1"/>
  <c r="S624" i="1" s="1"/>
  <c r="U624" i="1" l="1"/>
  <c r="T624" i="1"/>
  <c r="Y625" i="1"/>
  <c r="Z625" i="1"/>
  <c r="R624" i="1"/>
  <c r="G624" i="1"/>
  <c r="F624" i="1"/>
  <c r="D624" i="1"/>
  <c r="V624" i="1" l="1"/>
  <c r="K624" i="1"/>
  <c r="AC624" i="1"/>
  <c r="H624" i="1"/>
  <c r="I624" i="1" s="1"/>
  <c r="L624" i="1"/>
  <c r="AF624" i="1"/>
  <c r="M624" i="1"/>
  <c r="AH624" i="1" l="1"/>
  <c r="AG624" i="1"/>
  <c r="AD624" i="1"/>
  <c r="N624" i="1"/>
  <c r="AB623" i="1"/>
  <c r="P624" i="1" l="1"/>
  <c r="O624" i="1"/>
  <c r="Z624" i="1" l="1"/>
  <c r="Y624" i="1"/>
  <c r="G623" i="1"/>
  <c r="D623" i="1"/>
  <c r="F623" i="1"/>
  <c r="V623" i="1" l="1"/>
  <c r="K623" i="1"/>
  <c r="AC623" i="1"/>
  <c r="H623" i="1"/>
  <c r="I623" i="1" s="1"/>
  <c r="L623" i="1"/>
  <c r="AF623" i="1"/>
  <c r="AG623" i="1" l="1"/>
  <c r="AH623" i="1"/>
  <c r="AD623" i="1"/>
  <c r="AB622" i="1"/>
  <c r="M623" i="1"/>
  <c r="Q623" i="1" l="1"/>
  <c r="R623" i="1" s="1"/>
  <c r="N623" i="1"/>
  <c r="O623" i="1" s="1"/>
  <c r="Q622" i="1"/>
  <c r="S622" i="1" s="1"/>
  <c r="S623" i="1" l="1"/>
  <c r="P623" i="1"/>
  <c r="U622" i="1"/>
  <c r="T622" i="1"/>
  <c r="R622" i="1"/>
  <c r="Y623" i="1"/>
  <c r="U623" i="1"/>
  <c r="T623" i="1"/>
  <c r="Z623" i="1"/>
  <c r="D622" i="1"/>
  <c r="F622" i="1"/>
  <c r="G622" i="1"/>
  <c r="V622" i="1" l="1"/>
  <c r="K622" i="1"/>
  <c r="AC622" i="1"/>
  <c r="H622" i="1"/>
  <c r="L622" i="1"/>
  <c r="AF622" i="1"/>
  <c r="I622" i="1" l="1"/>
  <c r="AH622" i="1"/>
  <c r="AG622" i="1"/>
  <c r="AD622" i="1"/>
  <c r="M622" i="1"/>
  <c r="AB621" i="1"/>
  <c r="N622" i="1" l="1"/>
  <c r="P622" i="1" s="1"/>
  <c r="Q621" i="1"/>
  <c r="S621" i="1" s="1"/>
  <c r="O622" i="1" l="1"/>
  <c r="Y622" i="1" s="1"/>
  <c r="U621" i="1"/>
  <c r="T621" i="1"/>
  <c r="Z622" i="1"/>
  <c r="R621" i="1"/>
  <c r="F621" i="1"/>
  <c r="G621" i="1"/>
  <c r="D621" i="1"/>
  <c r="V621" i="1" l="1"/>
  <c r="K621" i="1"/>
  <c r="AC621" i="1"/>
  <c r="H621" i="1"/>
  <c r="I621" i="1" s="1"/>
  <c r="L621" i="1"/>
  <c r="AF621" i="1"/>
  <c r="M621" i="1"/>
  <c r="N621" i="1" l="1"/>
  <c r="AG621" i="1"/>
  <c r="AH621" i="1"/>
  <c r="AD621" i="1"/>
  <c r="AB620" i="1"/>
  <c r="P621" i="1" l="1"/>
  <c r="O621" i="1"/>
  <c r="Q620" i="1"/>
  <c r="S620" i="1" s="1"/>
  <c r="U620" i="1" l="1"/>
  <c r="T620" i="1"/>
  <c r="Y621" i="1"/>
  <c r="Z621" i="1"/>
  <c r="R620" i="1"/>
  <c r="D620" i="1"/>
  <c r="F620" i="1"/>
  <c r="G620" i="1"/>
  <c r="V620" i="1" l="1"/>
  <c r="K620" i="1"/>
  <c r="AC620" i="1"/>
  <c r="H620" i="1"/>
  <c r="L620" i="1"/>
  <c r="AF620" i="1"/>
  <c r="I620" i="1" l="1"/>
  <c r="AH620" i="1"/>
  <c r="AG620" i="1"/>
  <c r="AD620" i="1"/>
  <c r="M620" i="1"/>
  <c r="AB619" i="1"/>
  <c r="N620" i="1" l="1"/>
  <c r="P620" i="1" s="1"/>
  <c r="Q619" i="1"/>
  <c r="S619" i="1" s="1"/>
  <c r="O620" i="1" l="1"/>
  <c r="U619" i="1"/>
  <c r="T619" i="1"/>
  <c r="Y620" i="1"/>
  <c r="Z620" i="1"/>
  <c r="R619" i="1"/>
  <c r="D619" i="1"/>
  <c r="G619" i="1"/>
  <c r="F619" i="1"/>
  <c r="V619" i="1" l="1"/>
  <c r="K619" i="1"/>
  <c r="AC619" i="1"/>
  <c r="H619" i="1"/>
  <c r="L619" i="1"/>
  <c r="M619" i="1"/>
  <c r="N619" i="1" l="1"/>
  <c r="I619" i="1"/>
  <c r="AD619" i="1"/>
  <c r="AB618" i="1"/>
  <c r="AF619" i="1"/>
  <c r="AH619" i="1" l="1"/>
  <c r="AG619" i="1"/>
  <c r="P619" i="1"/>
  <c r="O619" i="1"/>
  <c r="Q618" i="1"/>
  <c r="S618" i="1" s="1"/>
  <c r="U618" i="1" l="1"/>
  <c r="T618" i="1"/>
  <c r="R618" i="1"/>
  <c r="Y619" i="1"/>
  <c r="Z619" i="1"/>
  <c r="D618" i="1"/>
  <c r="F618" i="1"/>
  <c r="G618" i="1"/>
  <c r="V618" i="1" l="1"/>
  <c r="K618" i="1"/>
  <c r="AC618" i="1"/>
  <c r="H618" i="1"/>
  <c r="L618" i="1"/>
  <c r="M618" i="1"/>
  <c r="N618" i="1" l="1"/>
  <c r="I618" i="1"/>
  <c r="AD618" i="1"/>
  <c r="AF618" i="1"/>
  <c r="AB617" i="1"/>
  <c r="AH618" i="1" l="1"/>
  <c r="AG618" i="1"/>
  <c r="P618" i="1"/>
  <c r="O618" i="1"/>
  <c r="Z618" i="1" l="1"/>
  <c r="Y618" i="1"/>
  <c r="D617" i="1"/>
  <c r="F617" i="1"/>
  <c r="G617" i="1"/>
  <c r="V617" i="1" l="1"/>
  <c r="K617" i="1"/>
  <c r="AC617" i="1"/>
  <c r="H617" i="1"/>
  <c r="I617" i="1" s="1"/>
  <c r="L617" i="1"/>
  <c r="AF617" i="1"/>
  <c r="M617" i="1"/>
  <c r="Q617" i="1" l="1"/>
  <c r="N617" i="1"/>
  <c r="AH617" i="1"/>
  <c r="AG617" i="1"/>
  <c r="AD617" i="1"/>
  <c r="AC616" i="1"/>
  <c r="AD616" i="1" s="1"/>
  <c r="V616" i="1"/>
  <c r="P617" i="1" l="1"/>
  <c r="O617" i="1"/>
  <c r="S617" i="1"/>
  <c r="R617" i="1"/>
  <c r="K616" i="1"/>
  <c r="H616" i="1"/>
  <c r="L616" i="1"/>
  <c r="M616" i="1"/>
  <c r="AF616" i="1"/>
  <c r="AG616" i="1" l="1"/>
  <c r="AH616" i="1"/>
  <c r="Q616" i="1"/>
  <c r="U617" i="1"/>
  <c r="T617" i="1"/>
  <c r="Z617" i="1"/>
  <c r="Y617" i="1"/>
  <c r="N616" i="1"/>
  <c r="I616" i="1"/>
  <c r="AB615" i="1"/>
  <c r="S616" i="1" l="1"/>
  <c r="R616" i="1"/>
  <c r="O616" i="1"/>
  <c r="P616" i="1"/>
  <c r="Y616" i="1" l="1"/>
  <c r="U616" i="1"/>
  <c r="T616" i="1"/>
  <c r="Z616" i="1"/>
  <c r="F615" i="1"/>
  <c r="G615" i="1"/>
  <c r="D615" i="1"/>
  <c r="V615" i="1" l="1"/>
  <c r="K615" i="1"/>
  <c r="AC615" i="1"/>
  <c r="H615" i="1"/>
  <c r="L615" i="1"/>
  <c r="M615" i="1" s="1"/>
  <c r="AF615" i="1"/>
  <c r="Q615" i="1" l="1"/>
  <c r="N615" i="1"/>
  <c r="I615" i="1"/>
  <c r="AH615" i="1"/>
  <c r="AG615" i="1"/>
  <c r="AD615" i="1"/>
  <c r="AB614" i="1"/>
  <c r="P615" i="1" l="1"/>
  <c r="O615" i="1"/>
  <c r="S615" i="1"/>
  <c r="R615" i="1"/>
  <c r="Q614" i="1"/>
  <c r="S614" i="1" s="1"/>
  <c r="U614" i="1" l="1"/>
  <c r="T614" i="1"/>
  <c r="Z615" i="1"/>
  <c r="Y615" i="1"/>
  <c r="U615" i="1"/>
  <c r="T615" i="1"/>
  <c r="R614" i="1"/>
  <c r="G614" i="1"/>
  <c r="D614" i="1"/>
  <c r="F614" i="1"/>
  <c r="V614" i="1" l="1"/>
  <c r="K614" i="1"/>
  <c r="AC614" i="1"/>
  <c r="H614" i="1"/>
  <c r="L614" i="1"/>
  <c r="M614" i="1" s="1"/>
  <c r="AF614" i="1"/>
  <c r="N614" i="1" l="1"/>
  <c r="I614" i="1"/>
  <c r="AH614" i="1"/>
  <c r="AG614" i="1"/>
  <c r="AD614" i="1"/>
  <c r="AB613" i="1"/>
  <c r="P614" i="1" l="1"/>
  <c r="O614" i="1"/>
  <c r="Y614" i="1" l="1"/>
  <c r="Z614" i="1"/>
  <c r="D613" i="1"/>
  <c r="F613" i="1"/>
  <c r="G613" i="1"/>
  <c r="V613" i="1" l="1"/>
  <c r="K613" i="1"/>
  <c r="AC613" i="1"/>
  <c r="H613" i="1"/>
  <c r="I613" i="1" s="1"/>
  <c r="L613" i="1"/>
  <c r="AF613" i="1" s="1"/>
  <c r="M613" i="1"/>
  <c r="Q613" i="1" l="1"/>
  <c r="N613" i="1"/>
  <c r="AH613" i="1"/>
  <c r="AG613" i="1"/>
  <c r="AD613" i="1"/>
  <c r="AB612" i="1"/>
  <c r="P613" i="1" l="1"/>
  <c r="O613" i="1"/>
  <c r="S613" i="1"/>
  <c r="R613" i="1"/>
  <c r="Q612" i="1"/>
  <c r="S612" i="1" s="1"/>
  <c r="U612" i="1" l="1"/>
  <c r="T612" i="1"/>
  <c r="U613" i="1"/>
  <c r="T613" i="1"/>
  <c r="Z613" i="1"/>
  <c r="Y613" i="1"/>
  <c r="R612" i="1"/>
  <c r="G612" i="1"/>
  <c r="F612" i="1"/>
  <c r="D612" i="1"/>
  <c r="V612" i="1" l="1"/>
  <c r="K612" i="1"/>
  <c r="AC612" i="1"/>
  <c r="H612" i="1"/>
  <c r="L612" i="1"/>
  <c r="M612" i="1"/>
  <c r="AF612" i="1"/>
  <c r="N612" i="1" l="1"/>
  <c r="AG612" i="1"/>
  <c r="AH612" i="1"/>
  <c r="AD612" i="1"/>
  <c r="I612" i="1"/>
  <c r="AB611" i="1"/>
  <c r="P612" i="1" l="1"/>
  <c r="O612" i="1"/>
  <c r="Z612" i="1" l="1"/>
  <c r="Y612" i="1"/>
  <c r="D611" i="1"/>
  <c r="F611" i="1"/>
  <c r="G611" i="1"/>
  <c r="V611" i="1" l="1"/>
  <c r="K611" i="1"/>
  <c r="AC611" i="1"/>
  <c r="H611" i="1"/>
  <c r="I611" i="1" s="1"/>
  <c r="L611" i="1"/>
  <c r="AF611" i="1"/>
  <c r="AG611" i="1" l="1"/>
  <c r="AH611" i="1"/>
  <c r="AD611" i="1"/>
  <c r="M611" i="1"/>
  <c r="AB610" i="1"/>
  <c r="N611" i="1" l="1"/>
  <c r="O611" i="1" s="1"/>
  <c r="Q611" i="1"/>
  <c r="R611" i="1" s="1"/>
  <c r="P611" i="1" l="1"/>
  <c r="S611" i="1"/>
  <c r="Z611" i="1" s="1"/>
  <c r="F610" i="1"/>
  <c r="D610" i="1"/>
  <c r="G610" i="1"/>
  <c r="T611" i="1" l="1"/>
  <c r="U611" i="1"/>
  <c r="Y611" i="1"/>
  <c r="V610" i="1"/>
  <c r="K610" i="1"/>
  <c r="AC610" i="1"/>
  <c r="H610" i="1"/>
  <c r="I610" i="1" s="1"/>
  <c r="L610" i="1"/>
  <c r="AF610" i="1" s="1"/>
  <c r="M610" i="1"/>
  <c r="Q610" i="1" l="1"/>
  <c r="N610" i="1"/>
  <c r="AH610" i="1"/>
  <c r="AG610" i="1"/>
  <c r="AD610" i="1"/>
  <c r="AB609" i="1"/>
  <c r="P610" i="1" l="1"/>
  <c r="O610" i="1"/>
  <c r="S610" i="1"/>
  <c r="R610" i="1"/>
  <c r="Z610" i="1" l="1"/>
  <c r="Y610" i="1"/>
  <c r="U610" i="1"/>
  <c r="T610" i="1"/>
  <c r="F609" i="1"/>
  <c r="G609" i="1"/>
  <c r="D609" i="1"/>
  <c r="V609" i="1" l="1"/>
  <c r="K609" i="1"/>
  <c r="AC609" i="1"/>
  <c r="H609" i="1"/>
  <c r="I609" i="1" s="1"/>
  <c r="L609" i="1"/>
  <c r="AF609" i="1" s="1"/>
  <c r="M609" i="1"/>
  <c r="Q609" i="1" l="1"/>
  <c r="N609" i="1"/>
  <c r="AG609" i="1"/>
  <c r="AH609" i="1"/>
  <c r="AD609" i="1"/>
  <c r="AB608" i="1"/>
  <c r="P609" i="1" l="1"/>
  <c r="O609" i="1"/>
  <c r="S609" i="1"/>
  <c r="R609" i="1"/>
  <c r="Q608" i="1"/>
  <c r="S608" i="1" s="1"/>
  <c r="U608" i="1" l="1"/>
  <c r="T608" i="1"/>
  <c r="Z609" i="1"/>
  <c r="Y609" i="1"/>
  <c r="U609" i="1"/>
  <c r="T609" i="1"/>
  <c r="R608" i="1"/>
  <c r="D608" i="1"/>
  <c r="F608" i="1"/>
  <c r="G608" i="1"/>
  <c r="V608" i="1" l="1"/>
  <c r="K608" i="1"/>
  <c r="AC608" i="1"/>
  <c r="H608" i="1"/>
  <c r="I608" i="1" s="1"/>
  <c r="L608" i="1"/>
  <c r="AF608" i="1" s="1"/>
  <c r="AH608" i="1" l="1"/>
  <c r="AG608" i="1"/>
  <c r="AD608" i="1"/>
  <c r="AB607" i="1"/>
  <c r="M608" i="1"/>
  <c r="N608" i="1" l="1"/>
  <c r="P608" i="1" s="1"/>
  <c r="Q607" i="1"/>
  <c r="S607" i="1" s="1"/>
  <c r="O608" i="1" l="1"/>
  <c r="Y608" i="1" s="1"/>
  <c r="U607" i="1"/>
  <c r="T607" i="1"/>
  <c r="R607" i="1"/>
  <c r="G607" i="1"/>
  <c r="D607" i="1"/>
  <c r="F607" i="1"/>
  <c r="Z608" i="1" l="1"/>
  <c r="V607" i="1"/>
  <c r="K607" i="1"/>
  <c r="AC607" i="1"/>
  <c r="H607" i="1"/>
  <c r="L607" i="1"/>
  <c r="AF607" i="1"/>
  <c r="I607" i="1" l="1"/>
  <c r="AH607" i="1"/>
  <c r="AG607" i="1"/>
  <c r="AD607" i="1"/>
  <c r="AB606" i="1"/>
  <c r="M607" i="1"/>
  <c r="N607" i="1" l="1"/>
  <c r="O607" i="1" s="1"/>
  <c r="P607" i="1" l="1"/>
  <c r="Y607" i="1"/>
  <c r="Z607" i="1"/>
  <c r="D606" i="1"/>
  <c r="F606" i="1"/>
  <c r="G606" i="1"/>
  <c r="V606" i="1" l="1"/>
  <c r="K606" i="1"/>
  <c r="AC606" i="1"/>
  <c r="H606" i="1"/>
  <c r="I606" i="1" s="1"/>
  <c r="L606" i="1"/>
  <c r="M606" i="1" s="1"/>
  <c r="AF606" i="1"/>
  <c r="Q606" i="1" l="1"/>
  <c r="N606" i="1"/>
  <c r="AH606" i="1"/>
  <c r="AG606" i="1"/>
  <c r="AD606" i="1"/>
  <c r="AB605" i="1"/>
  <c r="P606" i="1" l="1"/>
  <c r="O606" i="1"/>
  <c r="S606" i="1"/>
  <c r="R606" i="1"/>
  <c r="Q605" i="1"/>
  <c r="S605" i="1" s="1"/>
  <c r="U605" i="1" l="1"/>
  <c r="T605" i="1"/>
  <c r="R605" i="1"/>
  <c r="Z606" i="1"/>
  <c r="Y606" i="1"/>
  <c r="U606" i="1"/>
  <c r="T606" i="1"/>
  <c r="F605" i="1"/>
  <c r="D605" i="1"/>
  <c r="G605" i="1"/>
  <c r="V605" i="1" l="1"/>
  <c r="K605" i="1"/>
  <c r="AC605" i="1"/>
  <c r="H605" i="1"/>
  <c r="L605" i="1"/>
  <c r="AF605" i="1"/>
  <c r="I605" i="1" l="1"/>
  <c r="AH605" i="1"/>
  <c r="AG605" i="1"/>
  <c r="AD605" i="1"/>
  <c r="AC604" i="1"/>
  <c r="V604" i="1"/>
  <c r="M605" i="1"/>
  <c r="N605" i="1" l="1"/>
  <c r="P605" i="1" s="1"/>
  <c r="AD604" i="1"/>
  <c r="K604" i="1"/>
  <c r="H604" i="1"/>
  <c r="I604" i="1" s="1"/>
  <c r="L604" i="1"/>
  <c r="M604" i="1" s="1"/>
  <c r="AF604" i="1"/>
  <c r="O605" i="1" l="1"/>
  <c r="AH604" i="1"/>
  <c r="AG604" i="1"/>
  <c r="Q604" i="1"/>
  <c r="N604" i="1"/>
  <c r="Z605" i="1"/>
  <c r="Y605" i="1"/>
  <c r="AB603" i="1"/>
  <c r="P604" i="1" l="1"/>
  <c r="O604" i="1"/>
  <c r="S604" i="1"/>
  <c r="R604" i="1"/>
  <c r="Q603" i="1"/>
  <c r="S603" i="1" s="1"/>
  <c r="U603" i="1" l="1"/>
  <c r="T603" i="1"/>
  <c r="R603" i="1"/>
  <c r="U604" i="1"/>
  <c r="T604" i="1"/>
  <c r="Z604" i="1"/>
  <c r="Y604" i="1"/>
  <c r="F603" i="1"/>
  <c r="D603" i="1"/>
  <c r="G603" i="1"/>
  <c r="V603" i="1" l="1"/>
  <c r="K603" i="1"/>
  <c r="AC603" i="1"/>
  <c r="H603" i="1"/>
  <c r="L603" i="1"/>
  <c r="AF603" i="1"/>
  <c r="I603" i="1" l="1"/>
  <c r="AH603" i="1"/>
  <c r="AG603" i="1"/>
  <c r="AD603" i="1"/>
  <c r="M603" i="1"/>
  <c r="AB602" i="1"/>
  <c r="N603" i="1" l="1"/>
  <c r="P603" i="1" s="1"/>
  <c r="Q602" i="1"/>
  <c r="R602" i="1" s="1"/>
  <c r="O603" i="1" l="1"/>
  <c r="S602" i="1"/>
  <c r="T602" i="1" s="1"/>
  <c r="Z603" i="1"/>
  <c r="Y603" i="1"/>
  <c r="D602" i="1"/>
  <c r="G602" i="1"/>
  <c r="F602" i="1"/>
  <c r="U602" i="1" l="1"/>
  <c r="V602" i="1"/>
  <c r="K602" i="1"/>
  <c r="AC602" i="1"/>
  <c r="H602" i="1"/>
  <c r="I602" i="1" s="1"/>
  <c r="L602" i="1"/>
  <c r="AF602" i="1"/>
  <c r="AH602" i="1" l="1"/>
  <c r="AG602" i="1"/>
  <c r="AD602" i="1"/>
  <c r="AB601" i="1"/>
  <c r="M602" i="1"/>
  <c r="N602" i="1" l="1"/>
  <c r="P602" i="1" s="1"/>
  <c r="Q601" i="1"/>
  <c r="S601" i="1" s="1"/>
  <c r="O602" i="1" l="1"/>
  <c r="U601" i="1"/>
  <c r="T601" i="1"/>
  <c r="R601" i="1"/>
  <c r="Z602" i="1"/>
  <c r="Y602" i="1"/>
  <c r="D601" i="1"/>
  <c r="F601" i="1"/>
  <c r="G601" i="1"/>
  <c r="V601" i="1" l="1"/>
  <c r="K601" i="1"/>
  <c r="AC601" i="1"/>
  <c r="H601" i="1"/>
  <c r="I601" i="1" s="1"/>
  <c r="L601" i="1"/>
  <c r="M601" i="1" s="1"/>
  <c r="AF601" i="1"/>
  <c r="N601" i="1" l="1"/>
  <c r="AG601" i="1"/>
  <c r="AH601" i="1"/>
  <c r="AD601" i="1"/>
  <c r="AB600" i="1"/>
  <c r="P601" i="1" l="1"/>
  <c r="O601" i="1"/>
  <c r="Q600" i="1"/>
  <c r="R600" i="1" s="1"/>
  <c r="S600" i="1" l="1"/>
  <c r="T600" i="1" s="1"/>
  <c r="Z601" i="1"/>
  <c r="Y601" i="1"/>
  <c r="D600" i="1"/>
  <c r="G600" i="1"/>
  <c r="F600" i="1"/>
  <c r="U600" i="1" l="1"/>
  <c r="V600" i="1"/>
  <c r="K600" i="1"/>
  <c r="AC600" i="1"/>
  <c r="H600" i="1"/>
  <c r="I600" i="1" s="1"/>
  <c r="L600" i="1"/>
  <c r="AF600" i="1"/>
  <c r="AH600" i="1" l="1"/>
  <c r="AG600" i="1"/>
  <c r="AD600" i="1"/>
  <c r="AD599" i="1"/>
  <c r="AC599" i="1"/>
  <c r="V599" i="1"/>
  <c r="M600" i="1"/>
  <c r="N600" i="1" l="1"/>
  <c r="P600" i="1" s="1"/>
  <c r="K599" i="1"/>
  <c r="I599" i="1"/>
  <c r="H599" i="1"/>
  <c r="L599" i="1"/>
  <c r="AF599" i="1"/>
  <c r="O600" i="1" l="1"/>
  <c r="AH599" i="1"/>
  <c r="AG599" i="1"/>
  <c r="Z600" i="1"/>
  <c r="Y600" i="1"/>
  <c r="M599" i="1"/>
  <c r="AB598" i="1"/>
  <c r="Q599" i="1" l="1"/>
  <c r="S599" i="1" s="1"/>
  <c r="N599" i="1"/>
  <c r="O599" i="1" s="1"/>
  <c r="Q598" i="1"/>
  <c r="S598" i="1" s="1"/>
  <c r="P599" i="1" l="1"/>
  <c r="R599" i="1"/>
  <c r="U598" i="1"/>
  <c r="T598" i="1"/>
  <c r="U599" i="1"/>
  <c r="Z599" i="1"/>
  <c r="T599" i="1"/>
  <c r="Y599" i="1"/>
  <c r="R598" i="1"/>
  <c r="F598" i="1"/>
  <c r="G598" i="1"/>
  <c r="D598" i="1"/>
  <c r="V598" i="1" l="1"/>
  <c r="K598" i="1"/>
  <c r="AC598" i="1"/>
  <c r="H598" i="1"/>
  <c r="L598" i="1"/>
  <c r="M598" i="1" s="1"/>
  <c r="N598" i="1" l="1"/>
  <c r="I598" i="1"/>
  <c r="AD598" i="1"/>
  <c r="AB597" i="1"/>
  <c r="AF598" i="1"/>
  <c r="AH598" i="1" l="1"/>
  <c r="AG598" i="1"/>
  <c r="P598" i="1"/>
  <c r="O598" i="1"/>
  <c r="Q597" i="1"/>
  <c r="S597" i="1" s="1"/>
  <c r="U597" i="1" l="1"/>
  <c r="T597" i="1"/>
  <c r="Z598" i="1"/>
  <c r="Y598" i="1"/>
  <c r="R597" i="1"/>
  <c r="F597" i="1"/>
  <c r="G597" i="1"/>
  <c r="D597" i="1"/>
  <c r="E597" i="1"/>
  <c r="V597" i="1" l="1"/>
  <c r="K597" i="1"/>
  <c r="AC597" i="1"/>
  <c r="H597" i="1"/>
  <c r="I597" i="1" s="1"/>
  <c r="L597" i="1"/>
  <c r="M597" i="1"/>
  <c r="AF597" i="1"/>
  <c r="AH597" i="1" l="1"/>
  <c r="AG597" i="1"/>
  <c r="AD597" i="1"/>
  <c r="N597" i="1"/>
  <c r="AB596" i="1"/>
  <c r="P597" i="1" l="1"/>
  <c r="O597" i="1"/>
  <c r="Q596" i="1"/>
  <c r="Q714" i="1" s="1"/>
  <c r="R596" i="1" l="1"/>
  <c r="R714" i="1" s="1"/>
  <c r="S596" i="1"/>
  <c r="Y597" i="1"/>
  <c r="Z597" i="1"/>
  <c r="F596" i="1"/>
  <c r="G596" i="1"/>
  <c r="E596" i="1"/>
  <c r="D596" i="1"/>
  <c r="V596" i="1" l="1"/>
  <c r="K596" i="1"/>
  <c r="AC596" i="1"/>
  <c r="H596" i="1"/>
  <c r="S714" i="1"/>
  <c r="U596" i="1"/>
  <c r="U714" i="1" s="1"/>
  <c r="T596" i="1"/>
  <c r="T714" i="1" s="1"/>
  <c r="L596" i="1"/>
  <c r="AF596" i="1"/>
  <c r="I596" i="1" l="1"/>
  <c r="AG596" i="1"/>
  <c r="AG714" i="1" s="1"/>
  <c r="AH596" i="1"/>
  <c r="AH714" i="1" s="1"/>
  <c r="AD596" i="1"/>
  <c r="M596" i="1"/>
  <c r="AB593" i="1"/>
  <c r="N596" i="1" l="1"/>
  <c r="N714" i="1" s="1"/>
  <c r="O596" i="1" l="1"/>
  <c r="Z596" i="1" s="1"/>
  <c r="Z714" i="1" s="1"/>
  <c r="P596" i="1"/>
  <c r="P714" i="1" s="1"/>
  <c r="F593" i="1"/>
  <c r="D593" i="1"/>
  <c r="G593" i="1"/>
  <c r="O714" i="1" l="1"/>
  <c r="Y596" i="1"/>
  <c r="Y714" i="1" s="1"/>
  <c r="V593" i="1"/>
  <c r="K593" i="1"/>
  <c r="AC593" i="1"/>
  <c r="H593" i="1"/>
  <c r="L593" i="1"/>
  <c r="M593" i="1" s="1"/>
  <c r="Q593" i="1" l="1"/>
  <c r="N593" i="1"/>
  <c r="I593" i="1"/>
  <c r="AD593" i="1"/>
  <c r="AB592" i="1"/>
  <c r="AF593" i="1"/>
  <c r="AH593" i="1" l="1"/>
  <c r="AG593" i="1"/>
  <c r="S593" i="1"/>
  <c r="R593" i="1"/>
  <c r="P593" i="1"/>
  <c r="O593" i="1"/>
  <c r="Q592" i="1"/>
  <c r="S592" i="1" s="1"/>
  <c r="U592" i="1" l="1"/>
  <c r="T592" i="1"/>
  <c r="Z593" i="1"/>
  <c r="Y593" i="1"/>
  <c r="U593" i="1"/>
  <c r="T593" i="1"/>
  <c r="R592" i="1"/>
  <c r="F592" i="1"/>
  <c r="D592" i="1"/>
  <c r="G592" i="1"/>
  <c r="V592" i="1" l="1"/>
  <c r="K592" i="1"/>
  <c r="AC592" i="1"/>
  <c r="H592" i="1"/>
  <c r="I592" i="1" s="1"/>
  <c r="L592" i="1"/>
  <c r="AF592" i="1"/>
  <c r="M592" i="1"/>
  <c r="N592" i="1" l="1"/>
  <c r="AH592" i="1"/>
  <c r="AG592" i="1"/>
  <c r="AD592" i="1"/>
  <c r="AB591" i="1"/>
  <c r="P592" i="1" l="1"/>
  <c r="O592" i="1"/>
  <c r="Q591" i="1"/>
  <c r="S591" i="1" s="1"/>
  <c r="U591" i="1" l="1"/>
  <c r="T591" i="1"/>
  <c r="R591" i="1"/>
  <c r="Z592" i="1"/>
  <c r="Y592" i="1"/>
  <c r="F591" i="1"/>
  <c r="D591" i="1"/>
  <c r="G591" i="1"/>
  <c r="V591" i="1" l="1"/>
  <c r="K591" i="1"/>
  <c r="AC591" i="1"/>
  <c r="H591" i="1"/>
  <c r="L591" i="1"/>
  <c r="M591" i="1"/>
  <c r="N591" i="1" l="1"/>
  <c r="I591" i="1"/>
  <c r="AD591" i="1"/>
  <c r="AF591" i="1"/>
  <c r="AB590" i="1"/>
  <c r="AH591" i="1" l="1"/>
  <c r="AG591" i="1"/>
  <c r="P591" i="1"/>
  <c r="O591" i="1"/>
  <c r="Q590" i="1"/>
  <c r="S590" i="1" s="1"/>
  <c r="U590" i="1" l="1"/>
  <c r="T590" i="1"/>
  <c r="Z591" i="1"/>
  <c r="Y591" i="1"/>
  <c r="R590" i="1"/>
  <c r="G590" i="1"/>
  <c r="F590" i="1"/>
  <c r="D590" i="1"/>
  <c r="V590" i="1" l="1"/>
  <c r="K590" i="1"/>
  <c r="AC590" i="1"/>
  <c r="H590" i="1"/>
  <c r="L590" i="1"/>
  <c r="AF590" i="1"/>
  <c r="M590" i="1"/>
  <c r="N590" i="1" l="1"/>
  <c r="I590" i="1"/>
  <c r="AH590" i="1"/>
  <c r="AG590" i="1"/>
  <c r="AD590" i="1"/>
  <c r="AB589" i="1"/>
  <c r="P590" i="1" l="1"/>
  <c r="O590" i="1"/>
  <c r="Y590" i="1" l="1"/>
  <c r="Z590" i="1"/>
  <c r="D589" i="1"/>
  <c r="G589" i="1"/>
  <c r="F589" i="1"/>
  <c r="V589" i="1" l="1"/>
  <c r="K589" i="1"/>
  <c r="AC589" i="1"/>
  <c r="H589" i="1"/>
  <c r="I589" i="1" s="1"/>
  <c r="L589" i="1"/>
  <c r="M589" i="1" s="1"/>
  <c r="AF589" i="1"/>
  <c r="Q589" i="1" l="1"/>
  <c r="N589" i="1"/>
  <c r="AH589" i="1"/>
  <c r="AG589" i="1"/>
  <c r="AD589" i="1"/>
  <c r="AB588" i="1"/>
  <c r="P589" i="1" l="1"/>
  <c r="O589" i="1"/>
  <c r="S589" i="1"/>
  <c r="R589" i="1"/>
  <c r="Q588" i="1"/>
  <c r="S588" i="1" s="1"/>
  <c r="U588" i="1" l="1"/>
  <c r="T588" i="1"/>
  <c r="U589" i="1"/>
  <c r="T589" i="1"/>
  <c r="Z589" i="1"/>
  <c r="Y589" i="1"/>
  <c r="R588" i="1"/>
  <c r="D588" i="1"/>
  <c r="G588" i="1"/>
  <c r="F588" i="1"/>
  <c r="V588" i="1" l="1"/>
  <c r="K588" i="1"/>
  <c r="AC588" i="1"/>
  <c r="H588" i="1"/>
  <c r="L588" i="1"/>
  <c r="AF588" i="1"/>
  <c r="I588" i="1" l="1"/>
  <c r="AH588" i="1"/>
  <c r="AG588" i="1"/>
  <c r="AD588" i="1"/>
  <c r="M588" i="1"/>
  <c r="AB587" i="1"/>
  <c r="N588" i="1" l="1"/>
  <c r="P588" i="1" s="1"/>
  <c r="Q587" i="1"/>
  <c r="S587" i="1" s="1"/>
  <c r="O588" i="1" l="1"/>
  <c r="Z588" i="1" s="1"/>
  <c r="U587" i="1"/>
  <c r="T587" i="1"/>
  <c r="Y588" i="1"/>
  <c r="R587" i="1"/>
  <c r="G587" i="1"/>
  <c r="F587" i="1"/>
  <c r="D587" i="1"/>
  <c r="V587" i="1" l="1"/>
  <c r="K587" i="1"/>
  <c r="AC587" i="1"/>
  <c r="H587" i="1"/>
  <c r="L587" i="1"/>
  <c r="M587" i="1" s="1"/>
  <c r="AF587" i="1"/>
  <c r="N587" i="1" l="1"/>
  <c r="I587" i="1"/>
  <c r="AH587" i="1"/>
  <c r="AG587" i="1"/>
  <c r="AD587" i="1"/>
  <c r="AB586" i="1"/>
  <c r="P587" i="1" l="1"/>
  <c r="O587" i="1"/>
  <c r="Q586" i="1"/>
  <c r="S586" i="1" s="1"/>
  <c r="U586" i="1" l="1"/>
  <c r="T586" i="1"/>
  <c r="Z587" i="1"/>
  <c r="Y587" i="1"/>
  <c r="R586" i="1"/>
  <c r="F586" i="1"/>
  <c r="D586" i="1"/>
  <c r="G586" i="1"/>
  <c r="V586" i="1" l="1"/>
  <c r="K586" i="1"/>
  <c r="AC586" i="1"/>
  <c r="H586" i="1"/>
  <c r="L586" i="1"/>
  <c r="M586" i="1"/>
  <c r="AF586" i="1"/>
  <c r="N586" i="1" l="1"/>
  <c r="I586" i="1"/>
  <c r="AH586" i="1"/>
  <c r="AG586" i="1"/>
  <c r="AD586" i="1"/>
  <c r="AB585" i="1"/>
  <c r="P586" i="1" l="1"/>
  <c r="O586" i="1"/>
  <c r="Q585" i="1"/>
  <c r="S585" i="1" s="1"/>
  <c r="U585" i="1" l="1"/>
  <c r="T585" i="1"/>
  <c r="R585" i="1"/>
  <c r="Y586" i="1"/>
  <c r="Z586" i="1"/>
  <c r="F585" i="1"/>
  <c r="G585" i="1"/>
  <c r="D585" i="1"/>
  <c r="V585" i="1" l="1"/>
  <c r="K585" i="1"/>
  <c r="AC585" i="1"/>
  <c r="H585" i="1"/>
  <c r="L585" i="1"/>
  <c r="AF585" i="1"/>
  <c r="I585" i="1" l="1"/>
  <c r="AH585" i="1"/>
  <c r="AG585" i="1"/>
  <c r="AD585" i="1"/>
  <c r="AB584" i="1"/>
  <c r="M585" i="1"/>
  <c r="N585" i="1" l="1"/>
  <c r="P585" i="1" s="1"/>
  <c r="Q584" i="1"/>
  <c r="S584" i="1" s="1"/>
  <c r="O585" i="1" l="1"/>
  <c r="U584" i="1"/>
  <c r="T584" i="1"/>
  <c r="Y585" i="1"/>
  <c r="Z585" i="1"/>
  <c r="R584" i="1"/>
  <c r="D584" i="1"/>
  <c r="G584" i="1"/>
  <c r="F584" i="1"/>
  <c r="V584" i="1" l="1"/>
  <c r="K584" i="1"/>
  <c r="AC584" i="1"/>
  <c r="H584" i="1"/>
  <c r="L584" i="1"/>
  <c r="AF584" i="1"/>
  <c r="M584" i="1"/>
  <c r="N584" i="1" l="1"/>
  <c r="I584" i="1"/>
  <c r="AH584" i="1"/>
  <c r="AG584" i="1"/>
  <c r="AD584" i="1"/>
  <c r="AB583" i="1"/>
  <c r="P584" i="1" l="1"/>
  <c r="O584" i="1"/>
  <c r="Y584" i="1" l="1"/>
  <c r="Z584" i="1"/>
  <c r="D583" i="1"/>
  <c r="G583" i="1"/>
  <c r="F583" i="1"/>
  <c r="V583" i="1" l="1"/>
  <c r="K583" i="1"/>
  <c r="AC583" i="1"/>
  <c r="H583" i="1"/>
  <c r="I583" i="1" s="1"/>
  <c r="L583" i="1"/>
  <c r="M583" i="1"/>
  <c r="Q583" i="1" l="1"/>
  <c r="N583" i="1"/>
  <c r="AD583" i="1"/>
  <c r="AF583" i="1"/>
  <c r="AB582" i="1"/>
  <c r="AH583" i="1" l="1"/>
  <c r="AG583" i="1"/>
  <c r="P583" i="1"/>
  <c r="O583" i="1"/>
  <c r="S583" i="1"/>
  <c r="R583" i="1"/>
  <c r="Z583" i="1" l="1"/>
  <c r="Y583" i="1"/>
  <c r="U583" i="1"/>
  <c r="T583" i="1"/>
  <c r="G582" i="1"/>
  <c r="F582" i="1"/>
  <c r="D582" i="1"/>
  <c r="V582" i="1" l="1"/>
  <c r="K582" i="1"/>
  <c r="AC582" i="1"/>
  <c r="H582" i="1"/>
  <c r="I582" i="1" s="1"/>
  <c r="L582" i="1"/>
  <c r="AF582" i="1" s="1"/>
  <c r="M582" i="1"/>
  <c r="Q582" i="1" l="1"/>
  <c r="N582" i="1"/>
  <c r="AH582" i="1"/>
  <c r="AG582" i="1"/>
  <c r="AD582" i="1"/>
  <c r="AB581" i="1"/>
  <c r="P582" i="1" l="1"/>
  <c r="O582" i="1"/>
  <c r="S582" i="1"/>
  <c r="R582" i="1"/>
  <c r="Z582" i="1" l="1"/>
  <c r="Y582" i="1"/>
  <c r="U582" i="1"/>
  <c r="T582" i="1"/>
  <c r="F581" i="1"/>
  <c r="D581" i="1"/>
  <c r="G581" i="1"/>
  <c r="V581" i="1" l="1"/>
  <c r="K581" i="1"/>
  <c r="AC581" i="1"/>
  <c r="H581" i="1"/>
  <c r="I581" i="1" s="1"/>
  <c r="L581" i="1"/>
  <c r="AF581" i="1"/>
  <c r="AH581" i="1" l="1"/>
  <c r="AG581" i="1"/>
  <c r="AD581" i="1"/>
  <c r="M581" i="1"/>
  <c r="AB580" i="1"/>
  <c r="Q581" i="1" l="1"/>
  <c r="S581" i="1" s="1"/>
  <c r="N581" i="1"/>
  <c r="P581" i="1" s="1"/>
  <c r="Q580" i="1"/>
  <c r="S580" i="1" s="1"/>
  <c r="O581" i="1" l="1"/>
  <c r="Z581" i="1" s="1"/>
  <c r="R581" i="1"/>
  <c r="U580" i="1"/>
  <c r="T580" i="1"/>
  <c r="R580" i="1"/>
  <c r="U581" i="1"/>
  <c r="T581" i="1"/>
  <c r="D580" i="1"/>
  <c r="G580" i="1"/>
  <c r="F580" i="1"/>
  <c r="Y581" i="1" l="1"/>
  <c r="V580" i="1"/>
  <c r="K580" i="1"/>
  <c r="AC580" i="1"/>
  <c r="H580" i="1"/>
  <c r="I580" i="1" s="1"/>
  <c r="L580" i="1"/>
  <c r="AF580" i="1"/>
  <c r="AH580" i="1" l="1"/>
  <c r="AG580" i="1"/>
  <c r="AD580" i="1"/>
  <c r="AB579" i="1"/>
  <c r="M580" i="1"/>
  <c r="N580" i="1" l="1"/>
  <c r="P580" i="1" s="1"/>
  <c r="O580" i="1" l="1"/>
  <c r="Y580" i="1" s="1"/>
  <c r="G579" i="1"/>
  <c r="D579" i="1"/>
  <c r="F579" i="1"/>
  <c r="Z580" i="1" l="1"/>
  <c r="V579" i="1"/>
  <c r="K579" i="1"/>
  <c r="AC579" i="1"/>
  <c r="H579" i="1"/>
  <c r="I579" i="1" s="1"/>
  <c r="L579" i="1"/>
  <c r="AF579" i="1"/>
  <c r="M579" i="1"/>
  <c r="Q579" i="1" l="1"/>
  <c r="N579" i="1"/>
  <c r="AH579" i="1"/>
  <c r="AG579" i="1"/>
  <c r="AD579" i="1"/>
  <c r="AB578" i="1"/>
  <c r="P579" i="1" l="1"/>
  <c r="O579" i="1"/>
  <c r="S579" i="1"/>
  <c r="R579" i="1"/>
  <c r="Q578" i="1"/>
  <c r="S578" i="1" s="1"/>
  <c r="U578" i="1" l="1"/>
  <c r="T578" i="1"/>
  <c r="Z579" i="1"/>
  <c r="Y579" i="1"/>
  <c r="U579" i="1"/>
  <c r="T579" i="1"/>
  <c r="R578" i="1"/>
  <c r="G578" i="1"/>
  <c r="D578" i="1"/>
  <c r="F578" i="1"/>
  <c r="V578" i="1" l="1"/>
  <c r="K578" i="1"/>
  <c r="AC578" i="1"/>
  <c r="H578" i="1"/>
  <c r="I578" i="1" s="1"/>
  <c r="L578" i="1"/>
  <c r="AF578" i="1"/>
  <c r="AH578" i="1" l="1"/>
  <c r="AG578" i="1"/>
  <c r="AD578" i="1"/>
  <c r="M578" i="1"/>
  <c r="AB577" i="1"/>
  <c r="N578" i="1" l="1"/>
  <c r="P578" i="1" s="1"/>
  <c r="Q577" i="1"/>
  <c r="S577" i="1" s="1"/>
  <c r="O578" i="1" l="1"/>
  <c r="R577" i="1"/>
  <c r="T577" i="1"/>
  <c r="U577" i="1"/>
  <c r="Z578" i="1"/>
  <c r="Y578" i="1"/>
  <c r="F577" i="1"/>
  <c r="G577" i="1"/>
  <c r="D577" i="1"/>
  <c r="V577" i="1" l="1"/>
  <c r="K577" i="1"/>
  <c r="AC577" i="1"/>
  <c r="H577" i="1"/>
  <c r="L577" i="1"/>
  <c r="M577" i="1"/>
  <c r="AF577" i="1"/>
  <c r="N577" i="1" l="1"/>
  <c r="I577" i="1"/>
  <c r="AH577" i="1"/>
  <c r="AG577" i="1"/>
  <c r="AD577" i="1"/>
  <c r="AB576" i="1"/>
  <c r="P577" i="1" l="1"/>
  <c r="O577" i="1"/>
  <c r="Q576" i="1"/>
  <c r="S576" i="1" s="1"/>
  <c r="U576" i="1" l="1"/>
  <c r="T576" i="1"/>
  <c r="Z577" i="1"/>
  <c r="Y577" i="1"/>
  <c r="R576" i="1"/>
  <c r="F576" i="1"/>
  <c r="D576" i="1"/>
  <c r="G576" i="1"/>
  <c r="V576" i="1" l="1"/>
  <c r="K576" i="1"/>
  <c r="AC576" i="1"/>
  <c r="H576" i="1"/>
  <c r="L576" i="1"/>
  <c r="AF576" i="1"/>
  <c r="I576" i="1" l="1"/>
  <c r="AH576" i="1"/>
  <c r="AG576" i="1"/>
  <c r="AD576" i="1"/>
  <c r="AB575" i="1"/>
  <c r="M576" i="1"/>
  <c r="N576" i="1" l="1"/>
  <c r="P576" i="1" s="1"/>
  <c r="Q575" i="1"/>
  <c r="S575" i="1" s="1"/>
  <c r="O576" i="1" l="1"/>
  <c r="Z576" i="1" s="1"/>
  <c r="U575" i="1"/>
  <c r="T575" i="1"/>
  <c r="R575" i="1"/>
  <c r="F575" i="1"/>
  <c r="G575" i="1"/>
  <c r="D575" i="1"/>
  <c r="Y576" i="1" l="1"/>
  <c r="V575" i="1"/>
  <c r="K575" i="1"/>
  <c r="AC575" i="1"/>
  <c r="H575" i="1"/>
  <c r="L575" i="1"/>
  <c r="M575" i="1"/>
  <c r="AF575" i="1"/>
  <c r="N575" i="1" l="1"/>
  <c r="I575" i="1"/>
  <c r="AH575" i="1"/>
  <c r="AG575" i="1"/>
  <c r="AD575" i="1"/>
  <c r="AB574" i="1"/>
  <c r="P575" i="1" l="1"/>
  <c r="O575" i="1"/>
  <c r="Z575" i="1" l="1"/>
  <c r="Y575" i="1"/>
  <c r="F574" i="1"/>
  <c r="G574" i="1"/>
  <c r="D574" i="1"/>
  <c r="V574" i="1" l="1"/>
  <c r="K574" i="1"/>
  <c r="AC574" i="1"/>
  <c r="H574" i="1"/>
  <c r="I574" i="1" s="1"/>
  <c r="L574" i="1"/>
  <c r="M574" i="1" s="1"/>
  <c r="Q574" i="1" l="1"/>
  <c r="N574" i="1"/>
  <c r="AD574" i="1"/>
  <c r="AF574" i="1"/>
  <c r="AB573" i="1"/>
  <c r="AH574" i="1" l="1"/>
  <c r="AG574" i="1"/>
  <c r="P574" i="1"/>
  <c r="O574" i="1"/>
  <c r="S574" i="1"/>
  <c r="R574" i="1"/>
  <c r="U574" i="1" l="1"/>
  <c r="T574" i="1"/>
  <c r="Z574" i="1"/>
  <c r="Y574" i="1"/>
  <c r="G573" i="1"/>
  <c r="F573" i="1"/>
  <c r="D573" i="1"/>
  <c r="V573" i="1" l="1"/>
  <c r="K573" i="1"/>
  <c r="AC573" i="1"/>
  <c r="H573" i="1"/>
  <c r="I573" i="1" s="1"/>
  <c r="L573" i="1"/>
  <c r="M573" i="1"/>
  <c r="AF573" i="1"/>
  <c r="Q573" i="1" l="1"/>
  <c r="N573" i="1"/>
  <c r="AH573" i="1"/>
  <c r="AG573" i="1"/>
  <c r="AD573" i="1"/>
  <c r="AB572" i="1"/>
  <c r="P573" i="1" l="1"/>
  <c r="O573" i="1"/>
  <c r="S573" i="1"/>
  <c r="R573" i="1"/>
  <c r="Q572" i="1"/>
  <c r="S572" i="1" s="1"/>
  <c r="U572" i="1" l="1"/>
  <c r="T572" i="1"/>
  <c r="Z573" i="1"/>
  <c r="Y573" i="1"/>
  <c r="U573" i="1"/>
  <c r="T573" i="1"/>
  <c r="R572" i="1"/>
  <c r="D572" i="1"/>
  <c r="F572" i="1"/>
  <c r="G572" i="1"/>
  <c r="V572" i="1" l="1"/>
  <c r="K572" i="1"/>
  <c r="AC572" i="1"/>
  <c r="H572" i="1"/>
  <c r="I572" i="1" s="1"/>
  <c r="L572" i="1"/>
  <c r="AF572" i="1"/>
  <c r="AH572" i="1" l="1"/>
  <c r="AG572" i="1"/>
  <c r="AD572" i="1"/>
  <c r="M572" i="1"/>
  <c r="AB571" i="1"/>
  <c r="N572" i="1" l="1"/>
  <c r="P572" i="1" s="1"/>
  <c r="Q571" i="1"/>
  <c r="S571" i="1" s="1"/>
  <c r="O572" i="1" l="1"/>
  <c r="Z572" i="1" s="1"/>
  <c r="U571" i="1"/>
  <c r="T571" i="1"/>
  <c r="R571" i="1"/>
  <c r="D571" i="1"/>
  <c r="G571" i="1"/>
  <c r="F571" i="1"/>
  <c r="Y572" i="1" l="1"/>
  <c r="V571" i="1"/>
  <c r="K571" i="1"/>
  <c r="AC571" i="1"/>
  <c r="H571" i="1"/>
  <c r="I571" i="1" s="1"/>
  <c r="L571" i="1"/>
  <c r="M571" i="1"/>
  <c r="AF571" i="1"/>
  <c r="N571" i="1" l="1"/>
  <c r="AH571" i="1"/>
  <c r="AG571" i="1"/>
  <c r="AD571" i="1"/>
  <c r="AB570" i="1"/>
  <c r="P571" i="1" l="1"/>
  <c r="O571" i="1"/>
  <c r="Q570" i="1"/>
  <c r="S570" i="1" s="1"/>
  <c r="U570" i="1" l="1"/>
  <c r="T570" i="1"/>
  <c r="R570" i="1"/>
  <c r="Y571" i="1"/>
  <c r="Z571" i="1"/>
  <c r="D570" i="1"/>
  <c r="G570" i="1"/>
  <c r="F570" i="1"/>
  <c r="V570" i="1" l="1"/>
  <c r="K570" i="1"/>
  <c r="AC570" i="1"/>
  <c r="H570" i="1"/>
  <c r="I570" i="1" s="1"/>
  <c r="L570" i="1"/>
  <c r="AF570" i="1"/>
  <c r="AH570" i="1" l="1"/>
  <c r="AG570" i="1"/>
  <c r="AD570" i="1"/>
  <c r="M570" i="1"/>
  <c r="AB569" i="1"/>
  <c r="N570" i="1" l="1"/>
  <c r="O570" i="1" s="1"/>
  <c r="Q569" i="1"/>
  <c r="S569" i="1" s="1"/>
  <c r="P570" i="1" l="1"/>
  <c r="U569" i="1"/>
  <c r="T569" i="1"/>
  <c r="R569" i="1"/>
  <c r="Z570" i="1"/>
  <c r="Y570" i="1"/>
  <c r="F569" i="1"/>
  <c r="D569" i="1"/>
  <c r="G569" i="1"/>
  <c r="V569" i="1" l="1"/>
  <c r="K569" i="1"/>
  <c r="AC569" i="1"/>
  <c r="H569" i="1"/>
  <c r="L569" i="1"/>
  <c r="AF569" i="1"/>
  <c r="I569" i="1" l="1"/>
  <c r="AH569" i="1"/>
  <c r="AG569" i="1"/>
  <c r="AD569" i="1"/>
  <c r="AB568" i="1"/>
  <c r="M569" i="1"/>
  <c r="N569" i="1" l="1"/>
  <c r="P569" i="1" s="1"/>
  <c r="Q568" i="1"/>
  <c r="R568" i="1" s="1"/>
  <c r="O569" i="1" l="1"/>
  <c r="Z569" i="1" s="1"/>
  <c r="S568" i="1"/>
  <c r="F568" i="1"/>
  <c r="G568" i="1"/>
  <c r="D568" i="1"/>
  <c r="Y569" i="1" l="1"/>
  <c r="V568" i="1"/>
  <c r="K568" i="1"/>
  <c r="AC568" i="1"/>
  <c r="H568" i="1"/>
  <c r="U568" i="1"/>
  <c r="T568" i="1"/>
  <c r="L568" i="1"/>
  <c r="M568" i="1"/>
  <c r="N568" i="1" l="1"/>
  <c r="I568" i="1"/>
  <c r="AD568" i="1"/>
  <c r="AB567" i="1"/>
  <c r="AF568" i="1"/>
  <c r="AG568" i="1" l="1"/>
  <c r="AH568" i="1"/>
  <c r="P568" i="1"/>
  <c r="O568" i="1"/>
  <c r="Q567" i="1"/>
  <c r="S567" i="1" s="1"/>
  <c r="U567" i="1" l="1"/>
  <c r="T567" i="1"/>
  <c r="Z568" i="1"/>
  <c r="Y568" i="1"/>
  <c r="R567" i="1"/>
  <c r="D567" i="1"/>
  <c r="G567" i="1"/>
  <c r="F567" i="1"/>
  <c r="V567" i="1" l="1"/>
  <c r="K567" i="1"/>
  <c r="AC567" i="1"/>
  <c r="H567" i="1"/>
  <c r="I567" i="1" s="1"/>
  <c r="L567" i="1"/>
  <c r="AF567" i="1"/>
  <c r="M567" i="1"/>
  <c r="N567" i="1" l="1"/>
  <c r="AH567" i="1"/>
  <c r="AG567" i="1"/>
  <c r="AD567" i="1"/>
  <c r="AB566" i="1"/>
  <c r="P567" i="1" l="1"/>
  <c r="O567" i="1"/>
  <c r="Q566" i="1"/>
  <c r="S566" i="1" s="1"/>
  <c r="U566" i="1" l="1"/>
  <c r="T566" i="1"/>
  <c r="Z567" i="1"/>
  <c r="Y567" i="1"/>
  <c r="R566" i="1"/>
  <c r="D566" i="1"/>
  <c r="F566" i="1"/>
  <c r="G566" i="1"/>
  <c r="V566" i="1" l="1"/>
  <c r="K566" i="1"/>
  <c r="AC566" i="1"/>
  <c r="H566" i="1"/>
  <c r="L566" i="1"/>
  <c r="AF566" i="1"/>
  <c r="M566" i="1"/>
  <c r="N566" i="1" l="1"/>
  <c r="I566" i="1"/>
  <c r="AG566" i="1"/>
  <c r="AH566" i="1"/>
  <c r="AD566" i="1"/>
  <c r="AB565" i="1"/>
  <c r="O566" i="1" l="1"/>
  <c r="P566" i="1"/>
  <c r="Q565" i="1"/>
  <c r="S565" i="1" s="1"/>
  <c r="U565" i="1" l="1"/>
  <c r="T565" i="1"/>
  <c r="Z566" i="1"/>
  <c r="Y566" i="1"/>
  <c r="R565" i="1"/>
  <c r="G565" i="1"/>
  <c r="F565" i="1"/>
  <c r="D565" i="1"/>
  <c r="V565" i="1" l="1"/>
  <c r="K565" i="1"/>
  <c r="AC565" i="1"/>
  <c r="H565" i="1"/>
  <c r="L565" i="1"/>
  <c r="M565" i="1"/>
  <c r="AF565" i="1"/>
  <c r="N565" i="1" l="1"/>
  <c r="I565" i="1"/>
  <c r="AH565" i="1"/>
  <c r="AG565" i="1"/>
  <c r="AD565" i="1"/>
  <c r="AB564" i="1"/>
  <c r="P565" i="1" l="1"/>
  <c r="O565" i="1"/>
  <c r="Q564" i="1"/>
  <c r="S564" i="1" s="1"/>
  <c r="U564" i="1" l="1"/>
  <c r="T564" i="1"/>
  <c r="Z565" i="1"/>
  <c r="Y565" i="1"/>
  <c r="R564" i="1"/>
  <c r="G564" i="1"/>
  <c r="D564" i="1"/>
  <c r="F564" i="1"/>
  <c r="V564" i="1" l="1"/>
  <c r="K564" i="1"/>
  <c r="AC564" i="1"/>
  <c r="H564" i="1"/>
  <c r="L564" i="1"/>
  <c r="M564" i="1"/>
  <c r="AF564" i="1"/>
  <c r="N564" i="1" l="1"/>
  <c r="I564" i="1"/>
  <c r="AH564" i="1"/>
  <c r="AG564" i="1"/>
  <c r="AD564" i="1"/>
  <c r="AB563" i="1"/>
  <c r="P564" i="1" l="1"/>
  <c r="O564" i="1"/>
  <c r="Q563" i="1"/>
  <c r="S563" i="1" s="1"/>
  <c r="U563" i="1" l="1"/>
  <c r="T563" i="1"/>
  <c r="Y564" i="1"/>
  <c r="Z564" i="1"/>
  <c r="R563" i="1"/>
  <c r="F563" i="1"/>
  <c r="G563" i="1"/>
  <c r="D563" i="1"/>
  <c r="V563" i="1" l="1"/>
  <c r="K563" i="1"/>
  <c r="AC563" i="1"/>
  <c r="H563" i="1"/>
  <c r="L563" i="1"/>
  <c r="AF563" i="1" s="1"/>
  <c r="M563" i="1"/>
  <c r="N563" i="1" l="1"/>
  <c r="AH563" i="1"/>
  <c r="AG563" i="1"/>
  <c r="AD563" i="1"/>
  <c r="I563" i="1"/>
  <c r="AB562" i="1"/>
  <c r="P563" i="1" l="1"/>
  <c r="O563" i="1"/>
  <c r="Z563" i="1" l="1"/>
  <c r="Y563" i="1"/>
  <c r="F562" i="1"/>
  <c r="G562" i="1"/>
  <c r="D562" i="1"/>
  <c r="V562" i="1" l="1"/>
  <c r="K562" i="1"/>
  <c r="AC562" i="1"/>
  <c r="H562" i="1"/>
  <c r="L562" i="1"/>
  <c r="AF562" i="1"/>
  <c r="I562" i="1" l="1"/>
  <c r="AG562" i="1"/>
  <c r="AH562" i="1"/>
  <c r="AD562" i="1"/>
  <c r="M562" i="1"/>
  <c r="AB561" i="1"/>
  <c r="Q562" i="1" l="1"/>
  <c r="R562" i="1" s="1"/>
  <c r="N562" i="1"/>
  <c r="O562" i="1" s="1"/>
  <c r="Q561" i="1"/>
  <c r="S561" i="1" s="1"/>
  <c r="P562" i="1" l="1"/>
  <c r="S562" i="1"/>
  <c r="U561" i="1"/>
  <c r="T561" i="1"/>
  <c r="Y562" i="1"/>
  <c r="T562" i="1"/>
  <c r="Z562" i="1"/>
  <c r="U562" i="1"/>
  <c r="R561" i="1"/>
  <c r="G561" i="1"/>
  <c r="F561" i="1"/>
  <c r="D561" i="1"/>
  <c r="V561" i="1" l="1"/>
  <c r="K561" i="1"/>
  <c r="AC561" i="1"/>
  <c r="H561" i="1"/>
  <c r="L561" i="1"/>
  <c r="M561" i="1"/>
  <c r="N561" i="1" l="1"/>
  <c r="I561" i="1"/>
  <c r="AD561" i="1"/>
  <c r="AF561" i="1"/>
  <c r="AB560" i="1"/>
  <c r="AH561" i="1" l="1"/>
  <c r="AG561" i="1"/>
  <c r="P561" i="1"/>
  <c r="O561" i="1"/>
  <c r="Q560" i="1"/>
  <c r="S560" i="1" s="1"/>
  <c r="U560" i="1" l="1"/>
  <c r="T560" i="1"/>
  <c r="R560" i="1"/>
  <c r="Z561" i="1"/>
  <c r="Y561" i="1"/>
  <c r="D560" i="1"/>
  <c r="G560" i="1"/>
  <c r="F560" i="1"/>
  <c r="V560" i="1" l="1"/>
  <c r="K560" i="1"/>
  <c r="AC560" i="1"/>
  <c r="H560" i="1"/>
  <c r="L560" i="1"/>
  <c r="M560" i="1"/>
  <c r="AF560" i="1"/>
  <c r="N560" i="1" l="1"/>
  <c r="I560" i="1"/>
  <c r="AG560" i="1"/>
  <c r="AH560" i="1"/>
  <c r="AD560" i="1"/>
  <c r="AC559" i="1"/>
  <c r="AD559" i="1" s="1"/>
  <c r="V559" i="1"/>
  <c r="P560" i="1" l="1"/>
  <c r="O560" i="1"/>
  <c r="K559" i="1"/>
  <c r="H559" i="1"/>
  <c r="L559" i="1"/>
  <c r="M559" i="1" s="1"/>
  <c r="Q559" i="1" l="1"/>
  <c r="N559" i="1"/>
  <c r="Z560" i="1"/>
  <c r="Y560" i="1"/>
  <c r="I559" i="1"/>
  <c r="AC558" i="1"/>
  <c r="AD558" i="1" s="1"/>
  <c r="V558" i="1"/>
  <c r="AF559" i="1"/>
  <c r="AH559" i="1" l="1"/>
  <c r="AG559" i="1"/>
  <c r="P559" i="1"/>
  <c r="O559" i="1"/>
  <c r="S559" i="1"/>
  <c r="R559" i="1"/>
  <c r="K558" i="1"/>
  <c r="H558" i="1"/>
  <c r="I558" i="1" s="1"/>
  <c r="L558" i="1"/>
  <c r="M558" i="1"/>
  <c r="Q558" i="1" l="1"/>
  <c r="T559" i="1"/>
  <c r="Z559" i="1"/>
  <c r="Y559" i="1"/>
  <c r="U559" i="1"/>
  <c r="N558" i="1"/>
  <c r="AC557" i="1"/>
  <c r="V557" i="1"/>
  <c r="AF558" i="1"/>
  <c r="AG558" i="1" l="1"/>
  <c r="AH558" i="1"/>
  <c r="AD557" i="1"/>
  <c r="P558" i="1"/>
  <c r="O558" i="1"/>
  <c r="S558" i="1"/>
  <c r="R558" i="1"/>
  <c r="K557" i="1"/>
  <c r="H557" i="1"/>
  <c r="I557" i="1" s="1"/>
  <c r="L557" i="1"/>
  <c r="AF557" i="1"/>
  <c r="M557" i="1"/>
  <c r="AH557" i="1" l="1"/>
  <c r="AG557" i="1"/>
  <c r="Q557" i="1"/>
  <c r="Y558" i="1"/>
  <c r="T558" i="1"/>
  <c r="Z558" i="1"/>
  <c r="U558" i="1"/>
  <c r="N557" i="1"/>
  <c r="AB556" i="1"/>
  <c r="S557" i="1" l="1"/>
  <c r="R557" i="1"/>
  <c r="O557" i="1"/>
  <c r="P557" i="1"/>
  <c r="Q556" i="1"/>
  <c r="S556" i="1" s="1"/>
  <c r="U556" i="1" l="1"/>
  <c r="T556" i="1"/>
  <c r="R556" i="1"/>
  <c r="Y557" i="1"/>
  <c r="U557" i="1"/>
  <c r="Z557" i="1"/>
  <c r="T557" i="1"/>
  <c r="D556" i="1"/>
  <c r="G556" i="1"/>
  <c r="F556" i="1"/>
  <c r="V556" i="1" l="1"/>
  <c r="K556" i="1"/>
  <c r="AC556" i="1"/>
  <c r="H556" i="1"/>
  <c r="L556" i="1"/>
  <c r="M556" i="1"/>
  <c r="N556" i="1" l="1"/>
  <c r="I556" i="1"/>
  <c r="AD556" i="1"/>
  <c r="AF556" i="1"/>
  <c r="AB555" i="1"/>
  <c r="AH556" i="1" l="1"/>
  <c r="AG556" i="1"/>
  <c r="P556" i="1"/>
  <c r="O556" i="1"/>
  <c r="Q555" i="1"/>
  <c r="S555" i="1" s="1"/>
  <c r="U555" i="1" l="1"/>
  <c r="T555" i="1"/>
  <c r="Z556" i="1"/>
  <c r="Y556" i="1"/>
  <c r="R555" i="1"/>
  <c r="D555" i="1"/>
  <c r="G555" i="1"/>
  <c r="F555" i="1"/>
  <c r="V555" i="1" l="1"/>
  <c r="K555" i="1"/>
  <c r="AC555" i="1"/>
  <c r="H555" i="1"/>
  <c r="I555" i="1" s="1"/>
  <c r="L555" i="1"/>
  <c r="M555" i="1"/>
  <c r="N555" i="1" l="1"/>
  <c r="AD555" i="1"/>
  <c r="AF555" i="1"/>
  <c r="AB554" i="1"/>
  <c r="AH555" i="1" l="1"/>
  <c r="AG555" i="1"/>
  <c r="P555" i="1"/>
  <c r="O555" i="1"/>
  <c r="Q554" i="1"/>
  <c r="S554" i="1" s="1"/>
  <c r="U554" i="1" l="1"/>
  <c r="T554" i="1"/>
  <c r="R554" i="1"/>
  <c r="Z555" i="1"/>
  <c r="Y555" i="1"/>
  <c r="G554" i="1"/>
  <c r="F554" i="1"/>
  <c r="D554" i="1"/>
  <c r="V554" i="1" l="1"/>
  <c r="K554" i="1"/>
  <c r="AC554" i="1"/>
  <c r="H554" i="1"/>
  <c r="I554" i="1" s="1"/>
  <c r="L554" i="1"/>
  <c r="M554" i="1"/>
  <c r="AF554" i="1"/>
  <c r="N554" i="1" l="1"/>
  <c r="AH554" i="1"/>
  <c r="AG554" i="1"/>
  <c r="AD554" i="1"/>
  <c r="AB553" i="1"/>
  <c r="P554" i="1" l="1"/>
  <c r="O554" i="1"/>
  <c r="Q553" i="1"/>
  <c r="R553" i="1" s="1"/>
  <c r="Z554" i="1" l="1"/>
  <c r="Y554" i="1"/>
  <c r="S553" i="1"/>
  <c r="G553" i="1"/>
  <c r="F553" i="1"/>
  <c r="D553" i="1"/>
  <c r="V553" i="1" l="1"/>
  <c r="K553" i="1"/>
  <c r="AC553" i="1"/>
  <c r="H553" i="1"/>
  <c r="U553" i="1"/>
  <c r="T553" i="1"/>
  <c r="L553" i="1"/>
  <c r="AF553" i="1"/>
  <c r="I553" i="1" l="1"/>
  <c r="AH553" i="1"/>
  <c r="AG553" i="1"/>
  <c r="AD553" i="1"/>
  <c r="AC552" i="1"/>
  <c r="V552" i="1"/>
  <c r="M553" i="1"/>
  <c r="N553" i="1" l="1"/>
  <c r="P553" i="1" s="1"/>
  <c r="AD552" i="1"/>
  <c r="K552" i="1"/>
  <c r="H552" i="1"/>
  <c r="I552" i="1" s="1"/>
  <c r="L552" i="1"/>
  <c r="M552" i="1" s="1"/>
  <c r="O553" i="1" l="1"/>
  <c r="Q552" i="1"/>
  <c r="N552" i="1"/>
  <c r="AB551" i="1"/>
  <c r="AF552" i="1"/>
  <c r="AG552" i="1" l="1"/>
  <c r="AH552" i="1"/>
  <c r="Z553" i="1"/>
  <c r="Y553" i="1"/>
  <c r="O552" i="1"/>
  <c r="P552" i="1"/>
  <c r="S552" i="1"/>
  <c r="R552" i="1"/>
  <c r="Q551" i="1"/>
  <c r="S551" i="1" s="1"/>
  <c r="U551" i="1" l="1"/>
  <c r="T551" i="1"/>
  <c r="R551" i="1"/>
  <c r="U552" i="1"/>
  <c r="Y552" i="1"/>
  <c r="Z552" i="1"/>
  <c r="T552" i="1"/>
  <c r="D551" i="1"/>
  <c r="G551" i="1"/>
  <c r="F551" i="1"/>
  <c r="V551" i="1" l="1"/>
  <c r="K551" i="1"/>
  <c r="AC551" i="1"/>
  <c r="H551" i="1"/>
  <c r="L551" i="1"/>
  <c r="AF551" i="1"/>
  <c r="M551" i="1"/>
  <c r="N551" i="1" l="1"/>
  <c r="I551" i="1"/>
  <c r="AG551" i="1"/>
  <c r="AH551" i="1"/>
  <c r="AD551" i="1"/>
  <c r="AB550" i="1"/>
  <c r="P551" i="1" l="1"/>
  <c r="O551" i="1"/>
  <c r="Q550" i="1"/>
  <c r="S550" i="1" s="1"/>
  <c r="U550" i="1" l="1"/>
  <c r="T550" i="1"/>
  <c r="Z551" i="1"/>
  <c r="Y551" i="1"/>
  <c r="R550" i="1"/>
  <c r="F550" i="1"/>
  <c r="G550" i="1"/>
  <c r="D550" i="1"/>
  <c r="V550" i="1" l="1"/>
  <c r="K550" i="1"/>
  <c r="AC550" i="1"/>
  <c r="H550" i="1"/>
  <c r="L550" i="1"/>
  <c r="M550" i="1"/>
  <c r="AF550" i="1"/>
  <c r="N550" i="1" l="1"/>
  <c r="I550" i="1"/>
  <c r="AH550" i="1"/>
  <c r="AG550" i="1"/>
  <c r="AD550" i="1"/>
  <c r="AB549" i="1"/>
  <c r="P550" i="1" l="1"/>
  <c r="O550" i="1"/>
  <c r="Q549" i="1"/>
  <c r="S549" i="1" s="1"/>
  <c r="U549" i="1" l="1"/>
  <c r="T549" i="1"/>
  <c r="Z550" i="1"/>
  <c r="Y550" i="1"/>
  <c r="R549" i="1"/>
  <c r="G549" i="1"/>
  <c r="F549" i="1"/>
  <c r="D549" i="1"/>
  <c r="V549" i="1" l="1"/>
  <c r="K549" i="1"/>
  <c r="AC549" i="1"/>
  <c r="H549" i="1"/>
  <c r="L549" i="1"/>
  <c r="AF549" i="1"/>
  <c r="M549" i="1"/>
  <c r="N549" i="1" l="1"/>
  <c r="I549" i="1"/>
  <c r="AH549" i="1"/>
  <c r="AG549" i="1"/>
  <c r="AD549" i="1"/>
  <c r="AB548" i="1"/>
  <c r="P549" i="1" l="1"/>
  <c r="O549" i="1"/>
  <c r="Q548" i="1"/>
  <c r="S548" i="1" s="1"/>
  <c r="U548" i="1" l="1"/>
  <c r="T548" i="1"/>
  <c r="Y549" i="1"/>
  <c r="Z549" i="1"/>
  <c r="R548" i="1"/>
  <c r="D548" i="1"/>
  <c r="G548" i="1"/>
  <c r="F548" i="1"/>
  <c r="V548" i="1" l="1"/>
  <c r="K548" i="1"/>
  <c r="AC548" i="1"/>
  <c r="H548" i="1"/>
  <c r="L548" i="1"/>
  <c r="M548" i="1"/>
  <c r="N548" i="1" l="1"/>
  <c r="I548" i="1"/>
  <c r="AD548" i="1"/>
  <c r="AB547" i="1"/>
  <c r="AF548" i="1"/>
  <c r="AH548" i="1" l="1"/>
  <c r="AG548" i="1"/>
  <c r="P548" i="1"/>
  <c r="O548" i="1"/>
  <c r="Q547" i="1"/>
  <c r="S547" i="1" s="1"/>
  <c r="U547" i="1" l="1"/>
  <c r="T547" i="1"/>
  <c r="R547" i="1"/>
  <c r="Y548" i="1"/>
  <c r="Z548" i="1"/>
  <c r="F547" i="1"/>
  <c r="G547" i="1"/>
  <c r="D547" i="1"/>
  <c r="V547" i="1" l="1"/>
  <c r="K547" i="1"/>
  <c r="AC547" i="1"/>
  <c r="H547" i="1"/>
  <c r="I547" i="1" s="1"/>
  <c r="L547" i="1"/>
  <c r="M547" i="1"/>
  <c r="N547" i="1" l="1"/>
  <c r="AD547" i="1"/>
  <c r="AF547" i="1"/>
  <c r="AB546" i="1"/>
  <c r="AH547" i="1" l="1"/>
  <c r="AG547" i="1"/>
  <c r="O547" i="1"/>
  <c r="P547" i="1"/>
  <c r="Q546" i="1"/>
  <c r="S546" i="1" s="1"/>
  <c r="U546" i="1" l="1"/>
  <c r="T546" i="1"/>
  <c r="Y547" i="1"/>
  <c r="Z547" i="1"/>
  <c r="R546" i="1"/>
  <c r="G546" i="1"/>
  <c r="D546" i="1"/>
  <c r="F546" i="1"/>
  <c r="V546" i="1" l="1"/>
  <c r="K546" i="1"/>
  <c r="AC546" i="1"/>
  <c r="H546" i="1"/>
  <c r="L546" i="1"/>
  <c r="M546" i="1"/>
  <c r="AF546" i="1"/>
  <c r="N546" i="1" l="1"/>
  <c r="I546" i="1"/>
  <c r="AH546" i="1"/>
  <c r="AG546" i="1"/>
  <c r="AD546" i="1"/>
  <c r="AB545" i="1"/>
  <c r="P546" i="1" l="1"/>
  <c r="O546" i="1"/>
  <c r="Q545" i="1"/>
  <c r="S545" i="1" s="1"/>
  <c r="U545" i="1" l="1"/>
  <c r="T545" i="1"/>
  <c r="Y546" i="1"/>
  <c r="Z546" i="1"/>
  <c r="R545" i="1"/>
  <c r="G545" i="1"/>
  <c r="F545" i="1"/>
  <c r="D545" i="1"/>
  <c r="V545" i="1" l="1"/>
  <c r="K545" i="1"/>
  <c r="AC545" i="1"/>
  <c r="H545" i="1"/>
  <c r="L545" i="1"/>
  <c r="M545" i="1"/>
  <c r="N545" i="1" l="1"/>
  <c r="I545" i="1"/>
  <c r="AD545" i="1"/>
  <c r="AB544" i="1"/>
  <c r="AF545" i="1"/>
  <c r="AH545" i="1" l="1"/>
  <c r="AG545" i="1"/>
  <c r="P545" i="1"/>
  <c r="O545" i="1"/>
  <c r="Q544" i="1"/>
  <c r="S544" i="1" s="1"/>
  <c r="U544" i="1" l="1"/>
  <c r="T544" i="1"/>
  <c r="Z545" i="1"/>
  <c r="Y545" i="1"/>
  <c r="R544" i="1"/>
  <c r="D544" i="1"/>
  <c r="F544" i="1"/>
  <c r="G544" i="1"/>
  <c r="V544" i="1" l="1"/>
  <c r="K544" i="1"/>
  <c r="AC544" i="1"/>
  <c r="H544" i="1"/>
  <c r="L544" i="1"/>
  <c r="M544" i="1"/>
  <c r="N544" i="1" l="1"/>
  <c r="I544" i="1"/>
  <c r="AD544" i="1"/>
  <c r="AF544" i="1"/>
  <c r="AB543" i="1"/>
  <c r="AH544" i="1" l="1"/>
  <c r="AG544" i="1"/>
  <c r="P544" i="1"/>
  <c r="O544" i="1"/>
  <c r="Q543" i="1"/>
  <c r="S543" i="1" s="1"/>
  <c r="U543" i="1" l="1"/>
  <c r="T543" i="1"/>
  <c r="R543" i="1"/>
  <c r="Z544" i="1"/>
  <c r="Y544" i="1"/>
  <c r="D543" i="1"/>
  <c r="G543" i="1"/>
  <c r="F543" i="1"/>
  <c r="V543" i="1" l="1"/>
  <c r="K543" i="1"/>
  <c r="AC543" i="1"/>
  <c r="H543" i="1"/>
  <c r="L543" i="1"/>
  <c r="M543" i="1"/>
  <c r="N543" i="1" l="1"/>
  <c r="I543" i="1"/>
  <c r="AD543" i="1"/>
  <c r="AB542" i="1"/>
  <c r="AF543" i="1"/>
  <c r="AH543" i="1" l="1"/>
  <c r="AG543" i="1"/>
  <c r="P543" i="1"/>
  <c r="O543" i="1"/>
  <c r="Z543" i="1" l="1"/>
  <c r="Y543" i="1"/>
  <c r="F542" i="1"/>
  <c r="D542" i="1"/>
  <c r="G542" i="1"/>
  <c r="V542" i="1" l="1"/>
  <c r="K542" i="1"/>
  <c r="AC542" i="1"/>
  <c r="H542" i="1"/>
  <c r="I542" i="1" s="1"/>
  <c r="L542" i="1"/>
  <c r="AF542" i="1"/>
  <c r="M542" i="1"/>
  <c r="Q542" i="1" l="1"/>
  <c r="N542" i="1"/>
  <c r="AH542" i="1"/>
  <c r="AG542" i="1"/>
  <c r="AD542" i="1"/>
  <c r="AB541" i="1"/>
  <c r="P542" i="1" l="1"/>
  <c r="O542" i="1"/>
  <c r="S542" i="1"/>
  <c r="R542" i="1"/>
  <c r="Q541" i="1"/>
  <c r="S541" i="1" s="1"/>
  <c r="U541" i="1" l="1"/>
  <c r="T541" i="1"/>
  <c r="R541" i="1"/>
  <c r="Z542" i="1"/>
  <c r="Y542" i="1"/>
  <c r="U542" i="1"/>
  <c r="T542" i="1"/>
  <c r="F541" i="1"/>
  <c r="G541" i="1"/>
  <c r="D541" i="1"/>
  <c r="V541" i="1" l="1"/>
  <c r="K541" i="1"/>
  <c r="AC541" i="1"/>
  <c r="H541" i="1"/>
  <c r="L541" i="1"/>
  <c r="M541" i="1"/>
  <c r="N541" i="1" l="1"/>
  <c r="I541" i="1"/>
  <c r="AD541" i="1"/>
  <c r="AF541" i="1"/>
  <c r="AB540" i="1"/>
  <c r="AG541" i="1" l="1"/>
  <c r="AH541" i="1"/>
  <c r="P541" i="1"/>
  <c r="O541" i="1"/>
  <c r="Q540" i="1"/>
  <c r="S540" i="1" s="1"/>
  <c r="U540" i="1" l="1"/>
  <c r="T540" i="1"/>
  <c r="Z541" i="1"/>
  <c r="Y541" i="1"/>
  <c r="R540" i="1"/>
  <c r="G540" i="1"/>
  <c r="F540" i="1"/>
  <c r="D540" i="1"/>
  <c r="V540" i="1" l="1"/>
  <c r="K540" i="1"/>
  <c r="AC540" i="1"/>
  <c r="H540" i="1"/>
  <c r="L540" i="1"/>
  <c r="M540" i="1"/>
  <c r="N540" i="1" l="1"/>
  <c r="I540" i="1"/>
  <c r="AD540" i="1"/>
  <c r="AF540" i="1"/>
  <c r="AB539" i="1"/>
  <c r="AH540" i="1" l="1"/>
  <c r="AG540" i="1"/>
  <c r="P540" i="1"/>
  <c r="O540" i="1"/>
  <c r="Q539" i="1"/>
  <c r="S539" i="1" s="1"/>
  <c r="U539" i="1" l="1"/>
  <c r="T539" i="1"/>
  <c r="R539" i="1"/>
  <c r="Y540" i="1"/>
  <c r="Z540" i="1"/>
  <c r="G539" i="1"/>
  <c r="F539" i="1"/>
  <c r="D539" i="1"/>
  <c r="V539" i="1" l="1"/>
  <c r="K539" i="1"/>
  <c r="AC539" i="1"/>
  <c r="H539" i="1"/>
  <c r="L539" i="1"/>
  <c r="AF539" i="1"/>
  <c r="M539" i="1"/>
  <c r="N539" i="1" l="1"/>
  <c r="I539" i="1"/>
  <c r="AH539" i="1"/>
  <c r="AG539" i="1"/>
  <c r="AD539" i="1"/>
  <c r="AC538" i="1"/>
  <c r="AD538" i="1" s="1"/>
  <c r="V538" i="1"/>
  <c r="O539" i="1" l="1"/>
  <c r="P539" i="1"/>
  <c r="K538" i="1"/>
  <c r="H538" i="1"/>
  <c r="I538" i="1" s="1"/>
  <c r="L538" i="1"/>
  <c r="AF538" i="1"/>
  <c r="AH538" i="1" l="1"/>
  <c r="AG538" i="1"/>
  <c r="Y539" i="1"/>
  <c r="Z539" i="1"/>
  <c r="M538" i="1"/>
  <c r="AB537" i="1"/>
  <c r="N538" i="1" l="1"/>
  <c r="O538" i="1" s="1"/>
  <c r="Q538" i="1"/>
  <c r="R538" i="1" s="1"/>
  <c r="Q537" i="1"/>
  <c r="S537" i="1" s="1"/>
  <c r="S538" i="1" l="1"/>
  <c r="P538" i="1"/>
  <c r="U537" i="1"/>
  <c r="T537" i="1"/>
  <c r="T538" i="1"/>
  <c r="Z538" i="1"/>
  <c r="U538" i="1"/>
  <c r="Y538" i="1"/>
  <c r="R537" i="1"/>
  <c r="G537" i="1"/>
  <c r="D537" i="1"/>
  <c r="F537" i="1"/>
  <c r="V537" i="1" l="1"/>
  <c r="K537" i="1"/>
  <c r="AC537" i="1"/>
  <c r="H537" i="1"/>
  <c r="I537" i="1" s="1"/>
  <c r="L537" i="1"/>
  <c r="M537" i="1"/>
  <c r="N537" i="1" l="1"/>
  <c r="AD537" i="1"/>
  <c r="AC536" i="1"/>
  <c r="AD536" i="1" s="1"/>
  <c r="V536" i="1"/>
  <c r="AF537" i="1"/>
  <c r="AG537" i="1" l="1"/>
  <c r="AH537" i="1"/>
  <c r="P537" i="1"/>
  <c r="O537" i="1"/>
  <c r="K536" i="1"/>
  <c r="H536" i="1"/>
  <c r="I536" i="1" s="1"/>
  <c r="L536" i="1"/>
  <c r="M536" i="1" s="1"/>
  <c r="Q536" i="1" l="1"/>
  <c r="Z537" i="1"/>
  <c r="Y537" i="1"/>
  <c r="N536" i="1"/>
  <c r="AB535" i="1"/>
  <c r="AF536" i="1"/>
  <c r="AH536" i="1" l="1"/>
  <c r="AG536" i="1"/>
  <c r="P536" i="1"/>
  <c r="O536" i="1"/>
  <c r="R536" i="1"/>
  <c r="S536" i="1"/>
  <c r="U536" i="1" l="1"/>
  <c r="T536" i="1"/>
  <c r="Y536" i="1"/>
  <c r="Z536" i="1"/>
  <c r="D535" i="1"/>
  <c r="G535" i="1"/>
  <c r="F535" i="1"/>
  <c r="V535" i="1" l="1"/>
  <c r="K535" i="1"/>
  <c r="AC535" i="1"/>
  <c r="H535" i="1"/>
  <c r="L535" i="1"/>
  <c r="AF535" i="1" s="1"/>
  <c r="M535" i="1"/>
  <c r="Q535" i="1" l="1"/>
  <c r="N535" i="1"/>
  <c r="I535" i="1"/>
  <c r="AG535" i="1"/>
  <c r="AH535" i="1"/>
  <c r="AD535" i="1"/>
  <c r="AB534" i="1"/>
  <c r="P535" i="1" l="1"/>
  <c r="O535" i="1"/>
  <c r="S535" i="1"/>
  <c r="R535" i="1"/>
  <c r="Q534" i="1"/>
  <c r="S534" i="1" s="1"/>
  <c r="U534" i="1" l="1"/>
  <c r="T534" i="1"/>
  <c r="R534" i="1"/>
  <c r="Z535" i="1"/>
  <c r="Y535" i="1"/>
  <c r="U535" i="1"/>
  <c r="T535" i="1"/>
  <c r="F534" i="1"/>
  <c r="G534" i="1"/>
  <c r="D534" i="1"/>
  <c r="V534" i="1" l="1"/>
  <c r="K534" i="1"/>
  <c r="AC534" i="1"/>
  <c r="H534" i="1"/>
  <c r="L534" i="1"/>
  <c r="AF534" i="1" s="1"/>
  <c r="M534" i="1"/>
  <c r="N534" i="1" l="1"/>
  <c r="I534" i="1"/>
  <c r="AH534" i="1"/>
  <c r="AG534" i="1"/>
  <c r="AD534" i="1"/>
  <c r="AB533" i="1"/>
  <c r="P534" i="1" l="1"/>
  <c r="O534" i="1"/>
  <c r="Q533" i="1"/>
  <c r="S533" i="1" s="1"/>
  <c r="U533" i="1" l="1"/>
  <c r="T533" i="1"/>
  <c r="Z534" i="1"/>
  <c r="Y534" i="1"/>
  <c r="R533" i="1"/>
  <c r="D533" i="1"/>
  <c r="F533" i="1"/>
  <c r="G533" i="1"/>
  <c r="V533" i="1" l="1"/>
  <c r="K533" i="1"/>
  <c r="AC533" i="1"/>
  <c r="H533" i="1"/>
  <c r="I533" i="1" s="1"/>
  <c r="L533" i="1"/>
  <c r="AF533" i="1" s="1"/>
  <c r="M533" i="1"/>
  <c r="AH533" i="1" l="1"/>
  <c r="AG533" i="1"/>
  <c r="AD533" i="1"/>
  <c r="N533" i="1"/>
  <c r="AB532" i="1"/>
  <c r="P533" i="1" l="1"/>
  <c r="O533" i="1"/>
  <c r="Q532" i="1"/>
  <c r="S532" i="1" s="1"/>
  <c r="U532" i="1" l="1"/>
  <c r="T532" i="1"/>
  <c r="Z533" i="1"/>
  <c r="Y533" i="1"/>
  <c r="R532" i="1"/>
  <c r="G532" i="1"/>
  <c r="F532" i="1"/>
  <c r="D532" i="1"/>
  <c r="V532" i="1" l="1"/>
  <c r="K532" i="1"/>
  <c r="AC532" i="1"/>
  <c r="H532" i="1"/>
  <c r="L532" i="1"/>
  <c r="M532" i="1"/>
  <c r="AF532" i="1"/>
  <c r="N532" i="1" l="1"/>
  <c r="I532" i="1"/>
  <c r="AG532" i="1"/>
  <c r="AH532" i="1"/>
  <c r="AD532" i="1"/>
  <c r="AB531" i="1"/>
  <c r="O532" i="1" l="1"/>
  <c r="P532" i="1"/>
  <c r="Q531" i="1"/>
  <c r="S531" i="1" s="1"/>
  <c r="U531" i="1" l="1"/>
  <c r="T531" i="1"/>
  <c r="R531" i="1"/>
  <c r="Y532" i="1"/>
  <c r="Z532" i="1"/>
  <c r="D531" i="1"/>
  <c r="F531" i="1"/>
  <c r="G531" i="1"/>
  <c r="V531" i="1" l="1"/>
  <c r="K531" i="1"/>
  <c r="AC531" i="1"/>
  <c r="H531" i="1"/>
  <c r="I531" i="1" s="1"/>
  <c r="L531" i="1"/>
  <c r="AF531" i="1"/>
  <c r="M531" i="1"/>
  <c r="N531" i="1" l="1"/>
  <c r="AH531" i="1"/>
  <c r="AG531" i="1"/>
  <c r="AD531" i="1"/>
  <c r="AC530" i="1"/>
  <c r="AD530" i="1" s="1"/>
  <c r="V530" i="1"/>
  <c r="P531" i="1" l="1"/>
  <c r="O531" i="1"/>
  <c r="K530" i="1"/>
  <c r="H530" i="1"/>
  <c r="L530" i="1"/>
  <c r="M530" i="1"/>
  <c r="Q530" i="1" l="1"/>
  <c r="N530" i="1"/>
  <c r="I530" i="1"/>
  <c r="Y531" i="1"/>
  <c r="Z531" i="1"/>
  <c r="AF530" i="1"/>
  <c r="AB528" i="1"/>
  <c r="AH530" i="1" l="1"/>
  <c r="AG530" i="1"/>
  <c r="S530" i="1"/>
  <c r="R530" i="1"/>
  <c r="P530" i="1"/>
  <c r="O530" i="1"/>
  <c r="Q528" i="1"/>
  <c r="S528" i="1" s="1"/>
  <c r="U528" i="1" l="1"/>
  <c r="T528" i="1"/>
  <c r="Z530" i="1"/>
  <c r="U530" i="1"/>
  <c r="T530" i="1"/>
  <c r="Y530" i="1"/>
  <c r="R528" i="1"/>
  <c r="F528" i="1"/>
  <c r="D528" i="1"/>
  <c r="G528" i="1"/>
  <c r="V528" i="1" l="1"/>
  <c r="K528" i="1"/>
  <c r="AC528" i="1"/>
  <c r="H528" i="1"/>
  <c r="L528" i="1"/>
  <c r="AF528" i="1" s="1"/>
  <c r="M528" i="1"/>
  <c r="N528" i="1" l="1"/>
  <c r="I528" i="1"/>
  <c r="AH528" i="1"/>
  <c r="AG528" i="1"/>
  <c r="AD528" i="1"/>
  <c r="AB527" i="1"/>
  <c r="P528" i="1" l="1"/>
  <c r="O528" i="1"/>
  <c r="Q527" i="1"/>
  <c r="S527" i="1" s="1"/>
  <c r="U527" i="1" l="1"/>
  <c r="T527" i="1"/>
  <c r="R527" i="1"/>
  <c r="Z528" i="1"/>
  <c r="Y528" i="1"/>
  <c r="D527" i="1"/>
  <c r="G527" i="1"/>
  <c r="F527" i="1"/>
  <c r="V527" i="1" l="1"/>
  <c r="K527" i="1"/>
  <c r="AC527" i="1"/>
  <c r="H527" i="1"/>
  <c r="L527" i="1"/>
  <c r="M527" i="1" s="1"/>
  <c r="AF527" i="1"/>
  <c r="N527" i="1" l="1"/>
  <c r="I527" i="1"/>
  <c r="AH527" i="1"/>
  <c r="AG527" i="1"/>
  <c r="AD527" i="1"/>
  <c r="AB526" i="1"/>
  <c r="P527" i="1" l="1"/>
  <c r="O527" i="1"/>
  <c r="Q526" i="1"/>
  <c r="S526" i="1" s="1"/>
  <c r="U526" i="1" l="1"/>
  <c r="T526" i="1"/>
  <c r="R526" i="1"/>
  <c r="Z527" i="1"/>
  <c r="Y527" i="1"/>
  <c r="D526" i="1"/>
  <c r="G526" i="1"/>
  <c r="F526" i="1"/>
  <c r="V526" i="1" l="1"/>
  <c r="K526" i="1"/>
  <c r="AC526" i="1"/>
  <c r="H526" i="1"/>
  <c r="I526" i="1" s="1"/>
  <c r="L526" i="1"/>
  <c r="AF526" i="1"/>
  <c r="M526" i="1"/>
  <c r="N526" i="1" l="1"/>
  <c r="AH526" i="1"/>
  <c r="AG526" i="1"/>
  <c r="AD526" i="1"/>
  <c r="AB525" i="1"/>
  <c r="P526" i="1" l="1"/>
  <c r="O526" i="1"/>
  <c r="Z526" i="1" l="1"/>
  <c r="Y526" i="1"/>
  <c r="G525" i="1"/>
  <c r="F525" i="1"/>
  <c r="D525" i="1"/>
  <c r="V525" i="1" l="1"/>
  <c r="K525" i="1"/>
  <c r="AC525" i="1"/>
  <c r="H525" i="1"/>
  <c r="L525" i="1"/>
  <c r="M525" i="1" s="1"/>
  <c r="AF525" i="1"/>
  <c r="Q525" i="1" l="1"/>
  <c r="N525" i="1"/>
  <c r="I525" i="1"/>
  <c r="AG525" i="1"/>
  <c r="AH525" i="1"/>
  <c r="AD525" i="1"/>
  <c r="AB524" i="1"/>
  <c r="P525" i="1" l="1"/>
  <c r="O525" i="1"/>
  <c r="S525" i="1"/>
  <c r="R525" i="1"/>
  <c r="Z525" i="1" l="1"/>
  <c r="Y525" i="1"/>
  <c r="U525" i="1"/>
  <c r="T525" i="1"/>
  <c r="G524" i="1"/>
  <c r="D524" i="1"/>
  <c r="F524" i="1"/>
  <c r="V524" i="1" l="1"/>
  <c r="K524" i="1"/>
  <c r="AC524" i="1"/>
  <c r="H524" i="1"/>
  <c r="I524" i="1" s="1"/>
  <c r="L524" i="1"/>
  <c r="M524" i="1"/>
  <c r="AF524" i="1"/>
  <c r="Q524" i="1" l="1"/>
  <c r="N524" i="1"/>
  <c r="AG524" i="1"/>
  <c r="AH524" i="1"/>
  <c r="AD524" i="1"/>
  <c r="AB523" i="1"/>
  <c r="P524" i="1" l="1"/>
  <c r="O524" i="1"/>
  <c r="S524" i="1"/>
  <c r="R524" i="1"/>
  <c r="Q523" i="1"/>
  <c r="S523" i="1" s="1"/>
  <c r="U523" i="1" l="1"/>
  <c r="T523" i="1"/>
  <c r="R523" i="1"/>
  <c r="Z524" i="1"/>
  <c r="Y524" i="1"/>
  <c r="U524" i="1"/>
  <c r="T524" i="1"/>
  <c r="G523" i="1"/>
  <c r="F523" i="1"/>
  <c r="D523" i="1"/>
  <c r="V523" i="1" l="1"/>
  <c r="K523" i="1"/>
  <c r="AC523" i="1"/>
  <c r="H523" i="1"/>
  <c r="I523" i="1" s="1"/>
  <c r="L523" i="1"/>
  <c r="AF523" i="1" s="1"/>
  <c r="AH523" i="1" l="1"/>
  <c r="AG523" i="1"/>
  <c r="AD523" i="1"/>
  <c r="AC522" i="1"/>
  <c r="AD522" i="1" s="1"/>
  <c r="V522" i="1"/>
  <c r="M523" i="1"/>
  <c r="N523" i="1" l="1"/>
  <c r="P523" i="1" s="1"/>
  <c r="K522" i="1"/>
  <c r="H522" i="1"/>
  <c r="L522" i="1"/>
  <c r="M522" i="1"/>
  <c r="O523" i="1" l="1"/>
  <c r="Z523" i="1" s="1"/>
  <c r="Q522" i="1"/>
  <c r="N522" i="1"/>
  <c r="I522" i="1"/>
  <c r="AD521" i="1"/>
  <c r="AC521" i="1"/>
  <c r="V521" i="1"/>
  <c r="AF522" i="1"/>
  <c r="Y523" i="1" l="1"/>
  <c r="AG522" i="1"/>
  <c r="AH522" i="1"/>
  <c r="O522" i="1"/>
  <c r="P522" i="1"/>
  <c r="S522" i="1"/>
  <c r="R522" i="1"/>
  <c r="K521" i="1"/>
  <c r="I521" i="1"/>
  <c r="H521" i="1"/>
  <c r="L521" i="1"/>
  <c r="M521" i="1" s="1"/>
  <c r="Q521" i="1" l="1"/>
  <c r="N521" i="1"/>
  <c r="Z522" i="1"/>
  <c r="U522" i="1"/>
  <c r="Y522" i="1"/>
  <c r="T522" i="1"/>
  <c r="AC520" i="1"/>
  <c r="AD520" i="1" s="1"/>
  <c r="V520" i="1"/>
  <c r="AF521" i="1"/>
  <c r="AG521" i="1" l="1"/>
  <c r="AH521" i="1"/>
  <c r="S521" i="1"/>
  <c r="R521" i="1"/>
  <c r="P521" i="1"/>
  <c r="O521" i="1"/>
  <c r="K520" i="1"/>
  <c r="H520" i="1"/>
  <c r="I520" i="1" s="1"/>
  <c r="L520" i="1"/>
  <c r="AF520" i="1"/>
  <c r="M520" i="1"/>
  <c r="AH520" i="1" l="1"/>
  <c r="AG520" i="1"/>
  <c r="Q520" i="1"/>
  <c r="Z521" i="1"/>
  <c r="Y521" i="1"/>
  <c r="U521" i="1"/>
  <c r="T521" i="1"/>
  <c r="N520" i="1"/>
  <c r="AB519" i="1"/>
  <c r="P520" i="1" l="1"/>
  <c r="O520" i="1"/>
  <c r="S520" i="1"/>
  <c r="R520" i="1"/>
  <c r="Z520" i="1" l="1"/>
  <c r="Y520" i="1"/>
  <c r="U520" i="1"/>
  <c r="T520" i="1"/>
  <c r="D519" i="1"/>
  <c r="F519" i="1"/>
  <c r="G519" i="1"/>
  <c r="V519" i="1" l="1"/>
  <c r="K519" i="1"/>
  <c r="AC519" i="1"/>
  <c r="H519" i="1"/>
  <c r="I519" i="1" s="1"/>
  <c r="L519" i="1"/>
  <c r="AF519" i="1"/>
  <c r="M519" i="1"/>
  <c r="Q519" i="1" l="1"/>
  <c r="N519" i="1"/>
  <c r="AH519" i="1"/>
  <c r="AG519" i="1"/>
  <c r="AD519" i="1"/>
  <c r="AB518" i="1"/>
  <c r="P519" i="1" l="1"/>
  <c r="O519" i="1"/>
  <c r="S519" i="1"/>
  <c r="R519" i="1"/>
  <c r="Q518" i="1"/>
  <c r="S518" i="1" s="1"/>
  <c r="U518" i="1" l="1"/>
  <c r="T518" i="1"/>
  <c r="Z519" i="1"/>
  <c r="Y519" i="1"/>
  <c r="U519" i="1"/>
  <c r="T519" i="1"/>
  <c r="R518" i="1"/>
  <c r="G518" i="1"/>
  <c r="D518" i="1"/>
  <c r="F518" i="1"/>
  <c r="V518" i="1" l="1"/>
  <c r="K518" i="1"/>
  <c r="AC518" i="1"/>
  <c r="H518" i="1"/>
  <c r="L518" i="1"/>
  <c r="M518" i="1"/>
  <c r="AF518" i="1"/>
  <c r="N518" i="1" l="1"/>
  <c r="I518" i="1"/>
  <c r="AH518" i="1"/>
  <c r="AG518" i="1"/>
  <c r="AD518" i="1"/>
  <c r="AB517" i="1"/>
  <c r="P518" i="1" l="1"/>
  <c r="O518" i="1"/>
  <c r="Q517" i="1"/>
  <c r="S517" i="1" s="1"/>
  <c r="U517" i="1" l="1"/>
  <c r="T517" i="1"/>
  <c r="Z518" i="1"/>
  <c r="Y518" i="1"/>
  <c r="R517" i="1"/>
  <c r="D517" i="1"/>
  <c r="F517" i="1"/>
  <c r="G517" i="1"/>
  <c r="V517" i="1" l="1"/>
  <c r="K517" i="1"/>
  <c r="AC517" i="1"/>
  <c r="H517" i="1"/>
  <c r="L517" i="1"/>
  <c r="M517" i="1"/>
  <c r="AF517" i="1"/>
  <c r="N517" i="1" l="1"/>
  <c r="I517" i="1"/>
  <c r="AH517" i="1"/>
  <c r="AG517" i="1"/>
  <c r="AD517" i="1"/>
  <c r="AB516" i="1"/>
  <c r="P517" i="1" l="1"/>
  <c r="O517" i="1"/>
  <c r="Q516" i="1"/>
  <c r="S516" i="1" s="1"/>
  <c r="U516" i="1" l="1"/>
  <c r="T516" i="1"/>
  <c r="R516" i="1"/>
  <c r="Y517" i="1"/>
  <c r="Z517" i="1"/>
  <c r="G516" i="1"/>
  <c r="D516" i="1"/>
  <c r="F516" i="1"/>
  <c r="V516" i="1" l="1"/>
  <c r="K516" i="1"/>
  <c r="AC516" i="1"/>
  <c r="H516" i="1"/>
  <c r="L516" i="1"/>
  <c r="M516" i="1"/>
  <c r="N516" i="1" l="1"/>
  <c r="I516" i="1"/>
  <c r="AD516" i="1"/>
  <c r="AB515" i="1"/>
  <c r="AF516" i="1"/>
  <c r="AH516" i="1" l="1"/>
  <c r="AG516" i="1"/>
  <c r="P516" i="1"/>
  <c r="O516" i="1"/>
  <c r="Q515" i="1"/>
  <c r="S515" i="1" s="1"/>
  <c r="U515" i="1" l="1"/>
  <c r="T515" i="1"/>
  <c r="Z516" i="1"/>
  <c r="Y516" i="1"/>
  <c r="R515" i="1"/>
  <c r="G515" i="1"/>
  <c r="F515" i="1"/>
  <c r="D515" i="1"/>
  <c r="V515" i="1" l="1"/>
  <c r="K515" i="1"/>
  <c r="AC515" i="1"/>
  <c r="H515" i="1"/>
  <c r="L515" i="1"/>
  <c r="M515" i="1"/>
  <c r="AF515" i="1"/>
  <c r="N515" i="1" l="1"/>
  <c r="I515" i="1"/>
  <c r="AH515" i="1"/>
  <c r="AG515" i="1"/>
  <c r="AD515" i="1"/>
  <c r="AB514" i="1"/>
  <c r="P515" i="1" l="1"/>
  <c r="O515" i="1"/>
  <c r="Q514" i="1"/>
  <c r="S514" i="1" s="1"/>
  <c r="U514" i="1" l="1"/>
  <c r="T514" i="1"/>
  <c r="R514" i="1"/>
  <c r="Y515" i="1"/>
  <c r="Z515" i="1"/>
  <c r="D514" i="1"/>
  <c r="F514" i="1"/>
  <c r="G514" i="1"/>
  <c r="V514" i="1" l="1"/>
  <c r="K514" i="1"/>
  <c r="AC514" i="1"/>
  <c r="H514" i="1"/>
  <c r="I514" i="1" s="1"/>
  <c r="L514" i="1"/>
  <c r="M514" i="1"/>
  <c r="N514" i="1" l="1"/>
  <c r="AD514" i="1"/>
  <c r="AF514" i="1"/>
  <c r="AB513" i="1"/>
  <c r="AH514" i="1" l="1"/>
  <c r="AG514" i="1"/>
  <c r="P514" i="1"/>
  <c r="O514" i="1"/>
  <c r="Q513" i="1"/>
  <c r="S513" i="1" s="1"/>
  <c r="U513" i="1" l="1"/>
  <c r="T513" i="1"/>
  <c r="R513" i="1"/>
  <c r="Z514" i="1"/>
  <c r="Y514" i="1"/>
  <c r="G513" i="1"/>
  <c r="F513" i="1"/>
  <c r="D513" i="1"/>
  <c r="V513" i="1" l="1"/>
  <c r="K513" i="1"/>
  <c r="AC513" i="1"/>
  <c r="H513" i="1"/>
  <c r="L513" i="1"/>
  <c r="M513" i="1" s="1"/>
  <c r="AF513" i="1"/>
  <c r="N513" i="1" l="1"/>
  <c r="I513" i="1"/>
  <c r="AH513" i="1"/>
  <c r="AG513" i="1"/>
  <c r="AD513" i="1"/>
  <c r="AB512" i="1"/>
  <c r="P513" i="1" l="1"/>
  <c r="O513" i="1"/>
  <c r="Z513" i="1" l="1"/>
  <c r="Y513" i="1"/>
  <c r="G512" i="1"/>
  <c r="F512" i="1"/>
  <c r="D512" i="1"/>
  <c r="V512" i="1" l="1"/>
  <c r="K512" i="1"/>
  <c r="AC512" i="1"/>
  <c r="H512" i="1"/>
  <c r="I512" i="1" s="1"/>
  <c r="L512" i="1"/>
  <c r="AF512" i="1"/>
  <c r="M512" i="1"/>
  <c r="Q512" i="1" l="1"/>
  <c r="N512" i="1"/>
  <c r="AH512" i="1"/>
  <c r="AG512" i="1"/>
  <c r="AD512" i="1"/>
  <c r="AB511" i="1"/>
  <c r="P512" i="1" l="1"/>
  <c r="O512" i="1"/>
  <c r="S512" i="1"/>
  <c r="R512" i="1"/>
  <c r="Z512" i="1" l="1"/>
  <c r="Y512" i="1"/>
  <c r="U512" i="1"/>
  <c r="T512" i="1"/>
  <c r="F511" i="1"/>
  <c r="D511" i="1"/>
  <c r="G511" i="1"/>
  <c r="V511" i="1" l="1"/>
  <c r="K511" i="1"/>
  <c r="AC511" i="1"/>
  <c r="H511" i="1"/>
  <c r="I511" i="1" s="1"/>
  <c r="L511" i="1"/>
  <c r="M511" i="1" s="1"/>
  <c r="Q511" i="1" l="1"/>
  <c r="N511" i="1"/>
  <c r="AD511" i="1"/>
  <c r="AB510" i="1"/>
  <c r="AF511" i="1"/>
  <c r="AH511" i="1" l="1"/>
  <c r="AG511" i="1"/>
  <c r="P511" i="1"/>
  <c r="O511" i="1"/>
  <c r="S511" i="1"/>
  <c r="R511" i="1"/>
  <c r="Q510" i="1"/>
  <c r="S510" i="1" s="1"/>
  <c r="U510" i="1" l="1"/>
  <c r="T510" i="1"/>
  <c r="R510" i="1"/>
  <c r="Z511" i="1"/>
  <c r="Y511" i="1"/>
  <c r="U511" i="1"/>
  <c r="T511" i="1"/>
  <c r="F510" i="1"/>
  <c r="G510" i="1"/>
  <c r="D510" i="1"/>
  <c r="V510" i="1" l="1"/>
  <c r="K510" i="1"/>
  <c r="AC510" i="1"/>
  <c r="H510" i="1"/>
  <c r="L510" i="1"/>
  <c r="AF510" i="1"/>
  <c r="M510" i="1"/>
  <c r="N510" i="1" l="1"/>
  <c r="I510" i="1"/>
  <c r="AH510" i="1"/>
  <c r="AG510" i="1"/>
  <c r="AD510" i="1"/>
  <c r="AB509" i="1"/>
  <c r="P510" i="1" l="1"/>
  <c r="O510" i="1"/>
  <c r="Q509" i="1"/>
  <c r="S509" i="1" s="1"/>
  <c r="U509" i="1" l="1"/>
  <c r="T509" i="1"/>
  <c r="R509" i="1"/>
  <c r="Z510" i="1"/>
  <c r="Y510" i="1"/>
  <c r="G509" i="1"/>
  <c r="F509" i="1"/>
  <c r="D509" i="1"/>
  <c r="V509" i="1" l="1"/>
  <c r="K509" i="1"/>
  <c r="AC509" i="1"/>
  <c r="H509" i="1"/>
  <c r="L509" i="1"/>
  <c r="M509" i="1" s="1"/>
  <c r="N509" i="1" l="1"/>
  <c r="I509" i="1"/>
  <c r="AD509" i="1"/>
  <c r="AF509" i="1"/>
  <c r="AB508" i="1"/>
  <c r="AH509" i="1" l="1"/>
  <c r="AG509" i="1"/>
  <c r="P509" i="1"/>
  <c r="O509" i="1"/>
  <c r="Z509" i="1" l="1"/>
  <c r="Y509" i="1"/>
  <c r="G508" i="1"/>
  <c r="F508" i="1"/>
  <c r="D508" i="1"/>
  <c r="V508" i="1" l="1"/>
  <c r="K508" i="1"/>
  <c r="AC508" i="1"/>
  <c r="H508" i="1"/>
  <c r="I508" i="1" s="1"/>
  <c r="L508" i="1"/>
  <c r="M508" i="1"/>
  <c r="Q508" i="1" l="1"/>
  <c r="N508" i="1"/>
  <c r="AD508" i="1"/>
  <c r="AB507" i="1"/>
  <c r="AF508" i="1"/>
  <c r="AH508" i="1" l="1"/>
  <c r="AG508" i="1"/>
  <c r="P508" i="1"/>
  <c r="O508" i="1"/>
  <c r="S508" i="1"/>
  <c r="R508" i="1"/>
  <c r="U508" i="1" l="1"/>
  <c r="T508" i="1"/>
  <c r="Z508" i="1"/>
  <c r="Y508" i="1"/>
  <c r="D507" i="1"/>
  <c r="G507" i="1"/>
  <c r="F507" i="1"/>
  <c r="V507" i="1" l="1"/>
  <c r="K507" i="1"/>
  <c r="AC507" i="1"/>
  <c r="H507" i="1"/>
  <c r="I507" i="1" s="1"/>
  <c r="L507" i="1"/>
  <c r="AF507" i="1"/>
  <c r="AH507" i="1" l="1"/>
  <c r="AG507" i="1"/>
  <c r="AD507" i="1"/>
  <c r="AB506" i="1"/>
  <c r="M507" i="1"/>
  <c r="Q507" i="1" l="1"/>
  <c r="R507" i="1" s="1"/>
  <c r="N507" i="1"/>
  <c r="P507" i="1" s="1"/>
  <c r="Q506" i="1"/>
  <c r="S506" i="1" s="1"/>
  <c r="O507" i="1" l="1"/>
  <c r="S507" i="1"/>
  <c r="U506" i="1"/>
  <c r="T506" i="1"/>
  <c r="R506" i="1"/>
  <c r="G506" i="1"/>
  <c r="F506" i="1"/>
  <c r="D506" i="1"/>
  <c r="Z507" i="1" l="1"/>
  <c r="T507" i="1"/>
  <c r="U507" i="1"/>
  <c r="Y507" i="1"/>
  <c r="V506" i="1"/>
  <c r="K506" i="1"/>
  <c r="AC506" i="1"/>
  <c r="H506" i="1"/>
  <c r="I506" i="1" s="1"/>
  <c r="L506" i="1"/>
  <c r="AF506" i="1" s="1"/>
  <c r="M506" i="1"/>
  <c r="N506" i="1" l="1"/>
  <c r="AG506" i="1"/>
  <c r="AH506" i="1"/>
  <c r="AD506" i="1"/>
  <c r="AB505" i="1"/>
  <c r="P506" i="1" l="1"/>
  <c r="O506" i="1"/>
  <c r="Q505" i="1"/>
  <c r="S505" i="1" s="1"/>
  <c r="U505" i="1" l="1"/>
  <c r="T505" i="1"/>
  <c r="R505" i="1"/>
  <c r="Y506" i="1"/>
  <c r="Z506" i="1"/>
  <c r="G505" i="1"/>
  <c r="D505" i="1"/>
  <c r="F505" i="1"/>
  <c r="V505" i="1" l="1"/>
  <c r="K505" i="1"/>
  <c r="AC505" i="1"/>
  <c r="H505" i="1"/>
  <c r="L505" i="1"/>
  <c r="M505" i="1"/>
  <c r="AF505" i="1"/>
  <c r="N505" i="1" l="1"/>
  <c r="I505" i="1"/>
  <c r="AH505" i="1"/>
  <c r="AG505" i="1"/>
  <c r="AD505" i="1"/>
  <c r="AB504" i="1"/>
  <c r="P505" i="1" l="1"/>
  <c r="O505" i="1"/>
  <c r="Q504" i="1"/>
  <c r="S504" i="1" s="1"/>
  <c r="U504" i="1" l="1"/>
  <c r="T504" i="1"/>
  <c r="Z505" i="1"/>
  <c r="Y505" i="1"/>
  <c r="R504" i="1"/>
  <c r="G504" i="1"/>
  <c r="F504" i="1"/>
  <c r="D504" i="1"/>
  <c r="V504" i="1" l="1"/>
  <c r="K504" i="1"/>
  <c r="AC504" i="1"/>
  <c r="H504" i="1"/>
  <c r="L504" i="1"/>
  <c r="AF504" i="1"/>
  <c r="M504" i="1"/>
  <c r="N504" i="1" l="1"/>
  <c r="I504" i="1"/>
  <c r="AH504" i="1"/>
  <c r="AG504" i="1"/>
  <c r="AD504" i="1"/>
  <c r="AB503" i="1"/>
  <c r="P504" i="1" l="1"/>
  <c r="O504" i="1"/>
  <c r="Q503" i="1"/>
  <c r="S503" i="1" s="1"/>
  <c r="U503" i="1" l="1"/>
  <c r="T503" i="1"/>
  <c r="Y504" i="1"/>
  <c r="Z504" i="1"/>
  <c r="R503" i="1"/>
  <c r="F503" i="1"/>
  <c r="G503" i="1"/>
  <c r="D503" i="1"/>
  <c r="V503" i="1" l="1"/>
  <c r="K503" i="1"/>
  <c r="AC503" i="1"/>
  <c r="H503" i="1"/>
  <c r="L503" i="1"/>
  <c r="M503" i="1"/>
  <c r="N503" i="1" l="1"/>
  <c r="I503" i="1"/>
  <c r="AD503" i="1"/>
  <c r="AB502" i="1"/>
  <c r="AF503" i="1"/>
  <c r="AH503" i="1" l="1"/>
  <c r="AG503" i="1"/>
  <c r="P503" i="1"/>
  <c r="O503" i="1"/>
  <c r="Z503" i="1" l="1"/>
  <c r="Y503" i="1"/>
  <c r="G502" i="1"/>
  <c r="F502" i="1"/>
  <c r="D502" i="1"/>
  <c r="V502" i="1" l="1"/>
  <c r="K502" i="1"/>
  <c r="AC502" i="1"/>
  <c r="H502" i="1"/>
  <c r="L502" i="1"/>
  <c r="M502" i="1"/>
  <c r="AF502" i="1"/>
  <c r="Q502" i="1" l="1"/>
  <c r="N502" i="1"/>
  <c r="I502" i="1"/>
  <c r="AH502" i="1"/>
  <c r="AG502" i="1"/>
  <c r="AD502" i="1"/>
  <c r="AB501" i="1"/>
  <c r="P502" i="1" l="1"/>
  <c r="O502" i="1"/>
  <c r="S502" i="1"/>
  <c r="R502" i="1"/>
  <c r="Q501" i="1"/>
  <c r="S501" i="1" s="1"/>
  <c r="U501" i="1" l="1"/>
  <c r="T501" i="1"/>
  <c r="R501" i="1"/>
  <c r="U502" i="1"/>
  <c r="T502" i="1"/>
  <c r="Z502" i="1"/>
  <c r="Y502" i="1"/>
  <c r="G501" i="1"/>
  <c r="F501" i="1"/>
  <c r="D501" i="1"/>
  <c r="V501" i="1" l="1"/>
  <c r="K501" i="1"/>
  <c r="AC501" i="1"/>
  <c r="H501" i="1"/>
  <c r="L501" i="1"/>
  <c r="M501" i="1"/>
  <c r="AF501" i="1"/>
  <c r="N501" i="1" l="1"/>
  <c r="I501" i="1"/>
  <c r="AH501" i="1"/>
  <c r="AG501" i="1"/>
  <c r="AD501" i="1"/>
  <c r="AB500" i="1"/>
  <c r="P501" i="1" l="1"/>
  <c r="O501" i="1"/>
  <c r="Z501" i="1" l="1"/>
  <c r="Y501" i="1"/>
  <c r="G500" i="1"/>
  <c r="D500" i="1"/>
  <c r="F500" i="1"/>
  <c r="V500" i="1" l="1"/>
  <c r="K500" i="1"/>
  <c r="AC500" i="1"/>
  <c r="H500" i="1"/>
  <c r="I500" i="1" s="1"/>
  <c r="L500" i="1"/>
  <c r="AF500" i="1"/>
  <c r="M500" i="1"/>
  <c r="Q500" i="1" l="1"/>
  <c r="N500" i="1"/>
  <c r="AH500" i="1"/>
  <c r="AG500" i="1"/>
  <c r="AD500" i="1"/>
  <c r="AB499" i="1"/>
  <c r="P500" i="1" l="1"/>
  <c r="O500" i="1"/>
  <c r="S500" i="1"/>
  <c r="R500" i="1"/>
  <c r="Y500" i="1" l="1"/>
  <c r="U500" i="1"/>
  <c r="T500" i="1"/>
  <c r="Z500" i="1"/>
  <c r="G499" i="1"/>
  <c r="F499" i="1"/>
  <c r="D499" i="1"/>
  <c r="V499" i="1" l="1"/>
  <c r="K499" i="1"/>
  <c r="AC499" i="1"/>
  <c r="H499" i="1"/>
  <c r="L499" i="1"/>
  <c r="AF499" i="1" s="1"/>
  <c r="I499" i="1" l="1"/>
  <c r="AG499" i="1"/>
  <c r="AH499" i="1"/>
  <c r="AD499" i="1"/>
  <c r="M499" i="1"/>
  <c r="AB498" i="1"/>
  <c r="Q499" i="1" l="1"/>
  <c r="R499" i="1" s="1"/>
  <c r="N499" i="1"/>
  <c r="P499" i="1" s="1"/>
  <c r="Q498" i="1"/>
  <c r="S498" i="1" s="1"/>
  <c r="S499" i="1" l="1"/>
  <c r="O499" i="1"/>
  <c r="Z499" i="1" s="1"/>
  <c r="U498" i="1"/>
  <c r="T498" i="1"/>
  <c r="R498" i="1"/>
  <c r="U499" i="1"/>
  <c r="T499" i="1"/>
  <c r="D498" i="1"/>
  <c r="F498" i="1"/>
  <c r="G498" i="1"/>
  <c r="Y499" i="1" l="1"/>
  <c r="V498" i="1"/>
  <c r="K498" i="1"/>
  <c r="AC498" i="1"/>
  <c r="H498" i="1"/>
  <c r="L498" i="1"/>
  <c r="M498" i="1" s="1"/>
  <c r="N498" i="1" l="1"/>
  <c r="I498" i="1"/>
  <c r="AD498" i="1"/>
  <c r="AB497" i="1"/>
  <c r="AF498" i="1"/>
  <c r="AH498" i="1" l="1"/>
  <c r="AG498" i="1"/>
  <c r="P498" i="1"/>
  <c r="O498" i="1"/>
  <c r="Q497" i="1"/>
  <c r="S497" i="1" s="1"/>
  <c r="U497" i="1" l="1"/>
  <c r="T497" i="1"/>
  <c r="Z498" i="1"/>
  <c r="Y498" i="1"/>
  <c r="R497" i="1"/>
  <c r="G497" i="1"/>
  <c r="D497" i="1"/>
  <c r="F497" i="1"/>
  <c r="V497" i="1" l="1"/>
  <c r="K497" i="1"/>
  <c r="AC497" i="1"/>
  <c r="H497" i="1"/>
  <c r="L497" i="1"/>
  <c r="AF497" i="1"/>
  <c r="I497" i="1" l="1"/>
  <c r="AH497" i="1"/>
  <c r="AG497" i="1"/>
  <c r="AD497" i="1"/>
  <c r="AB496" i="1"/>
  <c r="M497" i="1"/>
  <c r="N497" i="1" l="1"/>
  <c r="P497" i="1" s="1"/>
  <c r="Q496" i="1"/>
  <c r="S496" i="1" s="1"/>
  <c r="O497" i="1" l="1"/>
  <c r="Z497" i="1" s="1"/>
  <c r="U496" i="1"/>
  <c r="T496" i="1"/>
  <c r="R496" i="1"/>
  <c r="G496" i="1"/>
  <c r="F496" i="1"/>
  <c r="D496" i="1"/>
  <c r="Y497" i="1" l="1"/>
  <c r="V496" i="1"/>
  <c r="K496" i="1"/>
  <c r="AC496" i="1"/>
  <c r="H496" i="1"/>
  <c r="L496" i="1"/>
  <c r="M496" i="1" s="1"/>
  <c r="AF496" i="1"/>
  <c r="N496" i="1" l="1"/>
  <c r="I496" i="1"/>
  <c r="AH496" i="1"/>
  <c r="AG496" i="1"/>
  <c r="AD496" i="1"/>
  <c r="AB495" i="1"/>
  <c r="P496" i="1" l="1"/>
  <c r="O496" i="1"/>
  <c r="Q495" i="1"/>
  <c r="S495" i="1" s="1"/>
  <c r="U495" i="1" l="1"/>
  <c r="T495" i="1"/>
  <c r="R495" i="1"/>
  <c r="Z496" i="1"/>
  <c r="Y496" i="1"/>
  <c r="D495" i="1"/>
  <c r="F495" i="1"/>
  <c r="G495" i="1"/>
  <c r="V495" i="1" l="1"/>
  <c r="K495" i="1"/>
  <c r="AC495" i="1"/>
  <c r="H495" i="1"/>
  <c r="I495" i="1" s="1"/>
  <c r="L495" i="1"/>
  <c r="AF495" i="1" s="1"/>
  <c r="AH495" i="1" l="1"/>
  <c r="AG495" i="1"/>
  <c r="AD495" i="1"/>
  <c r="AC494" i="1"/>
  <c r="V494" i="1"/>
  <c r="M495" i="1"/>
  <c r="N495" i="1" l="1"/>
  <c r="O495" i="1" s="1"/>
  <c r="AD494" i="1"/>
  <c r="K494" i="1"/>
  <c r="H494" i="1"/>
  <c r="L494" i="1"/>
  <c r="AF494" i="1"/>
  <c r="P495" i="1" l="1"/>
  <c r="AG494" i="1"/>
  <c r="AH494" i="1"/>
  <c r="I494" i="1"/>
  <c r="Z495" i="1"/>
  <c r="Y495" i="1"/>
  <c r="AC493" i="1"/>
  <c r="AD493" i="1" s="1"/>
  <c r="V493" i="1"/>
  <c r="M494" i="1"/>
  <c r="N494" i="1" l="1"/>
  <c r="Q494" i="1"/>
  <c r="S494" i="1" s="1"/>
  <c r="O494" i="1"/>
  <c r="P494" i="1"/>
  <c r="K493" i="1"/>
  <c r="H493" i="1"/>
  <c r="I493" i="1" s="1"/>
  <c r="L493" i="1"/>
  <c r="M493" i="1"/>
  <c r="AF493" i="1"/>
  <c r="R494" i="1" l="1"/>
  <c r="AH493" i="1"/>
  <c r="AG493" i="1"/>
  <c r="Q493" i="1"/>
  <c r="N493" i="1"/>
  <c r="Z494" i="1"/>
  <c r="U494" i="1"/>
  <c r="T494" i="1"/>
  <c r="Y494" i="1"/>
  <c r="AB492" i="1"/>
  <c r="P493" i="1" l="1"/>
  <c r="O493" i="1"/>
  <c r="S493" i="1"/>
  <c r="R493" i="1"/>
  <c r="T493" i="1" l="1"/>
  <c r="Z493" i="1"/>
  <c r="U493" i="1"/>
  <c r="Y493" i="1"/>
  <c r="D492" i="1"/>
  <c r="F492" i="1"/>
  <c r="G492" i="1"/>
  <c r="V492" i="1" l="1"/>
  <c r="K492" i="1"/>
  <c r="AC492" i="1"/>
  <c r="H492" i="1"/>
  <c r="I492" i="1" s="1"/>
  <c r="L492" i="1"/>
  <c r="AF492" i="1" s="1"/>
  <c r="M492" i="1"/>
  <c r="Q492" i="1" l="1"/>
  <c r="N492" i="1"/>
  <c r="AG492" i="1"/>
  <c r="AH492" i="1"/>
  <c r="AD492" i="1"/>
  <c r="AB491" i="1"/>
  <c r="P492" i="1" l="1"/>
  <c r="O492" i="1"/>
  <c r="S492" i="1"/>
  <c r="R492" i="1"/>
  <c r="Q491" i="1"/>
  <c r="S491" i="1" s="1"/>
  <c r="U491" i="1" l="1"/>
  <c r="T491" i="1"/>
  <c r="R491" i="1"/>
  <c r="Z492" i="1"/>
  <c r="Y492" i="1"/>
  <c r="U492" i="1"/>
  <c r="T492" i="1"/>
  <c r="G491" i="1"/>
  <c r="F491" i="1"/>
  <c r="D491" i="1"/>
  <c r="V491" i="1" l="1"/>
  <c r="K491" i="1"/>
  <c r="AC491" i="1"/>
  <c r="H491" i="1"/>
  <c r="L491" i="1"/>
  <c r="M491" i="1"/>
  <c r="N491" i="1" l="1"/>
  <c r="I491" i="1"/>
  <c r="AD491" i="1"/>
  <c r="AB490" i="1"/>
  <c r="AF491" i="1"/>
  <c r="AH491" i="1" l="1"/>
  <c r="AG491" i="1"/>
  <c r="P491" i="1"/>
  <c r="O491" i="1"/>
  <c r="Q490" i="1"/>
  <c r="S490" i="1" s="1"/>
  <c r="U490" i="1" l="1"/>
  <c r="T490" i="1"/>
  <c r="R490" i="1"/>
  <c r="Z491" i="1"/>
  <c r="Y491" i="1"/>
  <c r="G490" i="1"/>
  <c r="F490" i="1"/>
  <c r="D490" i="1"/>
  <c r="V490" i="1" l="1"/>
  <c r="K490" i="1"/>
  <c r="AC490" i="1"/>
  <c r="H490" i="1"/>
  <c r="L490" i="1"/>
  <c r="M490" i="1"/>
  <c r="N490" i="1" l="1"/>
  <c r="I490" i="1"/>
  <c r="AD490" i="1"/>
  <c r="AB489" i="1"/>
  <c r="AF490" i="1"/>
  <c r="AH490" i="1" l="1"/>
  <c r="AG490" i="1"/>
  <c r="P490" i="1"/>
  <c r="O490" i="1"/>
  <c r="Z490" i="1" l="1"/>
  <c r="Y490" i="1"/>
  <c r="D489" i="1"/>
  <c r="G489" i="1"/>
  <c r="F489" i="1"/>
  <c r="V489" i="1" l="1"/>
  <c r="K489" i="1"/>
  <c r="AC489" i="1"/>
  <c r="H489" i="1"/>
  <c r="L489" i="1"/>
  <c r="M489" i="1"/>
  <c r="Q489" i="1" l="1"/>
  <c r="N489" i="1"/>
  <c r="I489" i="1"/>
  <c r="AD489" i="1"/>
  <c r="AF489" i="1"/>
  <c r="AB488" i="1"/>
  <c r="AH489" i="1" l="1"/>
  <c r="AG489" i="1"/>
  <c r="P489" i="1"/>
  <c r="O489" i="1"/>
  <c r="S489" i="1"/>
  <c r="R489" i="1"/>
  <c r="Q488" i="1"/>
  <c r="S488" i="1" s="1"/>
  <c r="U488" i="1" l="1"/>
  <c r="T488" i="1"/>
  <c r="R488" i="1"/>
  <c r="Y489" i="1"/>
  <c r="U489" i="1"/>
  <c r="T489" i="1"/>
  <c r="Z489" i="1"/>
  <c r="F488" i="1"/>
  <c r="D488" i="1"/>
  <c r="G488" i="1"/>
  <c r="V488" i="1" l="1"/>
  <c r="K488" i="1"/>
  <c r="AC488" i="1"/>
  <c r="H488" i="1"/>
  <c r="I488" i="1" s="1"/>
  <c r="L488" i="1"/>
  <c r="AF488" i="1" s="1"/>
  <c r="AH488" i="1" l="1"/>
  <c r="AG488" i="1"/>
  <c r="AD488" i="1"/>
  <c r="M488" i="1"/>
  <c r="AB487" i="1"/>
  <c r="N488" i="1" l="1"/>
  <c r="P488" i="1" s="1"/>
  <c r="Q487" i="1"/>
  <c r="S487" i="1" s="1"/>
  <c r="O488" i="1" l="1"/>
  <c r="U487" i="1"/>
  <c r="T487" i="1"/>
  <c r="Z488" i="1"/>
  <c r="Y488" i="1"/>
  <c r="R487" i="1"/>
  <c r="G487" i="1"/>
  <c r="D487" i="1"/>
  <c r="F487" i="1"/>
  <c r="V487" i="1" l="1"/>
  <c r="K487" i="1"/>
  <c r="AC487" i="1"/>
  <c r="H487" i="1"/>
  <c r="L487" i="1"/>
  <c r="AF487" i="1" s="1"/>
  <c r="I487" i="1" l="1"/>
  <c r="AH487" i="1"/>
  <c r="AG487" i="1"/>
  <c r="AD487" i="1"/>
  <c r="AB486" i="1"/>
  <c r="M487" i="1"/>
  <c r="N487" i="1" l="1"/>
  <c r="P487" i="1" s="1"/>
  <c r="Q486" i="1"/>
  <c r="S486" i="1" s="1"/>
  <c r="O487" i="1" l="1"/>
  <c r="U486" i="1"/>
  <c r="T486" i="1"/>
  <c r="Y487" i="1"/>
  <c r="Z487" i="1"/>
  <c r="R486" i="1"/>
  <c r="F486" i="1"/>
  <c r="D486" i="1"/>
  <c r="G486" i="1"/>
  <c r="V486" i="1" l="1"/>
  <c r="K486" i="1"/>
  <c r="AC486" i="1"/>
  <c r="H486" i="1"/>
  <c r="L486" i="1"/>
  <c r="AF486" i="1" s="1"/>
  <c r="I486" i="1" l="1"/>
  <c r="AH486" i="1"/>
  <c r="AG486" i="1"/>
  <c r="AD486" i="1"/>
  <c r="M486" i="1"/>
  <c r="AB485" i="1"/>
  <c r="N486" i="1" l="1"/>
  <c r="P486" i="1" s="1"/>
  <c r="Q485" i="1"/>
  <c r="R485" i="1" s="1"/>
  <c r="O486" i="1" l="1"/>
  <c r="Z486" i="1" s="1"/>
  <c r="S485" i="1"/>
  <c r="Y486" i="1"/>
  <c r="G485" i="1"/>
  <c r="D485" i="1"/>
  <c r="F485" i="1"/>
  <c r="V485" i="1" l="1"/>
  <c r="K485" i="1"/>
  <c r="AC485" i="1"/>
  <c r="H485" i="1"/>
  <c r="T485" i="1"/>
  <c r="U485" i="1"/>
  <c r="L485" i="1"/>
  <c r="M485" i="1" s="1"/>
  <c r="N485" i="1" l="1"/>
  <c r="I485" i="1"/>
  <c r="AD485" i="1"/>
  <c r="AF485" i="1"/>
  <c r="AB484" i="1"/>
  <c r="AH485" i="1" l="1"/>
  <c r="AG485" i="1"/>
  <c r="P485" i="1"/>
  <c r="O485" i="1"/>
  <c r="Z485" i="1" l="1"/>
  <c r="Y485" i="1"/>
  <c r="D484" i="1"/>
  <c r="G484" i="1"/>
  <c r="F484" i="1"/>
  <c r="V484" i="1" l="1"/>
  <c r="K484" i="1"/>
  <c r="AC484" i="1"/>
  <c r="H484" i="1"/>
  <c r="I484" i="1" s="1"/>
  <c r="L484" i="1"/>
  <c r="AF484" i="1"/>
  <c r="M484" i="1"/>
  <c r="Q484" i="1" l="1"/>
  <c r="N484" i="1"/>
  <c r="AG484" i="1"/>
  <c r="AH484" i="1"/>
  <c r="AD484" i="1"/>
  <c r="AB483" i="1"/>
  <c r="P484" i="1" l="1"/>
  <c r="O484" i="1"/>
  <c r="S484" i="1"/>
  <c r="R484" i="1"/>
  <c r="Q483" i="1"/>
  <c r="S483" i="1" s="1"/>
  <c r="U483" i="1" l="1"/>
  <c r="T483" i="1"/>
  <c r="U484" i="1"/>
  <c r="T484" i="1"/>
  <c r="Z484" i="1"/>
  <c r="Y484" i="1"/>
  <c r="R483" i="1"/>
  <c r="D483" i="1"/>
  <c r="G483" i="1"/>
  <c r="F483" i="1"/>
  <c r="V483" i="1" l="1"/>
  <c r="K483" i="1"/>
  <c r="AC483" i="1"/>
  <c r="H483" i="1"/>
  <c r="L483" i="1"/>
  <c r="M483" i="1"/>
  <c r="N483" i="1" l="1"/>
  <c r="I483" i="1"/>
  <c r="AD483" i="1"/>
  <c r="AC482" i="1"/>
  <c r="AD482" i="1" s="1"/>
  <c r="V482" i="1"/>
  <c r="AF483" i="1"/>
  <c r="AH483" i="1" l="1"/>
  <c r="AG483" i="1"/>
  <c r="P483" i="1"/>
  <c r="O483" i="1"/>
  <c r="K482" i="1"/>
  <c r="H482" i="1"/>
  <c r="I482" i="1" s="1"/>
  <c r="L482" i="1"/>
  <c r="AF482" i="1" s="1"/>
  <c r="AH482" i="1" l="1"/>
  <c r="AG482" i="1"/>
  <c r="Z483" i="1"/>
  <c r="Y483" i="1"/>
  <c r="AB481" i="1"/>
  <c r="M482" i="1"/>
  <c r="Q482" i="1" l="1"/>
  <c r="R482" i="1" s="1"/>
  <c r="N482" i="1"/>
  <c r="O482" i="1" s="1"/>
  <c r="Q481" i="1"/>
  <c r="S481" i="1" s="1"/>
  <c r="P482" i="1" l="1"/>
  <c r="S482" i="1"/>
  <c r="U482" i="1" s="1"/>
  <c r="U481" i="1"/>
  <c r="T481" i="1"/>
  <c r="R481" i="1"/>
  <c r="D481" i="1"/>
  <c r="G481" i="1"/>
  <c r="F481" i="1"/>
  <c r="Y482" i="1" l="1"/>
  <c r="T482" i="1"/>
  <c r="Z482" i="1"/>
  <c r="V481" i="1"/>
  <c r="K481" i="1"/>
  <c r="AC481" i="1"/>
  <c r="H481" i="1"/>
  <c r="L481" i="1"/>
  <c r="M481" i="1"/>
  <c r="N481" i="1" l="1"/>
  <c r="I481" i="1"/>
  <c r="AD481" i="1"/>
  <c r="AC480" i="1"/>
  <c r="AD480" i="1" s="1"/>
  <c r="V480" i="1"/>
  <c r="AF481" i="1"/>
  <c r="AH481" i="1" l="1"/>
  <c r="AG481" i="1"/>
  <c r="P481" i="1"/>
  <c r="O481" i="1"/>
  <c r="K480" i="1"/>
  <c r="H480" i="1"/>
  <c r="I480" i="1" s="1"/>
  <c r="L480" i="1"/>
  <c r="M480" i="1"/>
  <c r="AF480" i="1"/>
  <c r="AG480" i="1" l="1"/>
  <c r="AH480" i="1"/>
  <c r="Q480" i="1"/>
  <c r="N480" i="1"/>
  <c r="Z481" i="1"/>
  <c r="Y481" i="1"/>
  <c r="AB479" i="1"/>
  <c r="O480" i="1" l="1"/>
  <c r="P480" i="1"/>
  <c r="R480" i="1"/>
  <c r="S480" i="1"/>
  <c r="Q479" i="1"/>
  <c r="S479" i="1" s="1"/>
  <c r="U479" i="1" l="1"/>
  <c r="T479" i="1"/>
  <c r="R479" i="1"/>
  <c r="Z480" i="1"/>
  <c r="Y480" i="1"/>
  <c r="U480" i="1"/>
  <c r="T480" i="1"/>
  <c r="G479" i="1"/>
  <c r="D479" i="1"/>
  <c r="F479" i="1"/>
  <c r="V479" i="1" l="1"/>
  <c r="K479" i="1"/>
  <c r="AC479" i="1"/>
  <c r="H479" i="1"/>
  <c r="I479" i="1" s="1"/>
  <c r="L479" i="1"/>
  <c r="M479" i="1"/>
  <c r="AF479" i="1"/>
  <c r="N479" i="1" l="1"/>
  <c r="AH479" i="1"/>
  <c r="AG479" i="1"/>
  <c r="AD479" i="1"/>
  <c r="AB478" i="1"/>
  <c r="P479" i="1" l="1"/>
  <c r="O479" i="1"/>
  <c r="Q478" i="1"/>
  <c r="S478" i="1" s="1"/>
  <c r="U478" i="1" l="1"/>
  <c r="T478" i="1"/>
  <c r="R478" i="1"/>
  <c r="Z479" i="1"/>
  <c r="Y479" i="1"/>
  <c r="F478" i="1"/>
  <c r="G478" i="1"/>
  <c r="D478" i="1"/>
  <c r="V478" i="1" l="1"/>
  <c r="K478" i="1"/>
  <c r="AC478" i="1"/>
  <c r="H478" i="1"/>
  <c r="I478" i="1" s="1"/>
  <c r="L478" i="1"/>
  <c r="M478" i="1" s="1"/>
  <c r="AF478" i="1"/>
  <c r="N478" i="1" l="1"/>
  <c r="AH478" i="1"/>
  <c r="AG478" i="1"/>
  <c r="AD478" i="1"/>
  <c r="AB477" i="1"/>
  <c r="P478" i="1" l="1"/>
  <c r="O478" i="1"/>
  <c r="Q477" i="1"/>
  <c r="S477" i="1" s="1"/>
  <c r="U477" i="1" l="1"/>
  <c r="T477" i="1"/>
  <c r="R477" i="1"/>
  <c r="Z478" i="1"/>
  <c r="Y478" i="1"/>
  <c r="F477" i="1"/>
  <c r="D477" i="1"/>
  <c r="G477" i="1"/>
  <c r="V477" i="1" l="1"/>
  <c r="K477" i="1"/>
  <c r="AC477" i="1"/>
  <c r="H477" i="1"/>
  <c r="L477" i="1"/>
  <c r="M477" i="1"/>
  <c r="N477" i="1" l="1"/>
  <c r="I477" i="1"/>
  <c r="AD477" i="1"/>
  <c r="AB476" i="1"/>
  <c r="AF477" i="1"/>
  <c r="AH477" i="1" l="1"/>
  <c r="AG477" i="1"/>
  <c r="O477" i="1"/>
  <c r="P477" i="1"/>
  <c r="Y477" i="1" l="1"/>
  <c r="Z477" i="1"/>
  <c r="G476" i="1"/>
  <c r="D476" i="1"/>
  <c r="F476" i="1"/>
  <c r="V476" i="1" l="1"/>
  <c r="K476" i="1"/>
  <c r="AC476" i="1"/>
  <c r="AD476" i="1" s="1"/>
  <c r="H476" i="1"/>
  <c r="I476" i="1" s="1"/>
  <c r="L476" i="1"/>
  <c r="AF476" i="1" s="1"/>
  <c r="AH476" i="1" l="1"/>
  <c r="AG476" i="1"/>
  <c r="M476" i="1"/>
  <c r="AB475" i="1"/>
  <c r="Q476" i="1" l="1"/>
  <c r="R476" i="1" s="1"/>
  <c r="N476" i="1"/>
  <c r="P476" i="1" s="1"/>
  <c r="O476" i="1" l="1"/>
  <c r="S476" i="1"/>
  <c r="Z476" i="1" s="1"/>
  <c r="G475" i="1"/>
  <c r="F475" i="1"/>
  <c r="D475" i="1"/>
  <c r="T476" i="1" l="1"/>
  <c r="Y476" i="1"/>
  <c r="U476" i="1"/>
  <c r="V475" i="1"/>
  <c r="K475" i="1"/>
  <c r="AC475" i="1"/>
  <c r="H475" i="1"/>
  <c r="L475" i="1"/>
  <c r="M475" i="1"/>
  <c r="Q475" i="1" l="1"/>
  <c r="N475" i="1"/>
  <c r="I475" i="1"/>
  <c r="AD475" i="1"/>
  <c r="AB474" i="1"/>
  <c r="AF475" i="1"/>
  <c r="AH475" i="1" l="1"/>
  <c r="AG475" i="1"/>
  <c r="P475" i="1"/>
  <c r="O475" i="1"/>
  <c r="S475" i="1"/>
  <c r="R475" i="1"/>
  <c r="Q474" i="1"/>
  <c r="S474" i="1" s="1"/>
  <c r="U474" i="1" l="1"/>
  <c r="T474" i="1"/>
  <c r="R474" i="1"/>
  <c r="Z475" i="1"/>
  <c r="Y475" i="1"/>
  <c r="U475" i="1"/>
  <c r="T475" i="1"/>
  <c r="F474" i="1"/>
  <c r="D474" i="1"/>
  <c r="G474" i="1"/>
  <c r="V474" i="1" l="1"/>
  <c r="K474" i="1"/>
  <c r="AC474" i="1"/>
  <c r="H474" i="1"/>
  <c r="L474" i="1"/>
  <c r="M474" i="1"/>
  <c r="AF474" i="1"/>
  <c r="N474" i="1" l="1"/>
  <c r="I474" i="1"/>
  <c r="AH474" i="1"/>
  <c r="AG474" i="1"/>
  <c r="AD474" i="1"/>
  <c r="AB473" i="1"/>
  <c r="O474" i="1" l="1"/>
  <c r="P474" i="1"/>
  <c r="Z474" i="1" l="1"/>
  <c r="Y474" i="1"/>
  <c r="F473" i="1"/>
  <c r="G473" i="1"/>
  <c r="D473" i="1"/>
  <c r="V473" i="1" l="1"/>
  <c r="K473" i="1"/>
  <c r="AC473" i="1"/>
  <c r="H473" i="1"/>
  <c r="I473" i="1" s="1"/>
  <c r="L473" i="1"/>
  <c r="M473" i="1"/>
  <c r="AF473" i="1"/>
  <c r="Q473" i="1" l="1"/>
  <c r="N473" i="1"/>
  <c r="AH473" i="1"/>
  <c r="AG473" i="1"/>
  <c r="AD473" i="1"/>
  <c r="AB472" i="1"/>
  <c r="P473" i="1" l="1"/>
  <c r="O473" i="1"/>
  <c r="S473" i="1"/>
  <c r="R473" i="1"/>
  <c r="Q472" i="1"/>
  <c r="S472" i="1" s="1"/>
  <c r="U472" i="1" l="1"/>
  <c r="T472" i="1"/>
  <c r="U473" i="1"/>
  <c r="T473" i="1"/>
  <c r="Z473" i="1"/>
  <c r="Y473" i="1"/>
  <c r="R472" i="1"/>
  <c r="G472" i="1"/>
  <c r="D472" i="1"/>
  <c r="F472" i="1"/>
  <c r="V472" i="1" l="1"/>
  <c r="K472" i="1"/>
  <c r="AC472" i="1"/>
  <c r="H472" i="1"/>
  <c r="L472" i="1"/>
  <c r="AF472" i="1" s="1"/>
  <c r="I472" i="1" l="1"/>
  <c r="AH472" i="1"/>
  <c r="AG472" i="1"/>
  <c r="AD472" i="1"/>
  <c r="AC471" i="1"/>
  <c r="AD471" i="1" s="1"/>
  <c r="V471" i="1"/>
  <c r="M472" i="1"/>
  <c r="N472" i="1" l="1"/>
  <c r="P472" i="1" s="1"/>
  <c r="K471" i="1"/>
  <c r="H471" i="1"/>
  <c r="L471" i="1"/>
  <c r="AF471" i="1"/>
  <c r="M471" i="1"/>
  <c r="O472" i="1" l="1"/>
  <c r="AH471" i="1"/>
  <c r="AG471" i="1"/>
  <c r="Q471" i="1"/>
  <c r="N471" i="1"/>
  <c r="Z472" i="1"/>
  <c r="Y472" i="1"/>
  <c r="I471" i="1"/>
  <c r="AB470" i="1"/>
  <c r="O471" i="1" l="1"/>
  <c r="P471" i="1"/>
  <c r="R471" i="1"/>
  <c r="S471" i="1"/>
  <c r="Q470" i="1"/>
  <c r="R470" i="1" s="1"/>
  <c r="U471" i="1" l="1"/>
  <c r="Y471" i="1"/>
  <c r="Z471" i="1"/>
  <c r="T471" i="1"/>
  <c r="S470" i="1"/>
  <c r="F470" i="1"/>
  <c r="D470" i="1"/>
  <c r="G470" i="1"/>
  <c r="V470" i="1" l="1"/>
  <c r="K470" i="1"/>
  <c r="AC470" i="1"/>
  <c r="H470" i="1"/>
  <c r="U470" i="1"/>
  <c r="T470" i="1"/>
  <c r="L470" i="1"/>
  <c r="AF470" i="1" s="1"/>
  <c r="I470" i="1" l="1"/>
  <c r="AG470" i="1"/>
  <c r="AH470" i="1"/>
  <c r="AD470" i="1"/>
  <c r="M470" i="1"/>
  <c r="AB469" i="1"/>
  <c r="N470" i="1" l="1"/>
  <c r="P470" i="1" s="1"/>
  <c r="Q469" i="1"/>
  <c r="S469" i="1" s="1"/>
  <c r="O470" i="1" l="1"/>
  <c r="Y470" i="1" s="1"/>
  <c r="U469" i="1"/>
  <c r="T469" i="1"/>
  <c r="R469" i="1"/>
  <c r="G469" i="1"/>
  <c r="D469" i="1"/>
  <c r="F469" i="1"/>
  <c r="Z470" i="1" l="1"/>
  <c r="V469" i="1"/>
  <c r="K469" i="1"/>
  <c r="AC469" i="1"/>
  <c r="H469" i="1"/>
  <c r="I469" i="1" s="1"/>
  <c r="L469" i="1"/>
  <c r="AF469" i="1" s="1"/>
  <c r="AH469" i="1" l="1"/>
  <c r="AG469" i="1"/>
  <c r="AD469" i="1"/>
  <c r="M469" i="1"/>
  <c r="AB468" i="1"/>
  <c r="N469" i="1" l="1"/>
  <c r="O469" i="1" s="1"/>
  <c r="P469" i="1" l="1"/>
  <c r="Z469" i="1"/>
  <c r="Y469" i="1"/>
  <c r="F468" i="1"/>
  <c r="G468" i="1"/>
  <c r="D468" i="1"/>
  <c r="V468" i="1" l="1"/>
  <c r="K468" i="1"/>
  <c r="AC468" i="1"/>
  <c r="H468" i="1"/>
  <c r="I468" i="1" s="1"/>
  <c r="L468" i="1"/>
  <c r="M468" i="1" s="1"/>
  <c r="Q468" i="1" l="1"/>
  <c r="N468" i="1"/>
  <c r="AD468" i="1"/>
  <c r="AF468" i="1"/>
  <c r="AB467" i="1"/>
  <c r="AH468" i="1" l="1"/>
  <c r="AG468" i="1"/>
  <c r="P468" i="1"/>
  <c r="O468" i="1"/>
  <c r="S468" i="1"/>
  <c r="R468" i="1"/>
  <c r="Q467" i="1"/>
  <c r="S467" i="1" s="1"/>
  <c r="U467" i="1" l="1"/>
  <c r="T467" i="1"/>
  <c r="Z468" i="1"/>
  <c r="Y468" i="1"/>
  <c r="U468" i="1"/>
  <c r="T468" i="1"/>
  <c r="R467" i="1"/>
  <c r="D467" i="1"/>
  <c r="G467" i="1"/>
  <c r="F467" i="1"/>
  <c r="V467" i="1" l="1"/>
  <c r="K467" i="1"/>
  <c r="AC467" i="1"/>
  <c r="H467" i="1"/>
  <c r="L467" i="1"/>
  <c r="AF467" i="1"/>
  <c r="M467" i="1"/>
  <c r="N467" i="1" l="1"/>
  <c r="I467" i="1"/>
  <c r="AG467" i="1"/>
  <c r="AH467" i="1"/>
  <c r="AD467" i="1"/>
  <c r="AB466" i="1"/>
  <c r="P467" i="1" l="1"/>
  <c r="O467" i="1"/>
  <c r="Q466" i="1"/>
  <c r="R466" i="1" s="1"/>
  <c r="S466" i="1" l="1"/>
  <c r="Z467" i="1"/>
  <c r="Y467" i="1"/>
  <c r="G466" i="1"/>
  <c r="F466" i="1"/>
  <c r="D466" i="1"/>
  <c r="V466" i="1" l="1"/>
  <c r="K466" i="1"/>
  <c r="AC466" i="1"/>
  <c r="H466" i="1"/>
  <c r="I466" i="1" s="1"/>
  <c r="U466" i="1"/>
  <c r="T466" i="1"/>
  <c r="L466" i="1"/>
  <c r="AF466" i="1"/>
  <c r="AH466" i="1" l="1"/>
  <c r="AG466" i="1"/>
  <c r="AD466" i="1"/>
  <c r="M466" i="1"/>
  <c r="AB465" i="1"/>
  <c r="N466" i="1" l="1"/>
  <c r="O466" i="1" s="1"/>
  <c r="P466" i="1"/>
  <c r="Q465" i="1"/>
  <c r="S465" i="1" s="1"/>
  <c r="U465" i="1" l="1"/>
  <c r="T465" i="1"/>
  <c r="Z466" i="1"/>
  <c r="Y466" i="1"/>
  <c r="R465" i="1"/>
  <c r="F465" i="1"/>
  <c r="D465" i="1"/>
  <c r="G465" i="1"/>
  <c r="V465" i="1" l="1"/>
  <c r="K465" i="1"/>
  <c r="AC465" i="1"/>
  <c r="H465" i="1"/>
  <c r="L465" i="1"/>
  <c r="M465" i="1" s="1"/>
  <c r="N465" i="1" l="1"/>
  <c r="I465" i="1"/>
  <c r="AD465" i="1"/>
  <c r="AF465" i="1"/>
  <c r="AB464" i="1"/>
  <c r="AH465" i="1" l="1"/>
  <c r="AG465" i="1"/>
  <c r="P465" i="1"/>
  <c r="O465" i="1"/>
  <c r="Q464" i="1"/>
  <c r="S464" i="1" s="1"/>
  <c r="T464" i="1" l="1"/>
  <c r="U464" i="1"/>
  <c r="R464" i="1"/>
  <c r="Y465" i="1"/>
  <c r="Z465" i="1"/>
  <c r="D464" i="1"/>
  <c r="F464" i="1"/>
  <c r="G464" i="1"/>
  <c r="V464" i="1" l="1"/>
  <c r="K464" i="1"/>
  <c r="AC464" i="1"/>
  <c r="H464" i="1"/>
  <c r="L464" i="1"/>
  <c r="M464" i="1" s="1"/>
  <c r="AF464" i="1"/>
  <c r="N464" i="1" l="1"/>
  <c r="I464" i="1"/>
  <c r="AH464" i="1"/>
  <c r="AG464" i="1"/>
  <c r="AD464" i="1"/>
  <c r="AB463" i="1"/>
  <c r="O464" i="1" l="1"/>
  <c r="P464" i="1"/>
  <c r="Q463" i="1"/>
  <c r="S463" i="1" s="1"/>
  <c r="U463" i="1" l="1"/>
  <c r="T463" i="1"/>
  <c r="Y464" i="1"/>
  <c r="Z464" i="1"/>
  <c r="R463" i="1"/>
  <c r="G463" i="1"/>
  <c r="F463" i="1"/>
  <c r="D463" i="1"/>
  <c r="V463" i="1" l="1"/>
  <c r="K463" i="1"/>
  <c r="AC463" i="1"/>
  <c r="H463" i="1"/>
  <c r="L463" i="1"/>
  <c r="AF463" i="1" s="1"/>
  <c r="M463" i="1"/>
  <c r="N463" i="1" l="1"/>
  <c r="I463" i="1"/>
  <c r="AH463" i="1"/>
  <c r="AG463" i="1"/>
  <c r="AD463" i="1"/>
  <c r="AB462" i="1"/>
  <c r="P463" i="1" l="1"/>
  <c r="O463" i="1"/>
  <c r="Q462" i="1"/>
  <c r="S462" i="1" s="1"/>
  <c r="U462" i="1" l="1"/>
  <c r="T462" i="1"/>
  <c r="R462" i="1"/>
  <c r="Y463" i="1"/>
  <c r="Z463" i="1"/>
  <c r="D462" i="1"/>
  <c r="G462" i="1"/>
  <c r="F462" i="1"/>
  <c r="V462" i="1" l="1"/>
  <c r="K462" i="1"/>
  <c r="AC462" i="1"/>
  <c r="H462" i="1"/>
  <c r="L462" i="1"/>
  <c r="M462" i="1" s="1"/>
  <c r="AF462" i="1"/>
  <c r="N462" i="1" l="1"/>
  <c r="I462" i="1"/>
  <c r="AH462" i="1"/>
  <c r="AG462" i="1"/>
  <c r="AD462" i="1"/>
  <c r="AB461" i="1"/>
  <c r="O462" i="1" l="1"/>
  <c r="P462" i="1"/>
  <c r="Q461" i="1"/>
  <c r="S461" i="1" s="1"/>
  <c r="U461" i="1" l="1"/>
  <c r="T461" i="1"/>
  <c r="R461" i="1"/>
  <c r="Z462" i="1"/>
  <c r="Y462" i="1"/>
  <c r="G461" i="1"/>
  <c r="F461" i="1"/>
  <c r="D461" i="1"/>
  <c r="V461" i="1" l="1"/>
  <c r="K461" i="1"/>
  <c r="AC461" i="1"/>
  <c r="H461" i="1"/>
  <c r="I461" i="1" s="1"/>
  <c r="L461" i="1"/>
  <c r="M461" i="1"/>
  <c r="AF461" i="1"/>
  <c r="N461" i="1" l="1"/>
  <c r="AH461" i="1"/>
  <c r="AG461" i="1"/>
  <c r="AD461" i="1"/>
  <c r="AB460" i="1"/>
  <c r="P461" i="1" l="1"/>
  <c r="O461" i="1"/>
  <c r="Z461" i="1" l="1"/>
  <c r="Y461" i="1"/>
  <c r="F460" i="1"/>
  <c r="D460" i="1"/>
  <c r="G460" i="1"/>
  <c r="V460" i="1" l="1"/>
  <c r="K460" i="1"/>
  <c r="AC460" i="1"/>
  <c r="H460" i="1"/>
  <c r="I460" i="1" s="1"/>
  <c r="L460" i="1"/>
  <c r="AF460" i="1" s="1"/>
  <c r="AH460" i="1" l="1"/>
  <c r="AG460" i="1"/>
  <c r="AD460" i="1"/>
  <c r="M460" i="1"/>
  <c r="AB459" i="1"/>
  <c r="Q460" i="1" l="1"/>
  <c r="R460" i="1" s="1"/>
  <c r="N460" i="1"/>
  <c r="P460" i="1" s="1"/>
  <c r="Q459" i="1"/>
  <c r="S459" i="1" s="1"/>
  <c r="S460" i="1" l="1"/>
  <c r="T460" i="1" s="1"/>
  <c r="O460" i="1"/>
  <c r="U459" i="1"/>
  <c r="T459" i="1"/>
  <c r="U460" i="1"/>
  <c r="R459" i="1"/>
  <c r="F459" i="1"/>
  <c r="G459" i="1"/>
  <c r="D459" i="1"/>
  <c r="Y460" i="1" l="1"/>
  <c r="Z460" i="1"/>
  <c r="V459" i="1"/>
  <c r="K459" i="1"/>
  <c r="AC459" i="1"/>
  <c r="H459" i="1"/>
  <c r="L459" i="1"/>
  <c r="AF459" i="1"/>
  <c r="M459" i="1"/>
  <c r="N459" i="1" l="1"/>
  <c r="I459" i="1"/>
  <c r="AG459" i="1"/>
  <c r="AH459" i="1"/>
  <c r="AD459" i="1"/>
  <c r="AB458" i="1"/>
  <c r="P459" i="1" l="1"/>
  <c r="O459" i="1"/>
  <c r="Q458" i="1"/>
  <c r="S458" i="1" s="1"/>
  <c r="U458" i="1" l="1"/>
  <c r="T458" i="1"/>
  <c r="Z459" i="1"/>
  <c r="Y459" i="1"/>
  <c r="R458" i="1"/>
  <c r="G458" i="1"/>
  <c r="F458" i="1"/>
  <c r="D458" i="1"/>
  <c r="V458" i="1" l="1"/>
  <c r="K458" i="1"/>
  <c r="AC458" i="1"/>
  <c r="H458" i="1"/>
  <c r="L458" i="1"/>
  <c r="AF458" i="1"/>
  <c r="I458" i="1" l="1"/>
  <c r="AH458" i="1"/>
  <c r="AG458" i="1"/>
  <c r="AD458" i="1"/>
  <c r="M458" i="1"/>
  <c r="AB457" i="1"/>
  <c r="N458" i="1" l="1"/>
  <c r="P458" i="1" s="1"/>
  <c r="Q457" i="1"/>
  <c r="S457" i="1" s="1"/>
  <c r="O458" i="1" l="1"/>
  <c r="U457" i="1"/>
  <c r="T457" i="1"/>
  <c r="Z458" i="1"/>
  <c r="Y458" i="1"/>
  <c r="R457" i="1"/>
  <c r="D457" i="1"/>
  <c r="F457" i="1"/>
  <c r="G457" i="1"/>
  <c r="V457" i="1" l="1"/>
  <c r="K457" i="1"/>
  <c r="AC457" i="1"/>
  <c r="H457" i="1"/>
  <c r="L457" i="1"/>
  <c r="M457" i="1"/>
  <c r="AF457" i="1"/>
  <c r="N457" i="1" l="1"/>
  <c r="I457" i="1"/>
  <c r="AH457" i="1"/>
  <c r="AG457" i="1"/>
  <c r="AD457" i="1"/>
  <c r="AB456" i="1"/>
  <c r="P457" i="1" l="1"/>
  <c r="O457" i="1"/>
  <c r="Q456" i="1"/>
  <c r="S456" i="1" s="1"/>
  <c r="U456" i="1" l="1"/>
  <c r="T456" i="1"/>
  <c r="R456" i="1"/>
  <c r="Y457" i="1"/>
  <c r="Z457" i="1"/>
  <c r="F456" i="1"/>
  <c r="G456" i="1"/>
  <c r="D456" i="1"/>
  <c r="V456" i="1" l="1"/>
  <c r="K456" i="1"/>
  <c r="AC456" i="1"/>
  <c r="H456" i="1"/>
  <c r="I456" i="1" s="1"/>
  <c r="L456" i="1"/>
  <c r="M456" i="1" s="1"/>
  <c r="N456" i="1" l="1"/>
  <c r="AD456" i="1"/>
  <c r="AF456" i="1"/>
  <c r="AB455" i="1"/>
  <c r="AH456" i="1" l="1"/>
  <c r="AG456" i="1"/>
  <c r="P456" i="1"/>
  <c r="O456" i="1"/>
  <c r="Q455" i="1"/>
  <c r="S455" i="1" s="1"/>
  <c r="U455" i="1" l="1"/>
  <c r="T455" i="1"/>
  <c r="Z456" i="1"/>
  <c r="Y456" i="1"/>
  <c r="R455" i="1"/>
  <c r="F455" i="1"/>
  <c r="D455" i="1"/>
  <c r="G455" i="1"/>
  <c r="V455" i="1" l="1"/>
  <c r="K455" i="1"/>
  <c r="AC455" i="1"/>
  <c r="H455" i="1"/>
  <c r="I455" i="1" s="1"/>
  <c r="L455" i="1"/>
  <c r="AF455" i="1"/>
  <c r="AG455" i="1" l="1"/>
  <c r="AH455" i="1"/>
  <c r="AD455" i="1"/>
  <c r="AB454" i="1"/>
  <c r="M455" i="1"/>
  <c r="N455" i="1" l="1"/>
  <c r="P455" i="1" s="1"/>
  <c r="Q454" i="1"/>
  <c r="S454" i="1" s="1"/>
  <c r="O455" i="1" l="1"/>
  <c r="Y455" i="1" s="1"/>
  <c r="U454" i="1"/>
  <c r="T454" i="1"/>
  <c r="R454" i="1"/>
  <c r="D454" i="1"/>
  <c r="G454" i="1"/>
  <c r="F454" i="1"/>
  <c r="Z455" i="1" l="1"/>
  <c r="V454" i="1"/>
  <c r="K454" i="1"/>
  <c r="AC454" i="1"/>
  <c r="H454" i="1"/>
  <c r="I454" i="1" s="1"/>
  <c r="L454" i="1"/>
  <c r="AF454" i="1"/>
  <c r="AH454" i="1" l="1"/>
  <c r="AG454" i="1"/>
  <c r="AD454" i="1"/>
  <c r="AB453" i="1"/>
  <c r="M454" i="1"/>
  <c r="N454" i="1" l="1"/>
  <c r="O454" i="1" s="1"/>
  <c r="Q453" i="1"/>
  <c r="S453" i="1" s="1"/>
  <c r="P454" i="1" l="1"/>
  <c r="U453" i="1"/>
  <c r="T453" i="1"/>
  <c r="Y454" i="1"/>
  <c r="Z454" i="1"/>
  <c r="R453" i="1"/>
  <c r="F453" i="1"/>
  <c r="D453" i="1"/>
  <c r="G453" i="1"/>
  <c r="V453" i="1" l="1"/>
  <c r="K453" i="1"/>
  <c r="AC453" i="1"/>
  <c r="H453" i="1"/>
  <c r="I453" i="1" s="1"/>
  <c r="L453" i="1"/>
  <c r="AF453" i="1"/>
  <c r="AH453" i="1" l="1"/>
  <c r="AG453" i="1"/>
  <c r="AD453" i="1"/>
  <c r="M453" i="1"/>
  <c r="AB452" i="1"/>
  <c r="N453" i="1" l="1"/>
  <c r="P453" i="1" s="1"/>
  <c r="Q452" i="1"/>
  <c r="S452" i="1" s="1"/>
  <c r="O453" i="1" l="1"/>
  <c r="Y453" i="1" s="1"/>
  <c r="U452" i="1"/>
  <c r="T452" i="1"/>
  <c r="R452" i="1"/>
  <c r="G452" i="1"/>
  <c r="D452" i="1"/>
  <c r="F452" i="1"/>
  <c r="Z453" i="1" l="1"/>
  <c r="V452" i="1"/>
  <c r="K452" i="1"/>
  <c r="AC452" i="1"/>
  <c r="H452" i="1"/>
  <c r="I452" i="1" s="1"/>
  <c r="L452" i="1"/>
  <c r="M452" i="1"/>
  <c r="AF452" i="1"/>
  <c r="N452" i="1" l="1"/>
  <c r="AH452" i="1"/>
  <c r="AG452" i="1"/>
  <c r="AD452" i="1"/>
  <c r="AB451" i="1"/>
  <c r="O452" i="1" l="1"/>
  <c r="P452" i="1"/>
  <c r="Q451" i="1"/>
  <c r="S451" i="1" s="1"/>
  <c r="U451" i="1" l="1"/>
  <c r="T451" i="1"/>
  <c r="Z452" i="1"/>
  <c r="Y452" i="1"/>
  <c r="R451" i="1"/>
  <c r="D451" i="1"/>
  <c r="G451" i="1"/>
  <c r="F451" i="1"/>
  <c r="V451" i="1" l="1"/>
  <c r="K451" i="1"/>
  <c r="AC451" i="1"/>
  <c r="H451" i="1"/>
  <c r="L451" i="1"/>
  <c r="M451" i="1"/>
  <c r="AF451" i="1"/>
  <c r="N451" i="1" l="1"/>
  <c r="I451" i="1"/>
  <c r="AH451" i="1"/>
  <c r="AG451" i="1"/>
  <c r="AD451" i="1"/>
  <c r="AB450" i="1"/>
  <c r="P451" i="1" l="1"/>
  <c r="O451" i="1"/>
  <c r="Y451" i="1" l="1"/>
  <c r="Z451" i="1"/>
  <c r="F450" i="1"/>
  <c r="D450" i="1"/>
  <c r="G450" i="1"/>
  <c r="V450" i="1" l="1"/>
  <c r="K450" i="1"/>
  <c r="AC450" i="1"/>
  <c r="H450" i="1"/>
  <c r="I450" i="1" s="1"/>
  <c r="L450" i="1"/>
  <c r="AF450" i="1" s="1"/>
  <c r="AH450" i="1" l="1"/>
  <c r="AG450" i="1"/>
  <c r="AD450" i="1"/>
  <c r="M450" i="1"/>
  <c r="AB449" i="1"/>
  <c r="Q450" i="1" l="1"/>
  <c r="R450" i="1" s="1"/>
  <c r="N450" i="1"/>
  <c r="P450" i="1" s="1"/>
  <c r="Q449" i="1"/>
  <c r="S449" i="1" s="1"/>
  <c r="O450" i="1" l="1"/>
  <c r="S450" i="1"/>
  <c r="T450" i="1" s="1"/>
  <c r="U449" i="1"/>
  <c r="T449" i="1"/>
  <c r="R449" i="1"/>
  <c r="G449" i="1"/>
  <c r="D449" i="1"/>
  <c r="F449" i="1"/>
  <c r="Y450" i="1" l="1"/>
  <c r="Z450" i="1"/>
  <c r="U450" i="1"/>
  <c r="V449" i="1"/>
  <c r="K449" i="1"/>
  <c r="AC449" i="1"/>
  <c r="H449" i="1"/>
  <c r="L449" i="1"/>
  <c r="M449" i="1" s="1"/>
  <c r="N449" i="1" l="1"/>
  <c r="I449" i="1"/>
  <c r="AD449" i="1"/>
  <c r="AF449" i="1"/>
  <c r="AB448" i="1"/>
  <c r="AH449" i="1" l="1"/>
  <c r="AG449" i="1"/>
  <c r="P449" i="1"/>
  <c r="O449" i="1"/>
  <c r="Q448" i="1"/>
  <c r="S448" i="1" s="1"/>
  <c r="U448" i="1" l="1"/>
  <c r="T448" i="1"/>
  <c r="Z449" i="1"/>
  <c r="Y449" i="1"/>
  <c r="R448" i="1"/>
  <c r="G448" i="1"/>
  <c r="F448" i="1"/>
  <c r="D448" i="1"/>
  <c r="V448" i="1" l="1"/>
  <c r="K448" i="1"/>
  <c r="AC448" i="1"/>
  <c r="H448" i="1"/>
  <c r="I448" i="1" s="1"/>
  <c r="L448" i="1"/>
  <c r="M448" i="1"/>
  <c r="AF448" i="1"/>
  <c r="N448" i="1" l="1"/>
  <c r="AH448" i="1"/>
  <c r="AG448" i="1"/>
  <c r="AD448" i="1"/>
  <c r="AB447" i="1"/>
  <c r="P448" i="1" l="1"/>
  <c r="O448" i="1"/>
  <c r="Y448" i="1" l="1"/>
  <c r="Z448" i="1"/>
  <c r="G447" i="1"/>
  <c r="F447" i="1"/>
  <c r="D447" i="1"/>
  <c r="V447" i="1" l="1"/>
  <c r="K447" i="1"/>
  <c r="AC447" i="1"/>
  <c r="H447" i="1"/>
  <c r="I447" i="1" s="1"/>
  <c r="L447" i="1"/>
  <c r="AF447" i="1"/>
  <c r="AH447" i="1" l="1"/>
  <c r="AG447" i="1"/>
  <c r="AD447" i="1"/>
  <c r="AB446" i="1"/>
  <c r="M447" i="1"/>
  <c r="Q447" i="1" l="1"/>
  <c r="R447" i="1" s="1"/>
  <c r="N447" i="1"/>
  <c r="P447" i="1" s="1"/>
  <c r="Q446" i="1"/>
  <c r="S446" i="1" s="1"/>
  <c r="S447" i="1" l="1"/>
  <c r="U447" i="1" s="1"/>
  <c r="O447" i="1"/>
  <c r="U446" i="1"/>
  <c r="T446" i="1"/>
  <c r="R446" i="1"/>
  <c r="G446" i="1"/>
  <c r="F446" i="1"/>
  <c r="D446" i="1"/>
  <c r="Y447" i="1" l="1"/>
  <c r="Z447" i="1"/>
  <c r="T447" i="1"/>
  <c r="V446" i="1"/>
  <c r="K446" i="1"/>
  <c r="AC446" i="1"/>
  <c r="H446" i="1"/>
  <c r="L446" i="1"/>
  <c r="AF446" i="1"/>
  <c r="M446" i="1"/>
  <c r="N446" i="1" l="1"/>
  <c r="I446" i="1"/>
  <c r="AG446" i="1"/>
  <c r="AH446" i="1"/>
  <c r="AD446" i="1"/>
  <c r="AB445" i="1"/>
  <c r="P446" i="1" l="1"/>
  <c r="O446" i="1"/>
  <c r="Q445" i="1"/>
  <c r="S445" i="1" s="1"/>
  <c r="U445" i="1" l="1"/>
  <c r="T445" i="1"/>
  <c r="Z446" i="1"/>
  <c r="Y446" i="1"/>
  <c r="R445" i="1"/>
  <c r="D445" i="1"/>
  <c r="G445" i="1"/>
  <c r="F445" i="1"/>
  <c r="V445" i="1" l="1"/>
  <c r="K445" i="1"/>
  <c r="AC445" i="1"/>
  <c r="H445" i="1"/>
  <c r="L445" i="1"/>
  <c r="M445" i="1"/>
  <c r="AF445" i="1"/>
  <c r="N445" i="1" l="1"/>
  <c r="I445" i="1"/>
  <c r="AH445" i="1"/>
  <c r="AG445" i="1"/>
  <c r="AD445" i="1"/>
  <c r="AB444" i="1"/>
  <c r="P445" i="1" l="1"/>
  <c r="O445" i="1"/>
  <c r="Y445" i="1" l="1"/>
  <c r="Z445" i="1"/>
  <c r="G444" i="1"/>
  <c r="F444" i="1"/>
  <c r="D444" i="1"/>
  <c r="V444" i="1" l="1"/>
  <c r="K444" i="1"/>
  <c r="AC444" i="1"/>
  <c r="H444" i="1"/>
  <c r="I444" i="1" s="1"/>
  <c r="L444" i="1"/>
  <c r="M444" i="1"/>
  <c r="Q444" i="1" l="1"/>
  <c r="N444" i="1"/>
  <c r="AD444" i="1"/>
  <c r="AF444" i="1"/>
  <c r="AB443" i="1"/>
  <c r="AH444" i="1" l="1"/>
  <c r="AG444" i="1"/>
  <c r="P444" i="1"/>
  <c r="O444" i="1"/>
  <c r="S444" i="1"/>
  <c r="R444" i="1"/>
  <c r="Q443" i="1"/>
  <c r="S443" i="1" s="1"/>
  <c r="U443" i="1" l="1"/>
  <c r="T443" i="1"/>
  <c r="U444" i="1"/>
  <c r="T444" i="1"/>
  <c r="Z444" i="1"/>
  <c r="Y444" i="1"/>
  <c r="R443" i="1"/>
  <c r="F443" i="1"/>
  <c r="G443" i="1"/>
  <c r="D443" i="1"/>
  <c r="V443" i="1" l="1"/>
  <c r="K443" i="1"/>
  <c r="AC443" i="1"/>
  <c r="H443" i="1"/>
  <c r="I443" i="1" s="1"/>
  <c r="L443" i="1"/>
  <c r="M443" i="1"/>
  <c r="N443" i="1" l="1"/>
  <c r="AD443" i="1"/>
  <c r="AF443" i="1"/>
  <c r="AB442" i="1"/>
  <c r="AG443" i="1" l="1"/>
  <c r="AH443" i="1"/>
  <c r="P443" i="1"/>
  <c r="O443" i="1"/>
  <c r="Z443" i="1" l="1"/>
  <c r="Y443" i="1"/>
  <c r="F442" i="1"/>
  <c r="D442" i="1"/>
  <c r="G442" i="1"/>
  <c r="V442" i="1" l="1"/>
  <c r="K442" i="1"/>
  <c r="AC442" i="1"/>
  <c r="H442" i="1"/>
  <c r="I442" i="1" s="1"/>
  <c r="L442" i="1"/>
  <c r="AF442" i="1" s="1"/>
  <c r="M442" i="1"/>
  <c r="Q442" i="1" l="1"/>
  <c r="N442" i="1"/>
  <c r="AH442" i="1"/>
  <c r="AG442" i="1"/>
  <c r="AD442" i="1"/>
  <c r="AB441" i="1"/>
  <c r="S442" i="1" l="1"/>
  <c r="R442" i="1"/>
  <c r="P442" i="1"/>
  <c r="O442" i="1"/>
  <c r="U442" i="1" l="1"/>
  <c r="T442" i="1"/>
  <c r="Z442" i="1"/>
  <c r="Y442" i="1"/>
  <c r="D441" i="1"/>
  <c r="G441" i="1"/>
  <c r="F441" i="1"/>
  <c r="V441" i="1" l="1"/>
  <c r="K441" i="1"/>
  <c r="AC441" i="1"/>
  <c r="H441" i="1"/>
  <c r="I441" i="1" s="1"/>
  <c r="L441" i="1"/>
  <c r="AF441" i="1" s="1"/>
  <c r="AH441" i="1" l="1"/>
  <c r="AG441" i="1"/>
  <c r="AD441" i="1"/>
  <c r="M441" i="1"/>
  <c r="AB440" i="1"/>
  <c r="Q441" i="1" l="1"/>
  <c r="S441" i="1" s="1"/>
  <c r="N441" i="1"/>
  <c r="P441" i="1" s="1"/>
  <c r="Q440" i="1"/>
  <c r="S440" i="1" s="1"/>
  <c r="R441" i="1" l="1"/>
  <c r="O441" i="1"/>
  <c r="Z441" i="1" s="1"/>
  <c r="U440" i="1"/>
  <c r="T440" i="1"/>
  <c r="U441" i="1"/>
  <c r="T441" i="1"/>
  <c r="R440" i="1"/>
  <c r="F440" i="1"/>
  <c r="D440" i="1"/>
  <c r="G440" i="1"/>
  <c r="Y441" i="1" l="1"/>
  <c r="V440" i="1"/>
  <c r="K440" i="1"/>
  <c r="AC440" i="1"/>
  <c r="H440" i="1"/>
  <c r="L440" i="1"/>
  <c r="AF440" i="1"/>
  <c r="AH440" i="1" l="1"/>
  <c r="AG440" i="1"/>
  <c r="AD440" i="1"/>
  <c r="I440" i="1"/>
  <c r="M440" i="1"/>
  <c r="AB439" i="1"/>
  <c r="N440" i="1" l="1"/>
  <c r="P440" i="1" s="1"/>
  <c r="O440" i="1"/>
  <c r="Q439" i="1"/>
  <c r="S439" i="1" s="1"/>
  <c r="U439" i="1" l="1"/>
  <c r="T439" i="1"/>
  <c r="Z440" i="1"/>
  <c r="Y440" i="1"/>
  <c r="R439" i="1"/>
  <c r="G439" i="1"/>
  <c r="D439" i="1"/>
  <c r="F439" i="1"/>
  <c r="V439" i="1" l="1"/>
  <c r="K439" i="1"/>
  <c r="AC439" i="1"/>
  <c r="H439" i="1"/>
  <c r="I439" i="1" s="1"/>
  <c r="L439" i="1"/>
  <c r="M439" i="1" s="1"/>
  <c r="N439" i="1" l="1"/>
  <c r="AD439" i="1"/>
  <c r="AB438" i="1"/>
  <c r="AF439" i="1"/>
  <c r="AH439" i="1" l="1"/>
  <c r="AG439" i="1"/>
  <c r="P439" i="1"/>
  <c r="O439" i="1"/>
  <c r="Q438" i="1"/>
  <c r="S438" i="1" s="1"/>
  <c r="U438" i="1" l="1"/>
  <c r="T438" i="1"/>
  <c r="R438" i="1"/>
  <c r="Y439" i="1"/>
  <c r="Z439" i="1"/>
  <c r="D438" i="1"/>
  <c r="G438" i="1"/>
  <c r="F438" i="1"/>
  <c r="V438" i="1" l="1"/>
  <c r="K438" i="1"/>
  <c r="AC438" i="1"/>
  <c r="H438" i="1"/>
  <c r="I438" i="1" s="1"/>
  <c r="L438" i="1"/>
  <c r="AF438" i="1"/>
  <c r="AH438" i="1" l="1"/>
  <c r="AG438" i="1"/>
  <c r="AD438" i="1"/>
  <c r="AC437" i="1"/>
  <c r="AD437" i="1" s="1"/>
  <c r="V437" i="1"/>
  <c r="M438" i="1"/>
  <c r="N438" i="1" l="1"/>
  <c r="P438" i="1"/>
  <c r="O438" i="1"/>
  <c r="K437" i="1"/>
  <c r="H437" i="1"/>
  <c r="I437" i="1" s="1"/>
  <c r="L437" i="1"/>
  <c r="AF437" i="1" s="1"/>
  <c r="AH437" i="1" l="1"/>
  <c r="AG437" i="1"/>
  <c r="Z438" i="1"/>
  <c r="Y438" i="1"/>
  <c r="M437" i="1"/>
  <c r="AB436" i="1"/>
  <c r="Q437" i="1" l="1"/>
  <c r="S437" i="1" s="1"/>
  <c r="N437" i="1"/>
  <c r="P437" i="1" s="1"/>
  <c r="Q436" i="1"/>
  <c r="S436" i="1" s="1"/>
  <c r="O437" i="1" l="1"/>
  <c r="R437" i="1"/>
  <c r="U436" i="1"/>
  <c r="T436" i="1"/>
  <c r="R436" i="1"/>
  <c r="Y437" i="1"/>
  <c r="Z437" i="1"/>
  <c r="U437" i="1"/>
  <c r="T437" i="1"/>
  <c r="F436" i="1"/>
  <c r="G436" i="1"/>
  <c r="D436" i="1"/>
  <c r="V436" i="1" l="1"/>
  <c r="K436" i="1"/>
  <c r="AC436" i="1"/>
  <c r="H436" i="1"/>
  <c r="I436" i="1" s="1"/>
  <c r="L436" i="1"/>
  <c r="M436" i="1" s="1"/>
  <c r="AF436" i="1"/>
  <c r="N436" i="1" l="1"/>
  <c r="AG436" i="1"/>
  <c r="AH436" i="1"/>
  <c r="AD436" i="1"/>
  <c r="AB435" i="1"/>
  <c r="O436" i="1" l="1"/>
  <c r="P436" i="1"/>
  <c r="Q435" i="1"/>
  <c r="S435" i="1" s="1"/>
  <c r="U435" i="1" l="1"/>
  <c r="T435" i="1"/>
  <c r="Z436" i="1"/>
  <c r="Y436" i="1"/>
  <c r="R435" i="1"/>
  <c r="G435" i="1"/>
  <c r="F435" i="1"/>
  <c r="D435" i="1"/>
  <c r="V435" i="1" l="1"/>
  <c r="K435" i="1"/>
  <c r="AC435" i="1"/>
  <c r="H435" i="1"/>
  <c r="L435" i="1"/>
  <c r="M435" i="1" s="1"/>
  <c r="N435" i="1" l="1"/>
  <c r="I435" i="1"/>
  <c r="AD435" i="1"/>
  <c r="AB434" i="1"/>
  <c r="AF435" i="1"/>
  <c r="AH435" i="1" l="1"/>
  <c r="AG435" i="1"/>
  <c r="P435" i="1"/>
  <c r="O435" i="1"/>
  <c r="Q434" i="1"/>
  <c r="S434" i="1" s="1"/>
  <c r="U434" i="1" l="1"/>
  <c r="T434" i="1"/>
  <c r="R434" i="1"/>
  <c r="Y435" i="1"/>
  <c r="Z435" i="1"/>
  <c r="G434" i="1"/>
  <c r="D434" i="1"/>
  <c r="F434" i="1"/>
  <c r="V434" i="1" l="1"/>
  <c r="K434" i="1"/>
  <c r="AC434" i="1"/>
  <c r="H434" i="1"/>
  <c r="L434" i="1"/>
  <c r="M434" i="1" s="1"/>
  <c r="AF434" i="1"/>
  <c r="N434" i="1" l="1"/>
  <c r="I434" i="1"/>
  <c r="AH434" i="1"/>
  <c r="AG434" i="1"/>
  <c r="AD434" i="1"/>
  <c r="AB433" i="1"/>
  <c r="P434" i="1" l="1"/>
  <c r="O434" i="1"/>
  <c r="Q433" i="1"/>
  <c r="S433" i="1" s="1"/>
  <c r="U433" i="1" l="1"/>
  <c r="T433" i="1"/>
  <c r="R433" i="1"/>
  <c r="Z434" i="1"/>
  <c r="Y434" i="1"/>
  <c r="G433" i="1"/>
  <c r="D433" i="1"/>
  <c r="F433" i="1"/>
  <c r="V433" i="1" l="1"/>
  <c r="K433" i="1"/>
  <c r="AC433" i="1"/>
  <c r="H433" i="1"/>
  <c r="I433" i="1" s="1"/>
  <c r="L433" i="1"/>
  <c r="AF433" i="1" s="1"/>
  <c r="M433" i="1"/>
  <c r="N433" i="1" l="1"/>
  <c r="AH433" i="1"/>
  <c r="AG433" i="1"/>
  <c r="AD433" i="1"/>
  <c r="AB432" i="1"/>
  <c r="P433" i="1" l="1"/>
  <c r="O433" i="1"/>
  <c r="Z433" i="1" l="1"/>
  <c r="Y433" i="1"/>
  <c r="F432" i="1"/>
  <c r="D432" i="1"/>
  <c r="G432" i="1"/>
  <c r="V432" i="1" l="1"/>
  <c r="K432" i="1"/>
  <c r="AC432" i="1"/>
  <c r="H432" i="1"/>
  <c r="I432" i="1" s="1"/>
  <c r="L432" i="1"/>
  <c r="AF432" i="1" s="1"/>
  <c r="M432" i="1"/>
  <c r="Q432" i="1" l="1"/>
  <c r="S432" i="1" s="1"/>
  <c r="N432" i="1"/>
  <c r="AH432" i="1"/>
  <c r="AG432" i="1"/>
  <c r="AD432" i="1"/>
  <c r="AB431" i="1"/>
  <c r="R432" i="1" l="1"/>
  <c r="T432" i="1" s="1"/>
  <c r="P432" i="1"/>
  <c r="O432" i="1"/>
  <c r="Y432" i="1" s="1"/>
  <c r="U432" i="1"/>
  <c r="Q431" i="1"/>
  <c r="S431" i="1" s="1"/>
  <c r="Z432" i="1" l="1"/>
  <c r="U431" i="1"/>
  <c r="T431" i="1"/>
  <c r="R431" i="1"/>
  <c r="F431" i="1"/>
  <c r="G431" i="1"/>
  <c r="D431" i="1"/>
  <c r="V431" i="1" l="1"/>
  <c r="K431" i="1"/>
  <c r="AC431" i="1"/>
  <c r="H431" i="1"/>
  <c r="L431" i="1"/>
  <c r="M431" i="1" s="1"/>
  <c r="AF431" i="1"/>
  <c r="N431" i="1" l="1"/>
  <c r="I431" i="1"/>
  <c r="AH431" i="1"/>
  <c r="AG431" i="1"/>
  <c r="AD431" i="1"/>
  <c r="AB430" i="1"/>
  <c r="P431" i="1" l="1"/>
  <c r="O431" i="1"/>
  <c r="Q430" i="1"/>
  <c r="S430" i="1" s="1"/>
  <c r="U430" i="1" l="1"/>
  <c r="T430" i="1"/>
  <c r="Y431" i="1"/>
  <c r="Z431" i="1"/>
  <c r="R430" i="1"/>
  <c r="G430" i="1"/>
  <c r="F430" i="1"/>
  <c r="D430" i="1"/>
  <c r="V430" i="1" l="1"/>
  <c r="K430" i="1"/>
  <c r="AC430" i="1"/>
  <c r="H430" i="1"/>
  <c r="L430" i="1"/>
  <c r="M430" i="1"/>
  <c r="AF430" i="1"/>
  <c r="N430" i="1" l="1"/>
  <c r="P430" i="1" s="1"/>
  <c r="I430" i="1"/>
  <c r="AH430" i="1"/>
  <c r="AG430" i="1"/>
  <c r="AD430" i="1"/>
  <c r="AB429" i="1"/>
  <c r="O430" i="1" l="1"/>
  <c r="Y430" i="1" s="1"/>
  <c r="Q429" i="1"/>
  <c r="S429" i="1" s="1"/>
  <c r="Z430" i="1" l="1"/>
  <c r="U429" i="1"/>
  <c r="T429" i="1"/>
  <c r="R429" i="1"/>
  <c r="D429" i="1"/>
  <c r="G429" i="1"/>
  <c r="F429" i="1"/>
  <c r="V429" i="1" l="1"/>
  <c r="K429" i="1"/>
  <c r="AC429" i="1"/>
  <c r="H429" i="1"/>
  <c r="L429" i="1"/>
  <c r="AF429" i="1" s="1"/>
  <c r="I429" i="1" l="1"/>
  <c r="AG429" i="1"/>
  <c r="AH429" i="1"/>
  <c r="AD429" i="1"/>
  <c r="AC428" i="1"/>
  <c r="AD428" i="1" s="1"/>
  <c r="V428" i="1"/>
  <c r="M429" i="1"/>
  <c r="N429" i="1" l="1"/>
  <c r="O429" i="1" s="1"/>
  <c r="K428" i="1"/>
  <c r="H428" i="1"/>
  <c r="I428" i="1" s="1"/>
  <c r="L428" i="1"/>
  <c r="M428" i="1"/>
  <c r="AF428" i="1"/>
  <c r="P429" i="1" l="1"/>
  <c r="AH428" i="1"/>
  <c r="AG428" i="1"/>
  <c r="Q428" i="1"/>
  <c r="N428" i="1"/>
  <c r="Y429" i="1"/>
  <c r="Z429" i="1"/>
  <c r="AB427" i="1"/>
  <c r="O428" i="1" l="1"/>
  <c r="P428" i="1"/>
  <c r="S428" i="1"/>
  <c r="R428" i="1"/>
  <c r="Q427" i="1"/>
  <c r="S427" i="1" s="1"/>
  <c r="U427" i="1" l="1"/>
  <c r="T427" i="1"/>
  <c r="Z428" i="1"/>
  <c r="Y428" i="1"/>
  <c r="U428" i="1"/>
  <c r="T428" i="1"/>
  <c r="R427" i="1"/>
  <c r="G427" i="1"/>
  <c r="F427" i="1"/>
  <c r="D427" i="1"/>
  <c r="V427" i="1" l="1"/>
  <c r="K427" i="1"/>
  <c r="AC427" i="1"/>
  <c r="H427" i="1"/>
  <c r="L427" i="1"/>
  <c r="AF427" i="1" s="1"/>
  <c r="M427" i="1"/>
  <c r="N427" i="1" l="1"/>
  <c r="I427" i="1"/>
  <c r="AH427" i="1"/>
  <c r="AG427" i="1"/>
  <c r="AD427" i="1"/>
  <c r="AB426" i="1"/>
  <c r="P427" i="1" l="1"/>
  <c r="O427" i="1"/>
  <c r="Q426" i="1"/>
  <c r="S426" i="1" s="1"/>
  <c r="U426" i="1" l="1"/>
  <c r="T426" i="1"/>
  <c r="Z427" i="1"/>
  <c r="Y427" i="1"/>
  <c r="R426" i="1"/>
  <c r="F426" i="1"/>
  <c r="D426" i="1"/>
  <c r="G426" i="1"/>
  <c r="V426" i="1" l="1"/>
  <c r="K426" i="1"/>
  <c r="AC426" i="1"/>
  <c r="H426" i="1"/>
  <c r="I426" i="1" s="1"/>
  <c r="L426" i="1"/>
  <c r="M426" i="1"/>
  <c r="N426" i="1" l="1"/>
  <c r="AD426" i="1"/>
  <c r="AF426" i="1"/>
  <c r="AB425" i="1"/>
  <c r="AH426" i="1" l="1"/>
  <c r="AG426" i="1"/>
  <c r="P426" i="1"/>
  <c r="O426" i="1"/>
  <c r="Q425" i="1"/>
  <c r="S425" i="1" s="1"/>
  <c r="U425" i="1" l="1"/>
  <c r="T425" i="1"/>
  <c r="R425" i="1"/>
  <c r="Z426" i="1"/>
  <c r="Y426" i="1"/>
  <c r="G425" i="1"/>
  <c r="F425" i="1"/>
  <c r="D425" i="1"/>
  <c r="V425" i="1" l="1"/>
  <c r="K425" i="1"/>
  <c r="AC425" i="1"/>
  <c r="H425" i="1"/>
  <c r="L425" i="1"/>
  <c r="AF425" i="1" s="1"/>
  <c r="M425" i="1"/>
  <c r="N425" i="1" l="1"/>
  <c r="I425" i="1"/>
  <c r="AH425" i="1"/>
  <c r="AG425" i="1"/>
  <c r="AD425" i="1"/>
  <c r="AB424" i="1"/>
  <c r="P425" i="1" l="1"/>
  <c r="O425" i="1"/>
  <c r="Q424" i="1"/>
  <c r="S424" i="1" s="1"/>
  <c r="U424" i="1" l="1"/>
  <c r="T424" i="1"/>
  <c r="R424" i="1"/>
  <c r="Z425" i="1"/>
  <c r="Y425" i="1"/>
  <c r="F424" i="1"/>
  <c r="D424" i="1"/>
  <c r="G424" i="1"/>
  <c r="V424" i="1" l="1"/>
  <c r="K424" i="1"/>
  <c r="AC424" i="1"/>
  <c r="H424" i="1"/>
  <c r="L424" i="1"/>
  <c r="AF424" i="1" s="1"/>
  <c r="M424" i="1"/>
  <c r="N424" i="1" l="1"/>
  <c r="I424" i="1"/>
  <c r="AH424" i="1"/>
  <c r="AG424" i="1"/>
  <c r="AD424" i="1"/>
  <c r="AB423" i="1"/>
  <c r="P424" i="1" l="1"/>
  <c r="O424" i="1"/>
  <c r="Q423" i="1"/>
  <c r="S423" i="1" s="1"/>
  <c r="U423" i="1" l="1"/>
  <c r="T423" i="1"/>
  <c r="Y424" i="1"/>
  <c r="Z424" i="1"/>
  <c r="R423" i="1"/>
  <c r="D423" i="1"/>
  <c r="F423" i="1"/>
  <c r="G423" i="1"/>
  <c r="V423" i="1" l="1"/>
  <c r="K423" i="1"/>
  <c r="AC423" i="1"/>
  <c r="H423" i="1"/>
  <c r="L423" i="1"/>
  <c r="AF423" i="1" s="1"/>
  <c r="M423" i="1"/>
  <c r="N423" i="1" l="1"/>
  <c r="I423" i="1"/>
  <c r="AH423" i="1"/>
  <c r="AG423" i="1"/>
  <c r="AD423" i="1"/>
  <c r="AB422" i="1"/>
  <c r="P423" i="1" l="1"/>
  <c r="O423" i="1"/>
  <c r="Q422" i="1"/>
  <c r="S422" i="1" s="1"/>
  <c r="U422" i="1" l="1"/>
  <c r="T422" i="1"/>
  <c r="Z423" i="1"/>
  <c r="Y423" i="1"/>
  <c r="R422" i="1"/>
  <c r="G422" i="1"/>
  <c r="D422" i="1"/>
  <c r="F422" i="1"/>
  <c r="V422" i="1" l="1"/>
  <c r="K422" i="1"/>
  <c r="AC422" i="1"/>
  <c r="H422" i="1"/>
  <c r="L422" i="1"/>
  <c r="M422" i="1" s="1"/>
  <c r="N422" i="1" l="1"/>
  <c r="I422" i="1"/>
  <c r="AD422" i="1"/>
  <c r="AB421" i="1"/>
  <c r="AF422" i="1"/>
  <c r="AH422" i="1" l="1"/>
  <c r="AG422" i="1"/>
  <c r="P422" i="1"/>
  <c r="O422" i="1"/>
  <c r="Q421" i="1"/>
  <c r="S421" i="1" s="1"/>
  <c r="U421" i="1" l="1"/>
  <c r="T421" i="1"/>
  <c r="Y422" i="1"/>
  <c r="Z422" i="1"/>
  <c r="R421" i="1"/>
  <c r="D421" i="1"/>
  <c r="G421" i="1"/>
  <c r="F421" i="1"/>
  <c r="V421" i="1" l="1"/>
  <c r="K421" i="1"/>
  <c r="AC421" i="1"/>
  <c r="H421" i="1"/>
  <c r="L421" i="1"/>
  <c r="AF421" i="1" s="1"/>
  <c r="M421" i="1"/>
  <c r="N421" i="1" l="1"/>
  <c r="I421" i="1"/>
  <c r="AG421" i="1"/>
  <c r="AH421" i="1"/>
  <c r="AD421" i="1"/>
  <c r="AB420" i="1"/>
  <c r="P421" i="1" l="1"/>
  <c r="O421" i="1"/>
  <c r="Q420" i="1"/>
  <c r="S420" i="1" s="1"/>
  <c r="T420" i="1" l="1"/>
  <c r="U420" i="1"/>
  <c r="Z421" i="1"/>
  <c r="Y421" i="1"/>
  <c r="R420" i="1"/>
  <c r="G420" i="1"/>
  <c r="D420" i="1"/>
  <c r="F420" i="1"/>
  <c r="V420" i="1" l="1"/>
  <c r="K420" i="1"/>
  <c r="AC420" i="1"/>
  <c r="H420" i="1"/>
  <c r="L420" i="1"/>
  <c r="AF420" i="1"/>
  <c r="I420" i="1" l="1"/>
  <c r="AH420" i="1"/>
  <c r="AG420" i="1"/>
  <c r="AD420" i="1"/>
  <c r="M420" i="1"/>
  <c r="AB419" i="1"/>
  <c r="N420" i="1" l="1"/>
  <c r="O420" i="1" s="1"/>
  <c r="P420" i="1" l="1"/>
  <c r="Z420" i="1"/>
  <c r="Y420" i="1"/>
  <c r="F419" i="1"/>
  <c r="D419" i="1"/>
  <c r="G419" i="1"/>
  <c r="V419" i="1" l="1"/>
  <c r="K419" i="1"/>
  <c r="AC419" i="1"/>
  <c r="H419" i="1"/>
  <c r="I419" i="1" s="1"/>
  <c r="L419" i="1"/>
  <c r="M419" i="1" s="1"/>
  <c r="AF419" i="1"/>
  <c r="Q419" i="1" l="1"/>
  <c r="N419" i="1"/>
  <c r="AH419" i="1"/>
  <c r="AG419" i="1"/>
  <c r="AD419" i="1"/>
  <c r="AB418" i="1"/>
  <c r="P419" i="1" l="1"/>
  <c r="O419" i="1"/>
  <c r="S419" i="1"/>
  <c r="R419" i="1"/>
  <c r="U419" i="1" l="1"/>
  <c r="T419" i="1"/>
  <c r="Z419" i="1"/>
  <c r="Y419" i="1"/>
  <c r="F418" i="1"/>
  <c r="G418" i="1"/>
  <c r="D418" i="1"/>
  <c r="V418" i="1" l="1"/>
  <c r="K418" i="1"/>
  <c r="AC418" i="1"/>
  <c r="H418" i="1"/>
  <c r="I418" i="1" s="1"/>
  <c r="L418" i="1"/>
  <c r="M418" i="1"/>
  <c r="AF418" i="1"/>
  <c r="Q418" i="1" l="1"/>
  <c r="N418" i="1"/>
  <c r="AH418" i="1"/>
  <c r="AG418" i="1"/>
  <c r="AD418" i="1"/>
  <c r="AB417" i="1"/>
  <c r="P418" i="1" l="1"/>
  <c r="O418" i="1"/>
  <c r="S418" i="1"/>
  <c r="R418" i="1"/>
  <c r="Q417" i="1"/>
  <c r="R417" i="1" s="1"/>
  <c r="S417" i="1" l="1"/>
  <c r="Z418" i="1"/>
  <c r="Y418" i="1"/>
  <c r="U418" i="1"/>
  <c r="T418" i="1"/>
  <c r="F417" i="1"/>
  <c r="D417" i="1"/>
  <c r="G417" i="1"/>
  <c r="V417" i="1" l="1"/>
  <c r="K417" i="1"/>
  <c r="AC417" i="1"/>
  <c r="H417" i="1"/>
  <c r="U417" i="1"/>
  <c r="T417" i="1"/>
  <c r="L417" i="1"/>
  <c r="AF417" i="1"/>
  <c r="M417" i="1"/>
  <c r="AH417" i="1" l="1"/>
  <c r="AG417" i="1"/>
  <c r="AD417" i="1"/>
  <c r="N417" i="1"/>
  <c r="I417" i="1"/>
  <c r="AB416" i="1"/>
  <c r="P417" i="1" l="1"/>
  <c r="O417" i="1"/>
  <c r="Z417" i="1" l="1"/>
  <c r="Y417" i="1"/>
  <c r="F416" i="1"/>
  <c r="G416" i="1"/>
  <c r="D416" i="1"/>
  <c r="V416" i="1" l="1"/>
  <c r="K416" i="1"/>
  <c r="AC416" i="1"/>
  <c r="H416" i="1"/>
  <c r="I416" i="1" s="1"/>
  <c r="L416" i="1"/>
  <c r="M416" i="1"/>
  <c r="AF416" i="1"/>
  <c r="Q416" i="1" l="1"/>
  <c r="N416" i="1"/>
  <c r="AH416" i="1"/>
  <c r="AG416" i="1"/>
  <c r="AD416" i="1"/>
  <c r="AB415" i="1"/>
  <c r="P416" i="1" l="1"/>
  <c r="O416" i="1"/>
  <c r="S416" i="1"/>
  <c r="R416" i="1"/>
  <c r="Q415" i="1"/>
  <c r="S415" i="1" s="1"/>
  <c r="U415" i="1" l="1"/>
  <c r="T415" i="1"/>
  <c r="Z416" i="1"/>
  <c r="Y416" i="1"/>
  <c r="U416" i="1"/>
  <c r="T416" i="1"/>
  <c r="R415" i="1"/>
  <c r="F415" i="1"/>
  <c r="G415" i="1"/>
  <c r="D415" i="1"/>
  <c r="V415" i="1" l="1"/>
  <c r="K415" i="1"/>
  <c r="AC415" i="1"/>
  <c r="H415" i="1"/>
  <c r="L415" i="1"/>
  <c r="M415" i="1" s="1"/>
  <c r="AF415" i="1"/>
  <c r="N415" i="1" l="1"/>
  <c r="I415" i="1"/>
  <c r="AH415" i="1"/>
  <c r="AG415" i="1"/>
  <c r="AD415" i="1"/>
  <c r="AB414" i="1"/>
  <c r="P415" i="1" l="1"/>
  <c r="O415" i="1"/>
  <c r="Z415" i="1" l="1"/>
  <c r="Y415" i="1"/>
  <c r="G414" i="1"/>
  <c r="F414" i="1"/>
  <c r="D414" i="1"/>
  <c r="V414" i="1" l="1"/>
  <c r="K414" i="1"/>
  <c r="AC414" i="1"/>
  <c r="H414" i="1"/>
  <c r="I414" i="1" s="1"/>
  <c r="L414" i="1"/>
  <c r="AF414" i="1"/>
  <c r="M414" i="1"/>
  <c r="Q414" i="1" l="1"/>
  <c r="N414" i="1"/>
  <c r="AH414" i="1"/>
  <c r="AG414" i="1"/>
  <c r="AD414" i="1"/>
  <c r="AB413" i="1"/>
  <c r="P414" i="1" l="1"/>
  <c r="O414" i="1"/>
  <c r="S414" i="1"/>
  <c r="R414" i="1"/>
  <c r="Q413" i="1"/>
  <c r="S413" i="1" s="1"/>
  <c r="U413" i="1" l="1"/>
  <c r="T413" i="1"/>
  <c r="R413" i="1"/>
  <c r="U414" i="1"/>
  <c r="T414" i="1"/>
  <c r="Z414" i="1"/>
  <c r="Y414" i="1"/>
  <c r="F413" i="1"/>
  <c r="G413" i="1"/>
  <c r="D413" i="1"/>
  <c r="V413" i="1" l="1"/>
  <c r="K413" i="1"/>
  <c r="AC413" i="1"/>
  <c r="H413" i="1"/>
  <c r="I413" i="1" s="1"/>
  <c r="L413" i="1"/>
  <c r="AF413" i="1" s="1"/>
  <c r="M413" i="1"/>
  <c r="N413" i="1" l="1"/>
  <c r="AH413" i="1"/>
  <c r="AG413" i="1"/>
  <c r="AD413" i="1"/>
  <c r="AB412" i="1"/>
  <c r="O413" i="1" l="1"/>
  <c r="P413" i="1"/>
  <c r="Q412" i="1"/>
  <c r="S412" i="1" s="1"/>
  <c r="U412" i="1" l="1"/>
  <c r="T412" i="1"/>
  <c r="Z413" i="1"/>
  <c r="Y413" i="1"/>
  <c r="R412" i="1"/>
  <c r="F412" i="1"/>
  <c r="G412" i="1"/>
  <c r="D412" i="1"/>
  <c r="V412" i="1" l="1"/>
  <c r="K412" i="1"/>
  <c r="AC412" i="1"/>
  <c r="H412" i="1"/>
  <c r="L412" i="1"/>
  <c r="AF412" i="1"/>
  <c r="M412" i="1"/>
  <c r="N412" i="1" l="1"/>
  <c r="I412" i="1"/>
  <c r="AG412" i="1"/>
  <c r="AH412" i="1"/>
  <c r="AD412" i="1"/>
  <c r="AB411" i="1"/>
  <c r="P412" i="1" l="1"/>
  <c r="O412" i="1"/>
  <c r="Q411" i="1"/>
  <c r="S411" i="1" s="1"/>
  <c r="U411" i="1" l="1"/>
  <c r="T411" i="1"/>
  <c r="Z412" i="1"/>
  <c r="Y412" i="1"/>
  <c r="R411" i="1"/>
  <c r="D411" i="1"/>
  <c r="F411" i="1"/>
  <c r="G411" i="1"/>
  <c r="V411" i="1" l="1"/>
  <c r="K411" i="1"/>
  <c r="AC411" i="1"/>
  <c r="H411" i="1"/>
  <c r="L411" i="1"/>
  <c r="M411" i="1"/>
  <c r="AF411" i="1"/>
  <c r="N411" i="1" l="1"/>
  <c r="I411" i="1"/>
  <c r="AH411" i="1"/>
  <c r="AG411" i="1"/>
  <c r="AD411" i="1"/>
  <c r="AB410" i="1"/>
  <c r="P411" i="1" l="1"/>
  <c r="O411" i="1"/>
  <c r="Y411" i="1" l="1"/>
  <c r="Z411" i="1"/>
  <c r="D410" i="1"/>
  <c r="F410" i="1"/>
  <c r="G410" i="1"/>
  <c r="V410" i="1" l="1"/>
  <c r="K410" i="1"/>
  <c r="AC410" i="1"/>
  <c r="H410" i="1"/>
  <c r="L410" i="1"/>
  <c r="M410" i="1" s="1"/>
  <c r="AF410" i="1"/>
  <c r="Q410" i="1" l="1"/>
  <c r="N410" i="1"/>
  <c r="I410" i="1"/>
  <c r="AH410" i="1"/>
  <c r="AG410" i="1"/>
  <c r="AD410" i="1"/>
  <c r="AB409" i="1"/>
  <c r="P410" i="1" l="1"/>
  <c r="O410" i="1"/>
  <c r="S410" i="1"/>
  <c r="R410" i="1"/>
  <c r="Z410" i="1" l="1"/>
  <c r="Y410" i="1"/>
  <c r="U410" i="1"/>
  <c r="T410" i="1"/>
  <c r="D409" i="1"/>
  <c r="G409" i="1"/>
  <c r="F409" i="1"/>
  <c r="V409" i="1" l="1"/>
  <c r="K409" i="1"/>
  <c r="AC409" i="1"/>
  <c r="H409" i="1"/>
  <c r="I409" i="1" s="1"/>
  <c r="L409" i="1"/>
  <c r="M409" i="1"/>
  <c r="AF409" i="1"/>
  <c r="Q409" i="1" l="1"/>
  <c r="N409" i="1"/>
  <c r="AG409" i="1"/>
  <c r="AH409" i="1"/>
  <c r="AD409" i="1"/>
  <c r="AB408" i="1"/>
  <c r="P409" i="1" l="1"/>
  <c r="O409" i="1"/>
  <c r="S409" i="1"/>
  <c r="R409" i="1"/>
  <c r="Z409" i="1" l="1"/>
  <c r="Y409" i="1"/>
  <c r="U409" i="1"/>
  <c r="T409" i="1"/>
  <c r="D408" i="1"/>
  <c r="G408" i="1"/>
  <c r="F408" i="1"/>
  <c r="V408" i="1" l="1"/>
  <c r="K408" i="1"/>
  <c r="AC408" i="1"/>
  <c r="H408" i="1"/>
  <c r="I408" i="1" s="1"/>
  <c r="L408" i="1"/>
  <c r="AF408" i="1"/>
  <c r="M408" i="1"/>
  <c r="Q408" i="1" l="1"/>
  <c r="N408" i="1"/>
  <c r="AG408" i="1"/>
  <c r="AH408" i="1"/>
  <c r="AD408" i="1"/>
  <c r="AB407" i="1"/>
  <c r="P408" i="1" l="1"/>
  <c r="O408" i="1"/>
  <c r="S408" i="1"/>
  <c r="R408" i="1"/>
  <c r="Z408" i="1" l="1"/>
  <c r="Y408" i="1"/>
  <c r="U408" i="1"/>
  <c r="T408" i="1"/>
  <c r="D407" i="1"/>
  <c r="F407" i="1"/>
  <c r="G407" i="1"/>
  <c r="V407" i="1" l="1"/>
  <c r="K407" i="1"/>
  <c r="AC407" i="1"/>
  <c r="H407" i="1"/>
  <c r="I407" i="1" s="1"/>
  <c r="L407" i="1"/>
  <c r="M407" i="1" s="1"/>
  <c r="Q407" i="1" l="1"/>
  <c r="N407" i="1"/>
  <c r="AD407" i="1"/>
  <c r="AF407" i="1"/>
  <c r="AB406" i="1"/>
  <c r="AG407" i="1" l="1"/>
  <c r="AH407" i="1"/>
  <c r="P407" i="1"/>
  <c r="O407" i="1"/>
  <c r="S407" i="1"/>
  <c r="R407" i="1"/>
  <c r="Q406" i="1"/>
  <c r="S406" i="1" s="1"/>
  <c r="U406" i="1" l="1"/>
  <c r="T406" i="1"/>
  <c r="Z407" i="1"/>
  <c r="Y407" i="1"/>
  <c r="U407" i="1"/>
  <c r="T407" i="1"/>
  <c r="R406" i="1"/>
  <c r="F406" i="1"/>
  <c r="G406" i="1"/>
  <c r="D406" i="1"/>
  <c r="V406" i="1" l="1"/>
  <c r="K406" i="1"/>
  <c r="AC406" i="1"/>
  <c r="H406" i="1"/>
  <c r="L406" i="1"/>
  <c r="AF406" i="1"/>
  <c r="I406" i="1" l="1"/>
  <c r="AH406" i="1"/>
  <c r="AG406" i="1"/>
  <c r="AD406" i="1"/>
  <c r="M406" i="1"/>
  <c r="AB405" i="1"/>
  <c r="N406" i="1" l="1"/>
  <c r="P406" i="1"/>
  <c r="O406" i="1"/>
  <c r="Q405" i="1"/>
  <c r="S405" i="1" s="1"/>
  <c r="U405" i="1" l="1"/>
  <c r="T405" i="1"/>
  <c r="Z406" i="1"/>
  <c r="Y406" i="1"/>
  <c r="R405" i="1"/>
  <c r="D405" i="1"/>
  <c r="F405" i="1"/>
  <c r="G405" i="1"/>
  <c r="V405" i="1" l="1"/>
  <c r="K405" i="1"/>
  <c r="AC405" i="1"/>
  <c r="H405" i="1"/>
  <c r="L405" i="1"/>
  <c r="M405" i="1"/>
  <c r="N405" i="1" l="1"/>
  <c r="I405" i="1"/>
  <c r="AD405" i="1"/>
  <c r="AF405" i="1"/>
  <c r="AB404" i="1"/>
  <c r="AG405" i="1" l="1"/>
  <c r="AH405" i="1"/>
  <c r="P405" i="1"/>
  <c r="O405" i="1"/>
  <c r="Y405" i="1" l="1"/>
  <c r="Z405" i="1"/>
  <c r="G404" i="1"/>
  <c r="F404" i="1"/>
  <c r="D404" i="1"/>
  <c r="V404" i="1" l="1"/>
  <c r="K404" i="1"/>
  <c r="AC404" i="1"/>
  <c r="H404" i="1"/>
  <c r="I404" i="1" s="1"/>
  <c r="L404" i="1"/>
  <c r="M404" i="1" s="1"/>
  <c r="Q404" i="1" l="1"/>
  <c r="N404" i="1"/>
  <c r="AD404" i="1"/>
  <c r="AB403" i="1"/>
  <c r="AF404" i="1"/>
  <c r="AH404" i="1" l="1"/>
  <c r="AG404" i="1"/>
  <c r="P404" i="1"/>
  <c r="O404" i="1"/>
  <c r="S404" i="1"/>
  <c r="R404" i="1"/>
  <c r="U404" i="1" l="1"/>
  <c r="T404" i="1"/>
  <c r="Z404" i="1"/>
  <c r="Y404" i="1"/>
  <c r="D403" i="1"/>
  <c r="G403" i="1"/>
  <c r="F403" i="1"/>
  <c r="V403" i="1" l="1"/>
  <c r="K403" i="1"/>
  <c r="AC403" i="1"/>
  <c r="H403" i="1"/>
  <c r="L403" i="1"/>
  <c r="AF403" i="1" s="1"/>
  <c r="I403" i="1" l="1"/>
  <c r="AG403" i="1"/>
  <c r="AH403" i="1"/>
  <c r="AD403" i="1"/>
  <c r="M403" i="1"/>
  <c r="AB402" i="1"/>
  <c r="Q403" i="1" l="1"/>
  <c r="R403" i="1" s="1"/>
  <c r="N403" i="1"/>
  <c r="O403" i="1" s="1"/>
  <c r="Q402" i="1"/>
  <c r="S402" i="1" s="1"/>
  <c r="S403" i="1" l="1"/>
  <c r="Y403" i="1" s="1"/>
  <c r="P403" i="1"/>
  <c r="U402" i="1"/>
  <c r="T402" i="1"/>
  <c r="R402" i="1"/>
  <c r="D402" i="1"/>
  <c r="G402" i="1"/>
  <c r="F402" i="1"/>
  <c r="T403" i="1" l="1"/>
  <c r="U403" i="1"/>
  <c r="Z403" i="1"/>
  <c r="V402" i="1"/>
  <c r="K402" i="1"/>
  <c r="AC402" i="1"/>
  <c r="H402" i="1"/>
  <c r="L402" i="1"/>
  <c r="M402" i="1"/>
  <c r="N402" i="1" l="1"/>
  <c r="I402" i="1"/>
  <c r="AD402" i="1"/>
  <c r="AF402" i="1"/>
  <c r="AB401" i="1"/>
  <c r="AG402" i="1" l="1"/>
  <c r="AH402" i="1"/>
  <c r="P402" i="1"/>
  <c r="O402" i="1"/>
  <c r="Q401" i="1"/>
  <c r="S401" i="1" s="1"/>
  <c r="U401" i="1" l="1"/>
  <c r="T401" i="1"/>
  <c r="Z402" i="1"/>
  <c r="Y402" i="1"/>
  <c r="R401" i="1"/>
  <c r="E401" i="1"/>
  <c r="G401" i="1"/>
  <c r="D401" i="1"/>
  <c r="F401" i="1"/>
  <c r="V401" i="1" l="1"/>
  <c r="K401" i="1"/>
  <c r="AC401" i="1"/>
  <c r="H401" i="1"/>
  <c r="L401" i="1"/>
  <c r="AF401" i="1"/>
  <c r="M401" i="1"/>
  <c r="N401" i="1" l="1"/>
  <c r="I401" i="1"/>
  <c r="AH401" i="1"/>
  <c r="AG401" i="1"/>
  <c r="AD401" i="1"/>
  <c r="AB400" i="1"/>
  <c r="P401" i="1" l="1"/>
  <c r="O401" i="1"/>
  <c r="Q400" i="1"/>
  <c r="Q594" i="1" s="1"/>
  <c r="R400" i="1" l="1"/>
  <c r="R594" i="1" s="1"/>
  <c r="S400" i="1"/>
  <c r="S594" i="1" s="1"/>
  <c r="Y401" i="1"/>
  <c r="Z401" i="1"/>
  <c r="F400" i="1"/>
  <c r="G400" i="1"/>
  <c r="E400" i="1"/>
  <c r="D400" i="1"/>
  <c r="V400" i="1" l="1"/>
  <c r="K400" i="1"/>
  <c r="AC400" i="1"/>
  <c r="H400" i="1"/>
  <c r="U400" i="1"/>
  <c r="U594" i="1" s="1"/>
  <c r="T400" i="1"/>
  <c r="T594" i="1" s="1"/>
  <c r="L400" i="1"/>
  <c r="M400" i="1"/>
  <c r="N400" i="1" l="1"/>
  <c r="N594" i="1" s="1"/>
  <c r="I400" i="1"/>
  <c r="AD400" i="1"/>
  <c r="AB397" i="1"/>
  <c r="AF400" i="1"/>
  <c r="AG400" i="1" l="1"/>
  <c r="AG594" i="1" s="1"/>
  <c r="AH400" i="1"/>
  <c r="AH594" i="1" s="1"/>
  <c r="O400" i="1"/>
  <c r="O594" i="1" s="1"/>
  <c r="P400" i="1"/>
  <c r="P594" i="1" s="1"/>
  <c r="Q397" i="1"/>
  <c r="Q398" i="1" s="1"/>
  <c r="Z400" i="1" l="1"/>
  <c r="Z594" i="1" s="1"/>
  <c r="Y400" i="1"/>
  <c r="Y594" i="1" s="1"/>
  <c r="R397" i="1"/>
  <c r="R398" i="1" s="1"/>
  <c r="S397" i="1"/>
  <c r="D397" i="1"/>
  <c r="G397" i="1"/>
  <c r="F397" i="1"/>
  <c r="V397" i="1" l="1"/>
  <c r="K397" i="1"/>
  <c r="AC397" i="1"/>
  <c r="H397" i="1"/>
  <c r="I397" i="1" s="1"/>
  <c r="S398" i="1"/>
  <c r="U397" i="1"/>
  <c r="U398" i="1" s="1"/>
  <c r="T397" i="1"/>
  <c r="T398" i="1" s="1"/>
  <c r="L397" i="1"/>
  <c r="AF397" i="1"/>
  <c r="M397" i="1"/>
  <c r="N397" i="1" l="1"/>
  <c r="AG397" i="1"/>
  <c r="AG398" i="1" s="1"/>
  <c r="AH397" i="1"/>
  <c r="AH398" i="1" s="1"/>
  <c r="AD397" i="1"/>
  <c r="AB394" i="1"/>
  <c r="N398" i="1" l="1"/>
  <c r="P397" i="1"/>
  <c r="P398" i="1" s="1"/>
  <c r="O397" i="1"/>
  <c r="Q394" i="1"/>
  <c r="R394" i="1" s="1"/>
  <c r="S394" i="1" l="1"/>
  <c r="O398" i="1"/>
  <c r="Y397" i="1"/>
  <c r="Y398" i="1" s="1"/>
  <c r="Z397" i="1"/>
  <c r="Z398" i="1" s="1"/>
  <c r="D394" i="1"/>
  <c r="G394" i="1"/>
  <c r="F394" i="1"/>
  <c r="V394" i="1" l="1"/>
  <c r="K394" i="1"/>
  <c r="AC394" i="1"/>
  <c r="H394" i="1"/>
  <c r="U394" i="1"/>
  <c r="T394" i="1"/>
  <c r="L394" i="1"/>
  <c r="AF394" i="1"/>
  <c r="M394" i="1"/>
  <c r="N394" i="1" l="1"/>
  <c r="I394" i="1"/>
  <c r="AH394" i="1"/>
  <c r="AG394" i="1"/>
  <c r="AD394" i="1"/>
  <c r="AB393" i="1"/>
  <c r="O394" i="1" l="1"/>
  <c r="P394" i="1"/>
  <c r="Q393" i="1"/>
  <c r="S393" i="1" s="1"/>
  <c r="U393" i="1" l="1"/>
  <c r="T393" i="1"/>
  <c r="R393" i="1"/>
  <c r="Z394" i="1"/>
  <c r="Y394" i="1"/>
  <c r="G393" i="1"/>
  <c r="F393" i="1"/>
  <c r="D393" i="1"/>
  <c r="V393" i="1" l="1"/>
  <c r="K393" i="1"/>
  <c r="AC393" i="1"/>
  <c r="H393" i="1"/>
  <c r="I393" i="1" s="1"/>
  <c r="L393" i="1"/>
  <c r="AF393" i="1"/>
  <c r="M393" i="1"/>
  <c r="N393" i="1" l="1"/>
  <c r="AH393" i="1"/>
  <c r="AG393" i="1"/>
  <c r="AD393" i="1"/>
  <c r="AB392" i="1"/>
  <c r="P393" i="1" l="1"/>
  <c r="O393" i="1"/>
  <c r="Z393" i="1" l="1"/>
  <c r="Y393" i="1"/>
  <c r="F392" i="1"/>
  <c r="G392" i="1"/>
  <c r="D392" i="1"/>
  <c r="V392" i="1" l="1"/>
  <c r="K392" i="1"/>
  <c r="AC392" i="1"/>
  <c r="H392" i="1"/>
  <c r="I392" i="1" s="1"/>
  <c r="L392" i="1"/>
  <c r="AF392" i="1" s="1"/>
  <c r="AG392" i="1" l="1"/>
  <c r="AH392" i="1"/>
  <c r="AD392" i="1"/>
  <c r="M392" i="1"/>
  <c r="AB391" i="1"/>
  <c r="Q392" i="1" l="1"/>
  <c r="R392" i="1" s="1"/>
  <c r="N392" i="1"/>
  <c r="P392" i="1" s="1"/>
  <c r="Q391" i="1"/>
  <c r="S391" i="1" s="1"/>
  <c r="S392" i="1" l="1"/>
  <c r="U392" i="1" s="1"/>
  <c r="O392" i="1"/>
  <c r="U391" i="1"/>
  <c r="T391" i="1"/>
  <c r="R391" i="1"/>
  <c r="D391" i="1"/>
  <c r="G391" i="1"/>
  <c r="F391" i="1"/>
  <c r="Y392" i="1" l="1"/>
  <c r="Z392" i="1"/>
  <c r="T392" i="1"/>
  <c r="V391" i="1"/>
  <c r="K391" i="1"/>
  <c r="AC391" i="1"/>
  <c r="H391" i="1"/>
  <c r="L391" i="1"/>
  <c r="AF391" i="1"/>
  <c r="I391" i="1" l="1"/>
  <c r="AG391" i="1"/>
  <c r="AH391" i="1"/>
  <c r="AD391" i="1"/>
  <c r="M391" i="1"/>
  <c r="AB390" i="1"/>
  <c r="N391" i="1" l="1"/>
  <c r="P391" i="1" s="1"/>
  <c r="Q390" i="1"/>
  <c r="S390" i="1" s="1"/>
  <c r="O391" i="1" l="1"/>
  <c r="Z391" i="1" s="1"/>
  <c r="U390" i="1"/>
  <c r="T390" i="1"/>
  <c r="R390" i="1"/>
  <c r="G390" i="1"/>
  <c r="D390" i="1"/>
  <c r="F390" i="1"/>
  <c r="Y391" i="1" l="1"/>
  <c r="V390" i="1"/>
  <c r="K390" i="1"/>
  <c r="AC390" i="1"/>
  <c r="H390" i="1"/>
  <c r="L390" i="1"/>
  <c r="AF390" i="1"/>
  <c r="I390" i="1" l="1"/>
  <c r="AH390" i="1"/>
  <c r="AG390" i="1"/>
  <c r="AD390" i="1"/>
  <c r="M390" i="1"/>
  <c r="AB389" i="1"/>
  <c r="N390" i="1" l="1"/>
  <c r="P390" i="1" s="1"/>
  <c r="Q389" i="1"/>
  <c r="S389" i="1" s="1"/>
  <c r="O390" i="1" l="1"/>
  <c r="Z390" i="1" s="1"/>
  <c r="T389" i="1"/>
  <c r="U389" i="1"/>
  <c r="Y390" i="1"/>
  <c r="R389" i="1"/>
  <c r="D389" i="1"/>
  <c r="F389" i="1"/>
  <c r="G389" i="1"/>
  <c r="V389" i="1" l="1"/>
  <c r="K389" i="1"/>
  <c r="AC389" i="1"/>
  <c r="H389" i="1"/>
  <c r="L389" i="1"/>
  <c r="AF389" i="1" s="1"/>
  <c r="M389" i="1"/>
  <c r="N389" i="1" l="1"/>
  <c r="I389" i="1"/>
  <c r="AH389" i="1"/>
  <c r="AG389" i="1"/>
  <c r="AD389" i="1"/>
  <c r="AB388" i="1"/>
  <c r="P389" i="1" l="1"/>
  <c r="O389" i="1"/>
  <c r="Q388" i="1"/>
  <c r="S388" i="1" s="1"/>
  <c r="U388" i="1" l="1"/>
  <c r="T388" i="1"/>
  <c r="R388" i="1"/>
  <c r="Y389" i="1"/>
  <c r="Z389" i="1"/>
  <c r="G388" i="1"/>
  <c r="D388" i="1"/>
  <c r="F388" i="1"/>
  <c r="V388" i="1" l="1"/>
  <c r="K388" i="1"/>
  <c r="AC388" i="1"/>
  <c r="H388" i="1"/>
  <c r="L388" i="1"/>
  <c r="M388" i="1"/>
  <c r="AF388" i="1"/>
  <c r="N388" i="1" l="1"/>
  <c r="I388" i="1"/>
  <c r="AH388" i="1"/>
  <c r="AG388" i="1"/>
  <c r="AD388" i="1"/>
  <c r="AB387" i="1"/>
  <c r="O388" i="1" l="1"/>
  <c r="P388" i="1"/>
  <c r="Q387" i="1"/>
  <c r="S387" i="1" s="1"/>
  <c r="U387" i="1" l="1"/>
  <c r="T387" i="1"/>
  <c r="Z388" i="1"/>
  <c r="Y388" i="1"/>
  <c r="R387" i="1"/>
  <c r="G387" i="1"/>
  <c r="F387" i="1"/>
  <c r="D387" i="1"/>
  <c r="V387" i="1" l="1"/>
  <c r="K387" i="1"/>
  <c r="AC387" i="1"/>
  <c r="H387" i="1"/>
  <c r="L387" i="1"/>
  <c r="AF387" i="1" s="1"/>
  <c r="I387" i="1" l="1"/>
  <c r="AH387" i="1"/>
  <c r="AG387" i="1"/>
  <c r="AD387" i="1"/>
  <c r="M387" i="1"/>
  <c r="AB386" i="1"/>
  <c r="N387" i="1" l="1"/>
  <c r="P387" i="1" s="1"/>
  <c r="Q386" i="1"/>
  <c r="S386" i="1" s="1"/>
  <c r="O387" i="1" l="1"/>
  <c r="Y387" i="1" s="1"/>
  <c r="U386" i="1"/>
  <c r="T386" i="1"/>
  <c r="R386" i="1"/>
  <c r="F386" i="1"/>
  <c r="D386" i="1"/>
  <c r="G386" i="1"/>
  <c r="Z387" i="1" l="1"/>
  <c r="V386" i="1"/>
  <c r="K386" i="1"/>
  <c r="AC386" i="1"/>
  <c r="H386" i="1"/>
  <c r="L386" i="1"/>
  <c r="AF386" i="1"/>
  <c r="I386" i="1" l="1"/>
  <c r="AH386" i="1"/>
  <c r="AG386" i="1"/>
  <c r="AD386" i="1"/>
  <c r="M386" i="1"/>
  <c r="AB385" i="1"/>
  <c r="N386" i="1" l="1"/>
  <c r="O386" i="1" s="1"/>
  <c r="Q385" i="1"/>
  <c r="S385" i="1" s="1"/>
  <c r="P386" i="1" l="1"/>
  <c r="U385" i="1"/>
  <c r="T385" i="1"/>
  <c r="Y386" i="1"/>
  <c r="Z386" i="1"/>
  <c r="R385" i="1"/>
  <c r="F385" i="1"/>
  <c r="D385" i="1"/>
  <c r="G385" i="1"/>
  <c r="V385" i="1" l="1"/>
  <c r="K385" i="1"/>
  <c r="AC385" i="1"/>
  <c r="H385" i="1"/>
  <c r="L385" i="1"/>
  <c r="AF385" i="1"/>
  <c r="I385" i="1" l="1"/>
  <c r="AH385" i="1"/>
  <c r="AG385" i="1"/>
  <c r="AD385" i="1"/>
  <c r="AB384" i="1"/>
  <c r="M385" i="1"/>
  <c r="N385" i="1" l="1"/>
  <c r="P385" i="1" s="1"/>
  <c r="O385" i="1" l="1"/>
  <c r="Z385" i="1" s="1"/>
  <c r="G384" i="1"/>
  <c r="F384" i="1"/>
  <c r="D384" i="1"/>
  <c r="Y385" i="1" l="1"/>
  <c r="V384" i="1"/>
  <c r="K384" i="1"/>
  <c r="AC384" i="1"/>
  <c r="H384" i="1"/>
  <c r="L384" i="1"/>
  <c r="AF384" i="1" s="1"/>
  <c r="M384" i="1"/>
  <c r="Q384" i="1" l="1"/>
  <c r="N384" i="1"/>
  <c r="I384" i="1"/>
  <c r="AH384" i="1"/>
  <c r="AG384" i="1"/>
  <c r="AD384" i="1"/>
  <c r="AB383" i="1"/>
  <c r="P384" i="1" l="1"/>
  <c r="O384" i="1"/>
  <c r="S384" i="1"/>
  <c r="R384" i="1"/>
  <c r="Q383" i="1"/>
  <c r="S383" i="1" s="1"/>
  <c r="U383" i="1" l="1"/>
  <c r="T383" i="1"/>
  <c r="R383" i="1"/>
  <c r="Z384" i="1"/>
  <c r="Y384" i="1"/>
  <c r="U384" i="1"/>
  <c r="T384" i="1"/>
  <c r="D383" i="1"/>
  <c r="F383" i="1"/>
  <c r="G383" i="1"/>
  <c r="V383" i="1" l="1"/>
  <c r="K383" i="1"/>
  <c r="AC383" i="1"/>
  <c r="H383" i="1"/>
  <c r="I383" i="1" s="1"/>
  <c r="L383" i="1"/>
  <c r="AF383" i="1"/>
  <c r="AH383" i="1" l="1"/>
  <c r="AG383" i="1"/>
  <c r="AD383" i="1"/>
  <c r="M383" i="1"/>
  <c r="AB382" i="1"/>
  <c r="N383" i="1" l="1"/>
  <c r="P383" i="1" s="1"/>
  <c r="Q382" i="1"/>
  <c r="S382" i="1" s="1"/>
  <c r="O383" i="1" l="1"/>
  <c r="Z383" i="1" s="1"/>
  <c r="U382" i="1"/>
  <c r="T382" i="1"/>
  <c r="R382" i="1"/>
  <c r="D382" i="1"/>
  <c r="F382" i="1"/>
  <c r="G382" i="1"/>
  <c r="Y383" i="1" l="1"/>
  <c r="V382" i="1"/>
  <c r="K382" i="1"/>
  <c r="AC382" i="1"/>
  <c r="H382" i="1"/>
  <c r="L382" i="1"/>
  <c r="M382" i="1"/>
  <c r="AF382" i="1"/>
  <c r="N382" i="1" l="1"/>
  <c r="I382" i="1"/>
  <c r="AH382" i="1"/>
  <c r="AG382" i="1"/>
  <c r="AD382" i="1"/>
  <c r="AB381" i="1"/>
  <c r="P382" i="1" l="1"/>
  <c r="O382" i="1"/>
  <c r="Q381" i="1"/>
  <c r="S381" i="1" s="1"/>
  <c r="U381" i="1" l="1"/>
  <c r="T381" i="1"/>
  <c r="Y382" i="1"/>
  <c r="Z382" i="1"/>
  <c r="R381" i="1"/>
  <c r="F381" i="1"/>
  <c r="D381" i="1"/>
  <c r="G381" i="1"/>
  <c r="V381" i="1" l="1"/>
  <c r="K381" i="1"/>
  <c r="AC381" i="1"/>
  <c r="H381" i="1"/>
  <c r="L381" i="1"/>
  <c r="M381" i="1"/>
  <c r="AF381" i="1"/>
  <c r="N381" i="1" l="1"/>
  <c r="I381" i="1"/>
  <c r="AH381" i="1"/>
  <c r="AG381" i="1"/>
  <c r="AD381" i="1"/>
  <c r="AB380" i="1"/>
  <c r="P381" i="1" l="1"/>
  <c r="O381" i="1"/>
  <c r="Q380" i="1"/>
  <c r="S380" i="1" s="1"/>
  <c r="U380" i="1" l="1"/>
  <c r="T380" i="1"/>
  <c r="R380" i="1"/>
  <c r="Z381" i="1"/>
  <c r="Y381" i="1"/>
  <c r="G380" i="1"/>
  <c r="F380" i="1"/>
  <c r="D380" i="1"/>
  <c r="V380" i="1" l="1"/>
  <c r="K380" i="1"/>
  <c r="AC380" i="1"/>
  <c r="H380" i="1"/>
  <c r="L380" i="1"/>
  <c r="AF380" i="1"/>
  <c r="M380" i="1"/>
  <c r="N380" i="1" l="1"/>
  <c r="I380" i="1"/>
  <c r="AH380" i="1"/>
  <c r="AG380" i="1"/>
  <c r="AD380" i="1"/>
  <c r="AB379" i="1"/>
  <c r="O380" i="1" l="1"/>
  <c r="P380" i="1"/>
  <c r="Q379" i="1"/>
  <c r="S379" i="1" s="1"/>
  <c r="U379" i="1" l="1"/>
  <c r="T379" i="1"/>
  <c r="R379" i="1"/>
  <c r="Z380" i="1"/>
  <c r="Y380" i="1"/>
  <c r="F379" i="1"/>
  <c r="G379" i="1"/>
  <c r="D379" i="1"/>
  <c r="V379" i="1" l="1"/>
  <c r="K379" i="1"/>
  <c r="AC379" i="1"/>
  <c r="H379" i="1"/>
  <c r="I379" i="1" s="1"/>
  <c r="L379" i="1"/>
  <c r="M379" i="1"/>
  <c r="AF379" i="1"/>
  <c r="N379" i="1" l="1"/>
  <c r="AH379" i="1"/>
  <c r="AG379" i="1"/>
  <c r="AD379" i="1"/>
  <c r="AB378" i="1"/>
  <c r="P379" i="1" l="1"/>
  <c r="O379" i="1"/>
  <c r="Q378" i="1"/>
  <c r="S378" i="1" s="1"/>
  <c r="U378" i="1" l="1"/>
  <c r="T378" i="1"/>
  <c r="Z379" i="1"/>
  <c r="Y379" i="1"/>
  <c r="R378" i="1"/>
  <c r="G378" i="1"/>
  <c r="D378" i="1"/>
  <c r="F378" i="1"/>
  <c r="V378" i="1" l="1"/>
  <c r="K378" i="1"/>
  <c r="AC378" i="1"/>
  <c r="H378" i="1"/>
  <c r="L378" i="1"/>
  <c r="AF378" i="1" s="1"/>
  <c r="M378" i="1"/>
  <c r="N378" i="1" l="1"/>
  <c r="I378" i="1"/>
  <c r="AH378" i="1"/>
  <c r="AG378" i="1"/>
  <c r="AD378" i="1"/>
  <c r="AB377" i="1"/>
  <c r="P378" i="1" l="1"/>
  <c r="O378" i="1"/>
  <c r="Y378" i="1" l="1"/>
  <c r="Z378" i="1"/>
  <c r="G377" i="1"/>
  <c r="F377" i="1"/>
  <c r="D377" i="1"/>
  <c r="V377" i="1" l="1"/>
  <c r="K377" i="1"/>
  <c r="AC377" i="1"/>
  <c r="H377" i="1"/>
  <c r="I377" i="1" s="1"/>
  <c r="L377" i="1"/>
  <c r="AF377" i="1"/>
  <c r="M377" i="1"/>
  <c r="Q377" i="1" l="1"/>
  <c r="N377" i="1"/>
  <c r="AH377" i="1"/>
  <c r="AG377" i="1"/>
  <c r="AD377" i="1"/>
  <c r="AB376" i="1"/>
  <c r="O377" i="1" l="1"/>
  <c r="P377" i="1"/>
  <c r="S377" i="1"/>
  <c r="R377" i="1"/>
  <c r="Q376" i="1"/>
  <c r="S376" i="1" s="1"/>
  <c r="U376" i="1" l="1"/>
  <c r="T376" i="1"/>
  <c r="Z377" i="1"/>
  <c r="Y377" i="1"/>
  <c r="U377" i="1"/>
  <c r="T377" i="1"/>
  <c r="R376" i="1"/>
  <c r="F376" i="1"/>
  <c r="G376" i="1"/>
  <c r="D376" i="1"/>
  <c r="V376" i="1" l="1"/>
  <c r="K376" i="1"/>
  <c r="AC376" i="1"/>
  <c r="H376" i="1"/>
  <c r="I376" i="1" s="1"/>
  <c r="L376" i="1"/>
  <c r="M376" i="1"/>
  <c r="AF376" i="1"/>
  <c r="N376" i="1" l="1"/>
  <c r="AH376" i="1"/>
  <c r="AG376" i="1"/>
  <c r="AD376" i="1"/>
  <c r="AB375" i="1"/>
  <c r="P376" i="1" l="1"/>
  <c r="O376" i="1"/>
  <c r="Q375" i="1"/>
  <c r="S375" i="1" s="1"/>
  <c r="U375" i="1" l="1"/>
  <c r="T375" i="1"/>
  <c r="Z376" i="1"/>
  <c r="Y376" i="1"/>
  <c r="R375" i="1"/>
  <c r="F375" i="1"/>
  <c r="G375" i="1"/>
  <c r="D375" i="1"/>
  <c r="V375" i="1" l="1"/>
  <c r="K375" i="1"/>
  <c r="AC375" i="1"/>
  <c r="H375" i="1"/>
  <c r="I375" i="1" s="1"/>
  <c r="L375" i="1"/>
  <c r="M375" i="1" s="1"/>
  <c r="AF375" i="1"/>
  <c r="N375" i="1" l="1"/>
  <c r="AH375" i="1"/>
  <c r="AG375" i="1"/>
  <c r="AD375" i="1"/>
  <c r="AB374" i="1"/>
  <c r="P375" i="1" l="1"/>
  <c r="O375" i="1"/>
  <c r="Q374" i="1"/>
  <c r="Q395" i="1" s="1"/>
  <c r="R374" i="1" l="1"/>
  <c r="R395" i="1" s="1"/>
  <c r="S374" i="1"/>
  <c r="Z375" i="1"/>
  <c r="Y375" i="1"/>
  <c r="G374" i="1"/>
  <c r="F374" i="1"/>
  <c r="D374" i="1"/>
  <c r="E374" i="1"/>
  <c r="V374" i="1" l="1"/>
  <c r="K374" i="1"/>
  <c r="AC374" i="1"/>
  <c r="H374" i="1"/>
  <c r="I374" i="1" s="1"/>
  <c r="S395" i="1"/>
  <c r="U374" i="1"/>
  <c r="U395" i="1" s="1"/>
  <c r="T374" i="1"/>
  <c r="T395" i="1" s="1"/>
  <c r="L374" i="1"/>
  <c r="M374" i="1"/>
  <c r="AF374" i="1"/>
  <c r="N374" i="1" l="1"/>
  <c r="AH374" i="1"/>
  <c r="AH395" i="1" s="1"/>
  <c r="AG374" i="1"/>
  <c r="AG395" i="1" s="1"/>
  <c r="AD374" i="1"/>
  <c r="AB371" i="1"/>
  <c r="N395" i="1" l="1"/>
  <c r="P374" i="1"/>
  <c r="P395" i="1" s="1"/>
  <c r="O374" i="1"/>
  <c r="Q371" i="1"/>
  <c r="S371" i="1" s="1"/>
  <c r="U371" i="1" l="1"/>
  <c r="T371" i="1"/>
  <c r="R371" i="1"/>
  <c r="O395" i="1"/>
  <c r="Z374" i="1"/>
  <c r="Z395" i="1" s="1"/>
  <c r="Y374" i="1"/>
  <c r="Y395" i="1" s="1"/>
  <c r="D371" i="1"/>
  <c r="G371" i="1"/>
  <c r="F371" i="1"/>
  <c r="V371" i="1" l="1"/>
  <c r="K371" i="1"/>
  <c r="AC371" i="1"/>
  <c r="H371" i="1"/>
  <c r="L371" i="1"/>
  <c r="AF371" i="1"/>
  <c r="M371" i="1"/>
  <c r="N371" i="1" l="1"/>
  <c r="I371" i="1"/>
  <c r="AH371" i="1"/>
  <c r="AG371" i="1"/>
  <c r="AD371" i="1"/>
  <c r="AB370" i="1"/>
  <c r="P371" i="1" l="1"/>
  <c r="O371" i="1"/>
  <c r="Z371" i="1" l="1"/>
  <c r="Y371" i="1"/>
  <c r="D370" i="1"/>
  <c r="F370" i="1"/>
  <c r="G370" i="1"/>
  <c r="V370" i="1" l="1"/>
  <c r="K370" i="1"/>
  <c r="AC370" i="1"/>
  <c r="H370" i="1"/>
  <c r="I370" i="1" s="1"/>
  <c r="L370" i="1"/>
  <c r="AF370" i="1" s="1"/>
  <c r="M370" i="1"/>
  <c r="Q370" i="1" l="1"/>
  <c r="N370" i="1"/>
  <c r="AH370" i="1"/>
  <c r="AG370" i="1"/>
  <c r="AD370" i="1"/>
  <c r="AB369" i="1"/>
  <c r="P370" i="1" l="1"/>
  <c r="O370" i="1"/>
  <c r="S370" i="1"/>
  <c r="R370" i="1"/>
  <c r="Q369" i="1"/>
  <c r="S369" i="1" s="1"/>
  <c r="U369" i="1" l="1"/>
  <c r="T369" i="1"/>
  <c r="U370" i="1"/>
  <c r="T370" i="1"/>
  <c r="Z370" i="1"/>
  <c r="Y370" i="1"/>
  <c r="R369" i="1"/>
  <c r="G369" i="1"/>
  <c r="D369" i="1"/>
  <c r="F369" i="1"/>
  <c r="V369" i="1" l="1"/>
  <c r="K369" i="1"/>
  <c r="AC369" i="1"/>
  <c r="H369" i="1"/>
  <c r="L369" i="1"/>
  <c r="AF369" i="1"/>
  <c r="I369" i="1" l="1"/>
  <c r="AG369" i="1"/>
  <c r="AH369" i="1"/>
  <c r="AD369" i="1"/>
  <c r="AB368" i="1"/>
  <c r="M369" i="1"/>
  <c r="N369" i="1" l="1"/>
  <c r="O369" i="1" s="1"/>
  <c r="Q368" i="1"/>
  <c r="S368" i="1" s="1"/>
  <c r="P369" i="1" l="1"/>
  <c r="U368" i="1"/>
  <c r="T368" i="1"/>
  <c r="Z369" i="1"/>
  <c r="Y369" i="1"/>
  <c r="R368" i="1"/>
  <c r="G368" i="1"/>
  <c r="F368" i="1"/>
  <c r="D368" i="1"/>
  <c r="V368" i="1" l="1"/>
  <c r="K368" i="1"/>
  <c r="AC368" i="1"/>
  <c r="H368" i="1"/>
  <c r="L368" i="1"/>
  <c r="AF368" i="1"/>
  <c r="I368" i="1" l="1"/>
  <c r="AH368" i="1"/>
  <c r="AG368" i="1"/>
  <c r="AD368" i="1"/>
  <c r="M368" i="1"/>
  <c r="AB367" i="1"/>
  <c r="N368" i="1" l="1"/>
  <c r="P368" i="1" s="1"/>
  <c r="Q367" i="1"/>
  <c r="S367" i="1" s="1"/>
  <c r="O368" i="1" l="1"/>
  <c r="Y368" i="1" s="1"/>
  <c r="T367" i="1"/>
  <c r="U367" i="1"/>
  <c r="R367" i="1"/>
  <c r="Z368" i="1"/>
  <c r="D367" i="1"/>
  <c r="G367" i="1"/>
  <c r="F367" i="1"/>
  <c r="V367" i="1" l="1"/>
  <c r="K367" i="1"/>
  <c r="AC367" i="1"/>
  <c r="H367" i="1"/>
  <c r="I367" i="1" s="1"/>
  <c r="L367" i="1"/>
  <c r="AF367" i="1"/>
  <c r="AH367" i="1" l="1"/>
  <c r="AG367" i="1"/>
  <c r="AD367" i="1"/>
  <c r="AB366" i="1"/>
  <c r="M367" i="1"/>
  <c r="N367" i="1" l="1"/>
  <c r="O367" i="1" s="1"/>
  <c r="Q366" i="1"/>
  <c r="S366" i="1" s="1"/>
  <c r="P367" i="1" l="1"/>
  <c r="T366" i="1"/>
  <c r="U366" i="1"/>
  <c r="Z367" i="1"/>
  <c r="Y367" i="1"/>
  <c r="R366" i="1"/>
  <c r="D366" i="1"/>
  <c r="F366" i="1"/>
  <c r="G366" i="1"/>
  <c r="V366" i="1" l="1"/>
  <c r="K366" i="1"/>
  <c r="AC366" i="1"/>
  <c r="H366" i="1"/>
  <c r="I366" i="1" s="1"/>
  <c r="L366" i="1"/>
  <c r="M366" i="1" s="1"/>
  <c r="AF366" i="1"/>
  <c r="N366" i="1" l="1"/>
  <c r="AH366" i="1"/>
  <c r="AG366" i="1"/>
  <c r="AD366" i="1"/>
  <c r="AB365" i="1"/>
  <c r="P366" i="1" l="1"/>
  <c r="O366" i="1"/>
  <c r="Q365" i="1"/>
  <c r="S365" i="1" s="1"/>
  <c r="U365" i="1" l="1"/>
  <c r="T365" i="1"/>
  <c r="Z366" i="1"/>
  <c r="Y366" i="1"/>
  <c r="R365" i="1"/>
  <c r="D365" i="1"/>
  <c r="F365" i="1"/>
  <c r="G365" i="1"/>
  <c r="V365" i="1" l="1"/>
  <c r="K365" i="1"/>
  <c r="AC365" i="1"/>
  <c r="H365" i="1"/>
  <c r="L365" i="1"/>
  <c r="AF365" i="1"/>
  <c r="M365" i="1"/>
  <c r="N365" i="1" l="1"/>
  <c r="I365" i="1"/>
  <c r="AH365" i="1"/>
  <c r="AG365" i="1"/>
  <c r="AD365" i="1"/>
  <c r="AB364" i="1"/>
  <c r="P365" i="1" l="1"/>
  <c r="O365" i="1"/>
  <c r="Q364" i="1"/>
  <c r="S364" i="1" s="1"/>
  <c r="U364" i="1" l="1"/>
  <c r="T364" i="1"/>
  <c r="R364" i="1"/>
  <c r="Y365" i="1"/>
  <c r="Z365" i="1"/>
  <c r="F364" i="1"/>
  <c r="G364" i="1"/>
  <c r="D364" i="1"/>
  <c r="V364" i="1" l="1"/>
  <c r="K364" i="1"/>
  <c r="AC364" i="1"/>
  <c r="H364" i="1"/>
  <c r="L364" i="1"/>
  <c r="AF364" i="1" s="1"/>
  <c r="I364" i="1" l="1"/>
  <c r="AH364" i="1"/>
  <c r="AG364" i="1"/>
  <c r="AD364" i="1"/>
  <c r="M364" i="1"/>
  <c r="AB363" i="1"/>
  <c r="N364" i="1" l="1"/>
  <c r="O364" i="1" s="1"/>
  <c r="Q363" i="1"/>
  <c r="S363" i="1" s="1"/>
  <c r="P364" i="1" l="1"/>
  <c r="U363" i="1"/>
  <c r="T363" i="1"/>
  <c r="Z364" i="1"/>
  <c r="Y364" i="1"/>
  <c r="R363" i="1"/>
  <c r="D363" i="1"/>
  <c r="G363" i="1"/>
  <c r="F363" i="1"/>
  <c r="V363" i="1" l="1"/>
  <c r="K363" i="1"/>
  <c r="AC363" i="1"/>
  <c r="H363" i="1"/>
  <c r="L363" i="1"/>
  <c r="M363" i="1" s="1"/>
  <c r="AF363" i="1"/>
  <c r="N363" i="1" l="1"/>
  <c r="I363" i="1"/>
  <c r="AH363" i="1"/>
  <c r="AG363" i="1"/>
  <c r="AD363" i="1"/>
  <c r="AB362" i="1"/>
  <c r="P363" i="1" l="1"/>
  <c r="O363" i="1"/>
  <c r="Q362" i="1"/>
  <c r="S362" i="1" s="1"/>
  <c r="U362" i="1" l="1"/>
  <c r="T362" i="1"/>
  <c r="Y363" i="1"/>
  <c r="Z363" i="1"/>
  <c r="R362" i="1"/>
  <c r="G362" i="1"/>
  <c r="D362" i="1"/>
  <c r="F362" i="1"/>
  <c r="V362" i="1" l="1"/>
  <c r="K362" i="1"/>
  <c r="AC362" i="1"/>
  <c r="H362" i="1"/>
  <c r="L362" i="1"/>
  <c r="M362" i="1" s="1"/>
  <c r="N362" i="1" l="1"/>
  <c r="I362" i="1"/>
  <c r="AD362" i="1"/>
  <c r="AB361" i="1"/>
  <c r="AF362" i="1"/>
  <c r="AH362" i="1" l="1"/>
  <c r="AG362" i="1"/>
  <c r="P362" i="1"/>
  <c r="O362" i="1"/>
  <c r="Q361" i="1"/>
  <c r="S361" i="1" s="1"/>
  <c r="U361" i="1" l="1"/>
  <c r="T361" i="1"/>
  <c r="Y362" i="1"/>
  <c r="Z362" i="1"/>
  <c r="R361" i="1"/>
  <c r="G361" i="1"/>
  <c r="F361" i="1"/>
  <c r="D361" i="1"/>
  <c r="V361" i="1" l="1"/>
  <c r="K361" i="1"/>
  <c r="AC361" i="1"/>
  <c r="H361" i="1"/>
  <c r="I361" i="1" s="1"/>
  <c r="L361" i="1"/>
  <c r="M361" i="1"/>
  <c r="AF361" i="1"/>
  <c r="AH361" i="1" l="1"/>
  <c r="AG361" i="1"/>
  <c r="AD361" i="1"/>
  <c r="N361" i="1"/>
  <c r="AB360" i="1"/>
  <c r="P361" i="1" l="1"/>
  <c r="O361" i="1"/>
  <c r="Q360" i="1"/>
  <c r="S360" i="1" s="1"/>
  <c r="U360" i="1" l="1"/>
  <c r="T360" i="1"/>
  <c r="Z361" i="1"/>
  <c r="Y361" i="1"/>
  <c r="R360" i="1"/>
  <c r="F360" i="1"/>
  <c r="G360" i="1"/>
  <c r="D360" i="1"/>
  <c r="V360" i="1" l="1"/>
  <c r="K360" i="1"/>
  <c r="AC360" i="1"/>
  <c r="H360" i="1"/>
  <c r="L360" i="1"/>
  <c r="AF360" i="1"/>
  <c r="I360" i="1" l="1"/>
  <c r="AH360" i="1"/>
  <c r="AG360" i="1"/>
  <c r="AD360" i="1"/>
  <c r="M360" i="1"/>
  <c r="AB359" i="1"/>
  <c r="N360" i="1" l="1"/>
  <c r="P360" i="1" s="1"/>
  <c r="O360" i="1" l="1"/>
  <c r="Y360" i="1" s="1"/>
  <c r="D359" i="1"/>
  <c r="G359" i="1"/>
  <c r="F359" i="1"/>
  <c r="Z360" i="1" l="1"/>
  <c r="V359" i="1"/>
  <c r="K359" i="1"/>
  <c r="AC359" i="1"/>
  <c r="H359" i="1"/>
  <c r="I359" i="1" s="1"/>
  <c r="L359" i="1"/>
  <c r="AF359" i="1" s="1"/>
  <c r="M359" i="1"/>
  <c r="Q359" i="1" l="1"/>
  <c r="N359" i="1"/>
  <c r="AH359" i="1"/>
  <c r="AG359" i="1"/>
  <c r="AD359" i="1"/>
  <c r="AB358" i="1"/>
  <c r="S359" i="1" l="1"/>
  <c r="R359" i="1"/>
  <c r="O359" i="1"/>
  <c r="P359" i="1"/>
  <c r="Q358" i="1"/>
  <c r="S358" i="1" s="1"/>
  <c r="U358" i="1" l="1"/>
  <c r="T358" i="1"/>
  <c r="Z359" i="1"/>
  <c r="Y359" i="1"/>
  <c r="U359" i="1"/>
  <c r="T359" i="1"/>
  <c r="R358" i="1"/>
  <c r="D358" i="1"/>
  <c r="F358" i="1"/>
  <c r="G358" i="1"/>
  <c r="V358" i="1" l="1"/>
  <c r="K358" i="1"/>
  <c r="AC358" i="1"/>
  <c r="H358" i="1"/>
  <c r="I358" i="1" s="1"/>
  <c r="L358" i="1"/>
  <c r="AF358" i="1"/>
  <c r="M358" i="1"/>
  <c r="N358" i="1" l="1"/>
  <c r="AH358" i="1"/>
  <c r="AG358" i="1"/>
  <c r="AD358" i="1"/>
  <c r="AB357" i="1"/>
  <c r="P358" i="1" l="1"/>
  <c r="O358" i="1"/>
  <c r="Q357" i="1"/>
  <c r="S357" i="1" s="1"/>
  <c r="U357" i="1" l="1"/>
  <c r="T357" i="1"/>
  <c r="Z358" i="1"/>
  <c r="Y358" i="1"/>
  <c r="R357" i="1"/>
  <c r="F357" i="1"/>
  <c r="G357" i="1"/>
  <c r="D357" i="1"/>
  <c r="V357" i="1" l="1"/>
  <c r="K357" i="1"/>
  <c r="AC357" i="1"/>
  <c r="H357" i="1"/>
  <c r="I357" i="1" s="1"/>
  <c r="L357" i="1"/>
  <c r="M357" i="1" s="1"/>
  <c r="N357" i="1" l="1"/>
  <c r="AD357" i="1"/>
  <c r="AF357" i="1"/>
  <c r="AB356" i="1"/>
  <c r="AH357" i="1" l="1"/>
  <c r="AG357" i="1"/>
  <c r="P357" i="1"/>
  <c r="O357" i="1"/>
  <c r="Q356" i="1"/>
  <c r="S356" i="1" s="1"/>
  <c r="U356" i="1" l="1"/>
  <c r="T356" i="1"/>
  <c r="Y357" i="1"/>
  <c r="Z357" i="1"/>
  <c r="R356" i="1"/>
  <c r="G356" i="1"/>
  <c r="F356" i="1"/>
  <c r="D356" i="1"/>
  <c r="V356" i="1" l="1"/>
  <c r="K356" i="1"/>
  <c r="AC356" i="1"/>
  <c r="H356" i="1"/>
  <c r="I356" i="1" s="1"/>
  <c r="L356" i="1"/>
  <c r="M356" i="1"/>
  <c r="AD356" i="1" l="1"/>
  <c r="N356" i="1"/>
  <c r="AF356" i="1"/>
  <c r="AB355" i="1"/>
  <c r="AH356" i="1" l="1"/>
  <c r="AG356" i="1"/>
  <c r="P356" i="1"/>
  <c r="O356" i="1"/>
  <c r="Y356" i="1" l="1"/>
  <c r="Z356" i="1"/>
  <c r="G355" i="1"/>
  <c r="F355" i="1"/>
  <c r="D355" i="1"/>
  <c r="V355" i="1" l="1"/>
  <c r="K355" i="1"/>
  <c r="AC355" i="1"/>
  <c r="H355" i="1"/>
  <c r="I355" i="1" s="1"/>
  <c r="L355" i="1"/>
  <c r="M355" i="1" s="1"/>
  <c r="AF355" i="1"/>
  <c r="Q355" i="1" l="1"/>
  <c r="N355" i="1"/>
  <c r="AH355" i="1"/>
  <c r="AG355" i="1"/>
  <c r="AD355" i="1"/>
  <c r="AB354" i="1"/>
  <c r="P355" i="1" l="1"/>
  <c r="O355" i="1"/>
  <c r="S355" i="1"/>
  <c r="R355" i="1"/>
  <c r="Q354" i="1"/>
  <c r="S354" i="1" s="1"/>
  <c r="U354" i="1" l="1"/>
  <c r="T354" i="1"/>
  <c r="R354" i="1"/>
  <c r="U355" i="1"/>
  <c r="T355" i="1"/>
  <c r="Z355" i="1"/>
  <c r="Y355" i="1"/>
  <c r="D354" i="1"/>
  <c r="G354" i="1"/>
  <c r="F354" i="1"/>
  <c r="V354" i="1" l="1"/>
  <c r="K354" i="1"/>
  <c r="AC354" i="1"/>
  <c r="H354" i="1"/>
  <c r="L354" i="1"/>
  <c r="AF354" i="1" s="1"/>
  <c r="I354" i="1" l="1"/>
  <c r="AG354" i="1"/>
  <c r="AH354" i="1"/>
  <c r="AD354" i="1"/>
  <c r="AB353" i="1"/>
  <c r="M354" i="1"/>
  <c r="N354" i="1" l="1"/>
  <c r="P354" i="1" s="1"/>
  <c r="Q353" i="1"/>
  <c r="Q372" i="1" s="1"/>
  <c r="O354" i="1" l="1"/>
  <c r="Y354" i="1" s="1"/>
  <c r="R353" i="1"/>
  <c r="R372" i="1" s="1"/>
  <c r="S353" i="1"/>
  <c r="D353" i="1"/>
  <c r="F353" i="1"/>
  <c r="G353" i="1"/>
  <c r="Z354" i="1" l="1"/>
  <c r="V353" i="1"/>
  <c r="K353" i="1"/>
  <c r="AC353" i="1"/>
  <c r="H353" i="1"/>
  <c r="S372" i="1"/>
  <c r="U353" i="1"/>
  <c r="U372" i="1" s="1"/>
  <c r="T353" i="1"/>
  <c r="T372" i="1" s="1"/>
  <c r="L353" i="1"/>
  <c r="M353" i="1"/>
  <c r="N353" i="1" l="1"/>
  <c r="I353" i="1"/>
  <c r="AD353" i="1"/>
  <c r="AF353" i="1"/>
  <c r="AB350" i="1"/>
  <c r="AH353" i="1" l="1"/>
  <c r="AH372" i="1" s="1"/>
  <c r="AG353" i="1"/>
  <c r="AG372" i="1" s="1"/>
  <c r="N372" i="1"/>
  <c r="P353" i="1"/>
  <c r="P372" i="1" s="1"/>
  <c r="O353" i="1"/>
  <c r="Q350" i="1"/>
  <c r="S350" i="1" s="1"/>
  <c r="U350" i="1" l="1"/>
  <c r="T350" i="1"/>
  <c r="R350" i="1"/>
  <c r="O372" i="1"/>
  <c r="Z353" i="1"/>
  <c r="Z372" i="1" s="1"/>
  <c r="Y353" i="1"/>
  <c r="Y372" i="1" s="1"/>
  <c r="D350" i="1"/>
  <c r="F350" i="1"/>
  <c r="G350" i="1"/>
  <c r="V350" i="1" l="1"/>
  <c r="K350" i="1"/>
  <c r="AC350" i="1"/>
  <c r="H350" i="1"/>
  <c r="L350" i="1"/>
  <c r="AF350" i="1" s="1"/>
  <c r="M350" i="1"/>
  <c r="N350" i="1" l="1"/>
  <c r="P350" i="1" s="1"/>
  <c r="I350" i="1"/>
  <c r="AG350" i="1"/>
  <c r="AH350" i="1"/>
  <c r="AD350" i="1"/>
  <c r="AB349" i="1"/>
  <c r="O350" i="1" l="1"/>
  <c r="Z350" i="1" s="1"/>
  <c r="Q349" i="1"/>
  <c r="S349" i="1" s="1"/>
  <c r="Y350" i="1" l="1"/>
  <c r="U349" i="1"/>
  <c r="T349" i="1"/>
  <c r="R349" i="1"/>
  <c r="D349" i="1"/>
  <c r="G349" i="1"/>
  <c r="F349" i="1"/>
  <c r="V349" i="1" l="1"/>
  <c r="K349" i="1"/>
  <c r="AC349" i="1"/>
  <c r="H349" i="1"/>
  <c r="L349" i="1"/>
  <c r="AF349" i="1"/>
  <c r="M349" i="1"/>
  <c r="N349" i="1" l="1"/>
  <c r="I349" i="1"/>
  <c r="AG349" i="1"/>
  <c r="AH349" i="1"/>
  <c r="AD349" i="1"/>
  <c r="AB348" i="1"/>
  <c r="O349" i="1" l="1"/>
  <c r="P349" i="1"/>
  <c r="Q348" i="1"/>
  <c r="S348" i="1" s="1"/>
  <c r="R348" i="1" l="1"/>
  <c r="U348" i="1"/>
  <c r="T348" i="1"/>
  <c r="Y349" i="1"/>
  <c r="Z349" i="1"/>
  <c r="F348" i="1"/>
  <c r="G348" i="1"/>
  <c r="D348" i="1"/>
  <c r="V348" i="1" l="1"/>
  <c r="K348" i="1"/>
  <c r="AC348" i="1"/>
  <c r="H348" i="1"/>
  <c r="L348" i="1"/>
  <c r="AF348" i="1"/>
  <c r="I348" i="1" l="1"/>
  <c r="AH348" i="1"/>
  <c r="AG348" i="1"/>
  <c r="AD348" i="1"/>
  <c r="M348" i="1"/>
  <c r="AB347" i="1"/>
  <c r="N348" i="1" l="1"/>
  <c r="P348" i="1" s="1"/>
  <c r="Q347" i="1"/>
  <c r="S347" i="1" s="1"/>
  <c r="O348" i="1" l="1"/>
  <c r="Z348" i="1" s="1"/>
  <c r="U347" i="1"/>
  <c r="T347" i="1"/>
  <c r="R347" i="1"/>
  <c r="D347" i="1"/>
  <c r="F347" i="1"/>
  <c r="G347" i="1"/>
  <c r="Y348" i="1" l="1"/>
  <c r="V347" i="1"/>
  <c r="K347" i="1"/>
  <c r="AC347" i="1"/>
  <c r="H347" i="1"/>
  <c r="L347" i="1"/>
  <c r="AF347" i="1"/>
  <c r="M347" i="1"/>
  <c r="N347" i="1" l="1"/>
  <c r="I347" i="1"/>
  <c r="AH347" i="1"/>
  <c r="AG347" i="1"/>
  <c r="AD347" i="1"/>
  <c r="AB346" i="1"/>
  <c r="P347" i="1" l="1"/>
  <c r="O347" i="1"/>
  <c r="Q346" i="1"/>
  <c r="S346" i="1" s="1"/>
  <c r="U346" i="1" l="1"/>
  <c r="T346" i="1"/>
  <c r="Z347" i="1"/>
  <c r="Y347" i="1"/>
  <c r="R346" i="1"/>
  <c r="G346" i="1"/>
  <c r="F346" i="1"/>
  <c r="D346" i="1"/>
  <c r="V346" i="1" l="1"/>
  <c r="K346" i="1"/>
  <c r="AC346" i="1"/>
  <c r="H346" i="1"/>
  <c r="L346" i="1"/>
  <c r="AF346" i="1" s="1"/>
  <c r="I346" i="1" l="1"/>
  <c r="AH346" i="1"/>
  <c r="AG346" i="1"/>
  <c r="AD346" i="1"/>
  <c r="AB345" i="1"/>
  <c r="M346" i="1"/>
  <c r="N346" i="1" l="1"/>
  <c r="Q345" i="1"/>
  <c r="S345" i="1" s="1"/>
  <c r="P346" i="1" l="1"/>
  <c r="O346" i="1"/>
  <c r="U345" i="1"/>
  <c r="T345" i="1"/>
  <c r="R345" i="1"/>
  <c r="D345" i="1"/>
  <c r="G345" i="1"/>
  <c r="F345" i="1"/>
  <c r="Y346" i="1" l="1"/>
  <c r="Z346" i="1"/>
  <c r="V345" i="1"/>
  <c r="K345" i="1"/>
  <c r="AC345" i="1"/>
  <c r="H345" i="1"/>
  <c r="I345" i="1" s="1"/>
  <c r="L345" i="1"/>
  <c r="AF345" i="1"/>
  <c r="AH345" i="1" l="1"/>
  <c r="AG345" i="1"/>
  <c r="AD345" i="1"/>
  <c r="M345" i="1"/>
  <c r="AB344" i="1"/>
  <c r="N345" i="1" l="1"/>
  <c r="P345" i="1" s="1"/>
  <c r="Q344" i="1"/>
  <c r="S344" i="1" s="1"/>
  <c r="O345" i="1" l="1"/>
  <c r="Z345" i="1" s="1"/>
  <c r="U344" i="1"/>
  <c r="T344" i="1"/>
  <c r="R344" i="1"/>
  <c r="G344" i="1"/>
  <c r="F344" i="1"/>
  <c r="D344" i="1"/>
  <c r="Y345" i="1" l="1"/>
  <c r="V344" i="1"/>
  <c r="K344" i="1"/>
  <c r="AC344" i="1"/>
  <c r="H344" i="1"/>
  <c r="I344" i="1" s="1"/>
  <c r="L344" i="1"/>
  <c r="M344" i="1" s="1"/>
  <c r="AF344" i="1"/>
  <c r="N344" i="1" l="1"/>
  <c r="AH344" i="1"/>
  <c r="AG344" i="1"/>
  <c r="AD344" i="1"/>
  <c r="AB343" i="1"/>
  <c r="O344" i="1" l="1"/>
  <c r="P344" i="1"/>
  <c r="Q343" i="1"/>
  <c r="R343" i="1" s="1"/>
  <c r="Y344" i="1" l="1"/>
  <c r="Z344" i="1"/>
  <c r="S343" i="1"/>
  <c r="F343" i="1"/>
  <c r="D343" i="1"/>
  <c r="G343" i="1"/>
  <c r="V343" i="1" l="1"/>
  <c r="K343" i="1"/>
  <c r="AC343" i="1"/>
  <c r="H343" i="1"/>
  <c r="I343" i="1" s="1"/>
  <c r="U343" i="1"/>
  <c r="T343" i="1"/>
  <c r="L343" i="1"/>
  <c r="M343" i="1"/>
  <c r="AF343" i="1"/>
  <c r="N343" i="1" l="1"/>
  <c r="AH343" i="1"/>
  <c r="AG343" i="1"/>
  <c r="AD343" i="1"/>
  <c r="AB342" i="1"/>
  <c r="P343" i="1" l="1"/>
  <c r="O343" i="1"/>
  <c r="Q342" i="1"/>
  <c r="R342" i="1" s="1"/>
  <c r="S342" i="1" l="1"/>
  <c r="Z343" i="1"/>
  <c r="Y343" i="1"/>
  <c r="G342" i="1"/>
  <c r="D342" i="1"/>
  <c r="F342" i="1"/>
  <c r="V342" i="1" l="1"/>
  <c r="K342" i="1"/>
  <c r="AC342" i="1"/>
  <c r="H342" i="1"/>
  <c r="I342" i="1" s="1"/>
  <c r="U342" i="1"/>
  <c r="T342" i="1"/>
  <c r="L342" i="1"/>
  <c r="AF342" i="1" s="1"/>
  <c r="M342" i="1"/>
  <c r="N342" i="1" l="1"/>
  <c r="AH342" i="1"/>
  <c r="AG342" i="1"/>
  <c r="AD342" i="1"/>
  <c r="AB341" i="1"/>
  <c r="P342" i="1" l="1"/>
  <c r="O342" i="1"/>
  <c r="Q341" i="1"/>
  <c r="S341" i="1" s="1"/>
  <c r="U341" i="1" l="1"/>
  <c r="T341" i="1"/>
  <c r="Z342" i="1"/>
  <c r="Y342" i="1"/>
  <c r="R341" i="1"/>
  <c r="G341" i="1"/>
  <c r="D341" i="1"/>
  <c r="F341" i="1"/>
  <c r="V341" i="1" l="1"/>
  <c r="K341" i="1"/>
  <c r="AC341" i="1"/>
  <c r="H341" i="1"/>
  <c r="L341" i="1"/>
  <c r="AF341" i="1" s="1"/>
  <c r="I341" i="1" l="1"/>
  <c r="AH341" i="1"/>
  <c r="AG341" i="1"/>
  <c r="AD341" i="1"/>
  <c r="AB340" i="1"/>
  <c r="M341" i="1"/>
  <c r="N341" i="1" l="1"/>
  <c r="O341" i="1" s="1"/>
  <c r="Y341" i="1" s="1"/>
  <c r="Q340" i="1"/>
  <c r="S340" i="1" s="1"/>
  <c r="Z341" i="1" l="1"/>
  <c r="P341" i="1"/>
  <c r="U340" i="1"/>
  <c r="T340" i="1"/>
  <c r="R340" i="1"/>
  <c r="G340" i="1"/>
  <c r="F340" i="1"/>
  <c r="D340" i="1"/>
  <c r="V340" i="1" l="1"/>
  <c r="K340" i="1"/>
  <c r="AC340" i="1"/>
  <c r="H340" i="1"/>
  <c r="L340" i="1"/>
  <c r="AF340" i="1"/>
  <c r="M340" i="1"/>
  <c r="N340" i="1" l="1"/>
  <c r="P340" i="1" s="1"/>
  <c r="I340" i="1"/>
  <c r="AH340" i="1"/>
  <c r="AG340" i="1"/>
  <c r="AD340" i="1"/>
  <c r="AB339" i="1"/>
  <c r="O340" i="1" l="1"/>
  <c r="Z340" i="1" s="1"/>
  <c r="Q339" i="1"/>
  <c r="S339" i="1" s="1"/>
  <c r="Y340" i="1" l="1"/>
  <c r="U339" i="1"/>
  <c r="T339" i="1"/>
  <c r="R339" i="1"/>
  <c r="G339" i="1"/>
  <c r="D339" i="1"/>
  <c r="F339" i="1"/>
  <c r="V339" i="1" l="1"/>
  <c r="K339" i="1"/>
  <c r="AC339" i="1"/>
  <c r="H339" i="1"/>
  <c r="L339" i="1"/>
  <c r="AF339" i="1"/>
  <c r="I339" i="1" l="1"/>
  <c r="AH339" i="1"/>
  <c r="AG339" i="1"/>
  <c r="AD339" i="1"/>
  <c r="M339" i="1"/>
  <c r="AB338" i="1"/>
  <c r="N339" i="1" l="1"/>
  <c r="P339" i="1" s="1"/>
  <c r="Q338" i="1"/>
  <c r="S338" i="1" s="1"/>
  <c r="O339" i="1" l="1"/>
  <c r="Z339" i="1" s="1"/>
  <c r="U338" i="1"/>
  <c r="T338" i="1"/>
  <c r="R338" i="1"/>
  <c r="G338" i="1"/>
  <c r="D338" i="1"/>
  <c r="F338" i="1"/>
  <c r="Y339" i="1" l="1"/>
  <c r="V338" i="1"/>
  <c r="K338" i="1"/>
  <c r="AC338" i="1"/>
  <c r="H338" i="1"/>
  <c r="L338" i="1"/>
  <c r="M338" i="1"/>
  <c r="AF338" i="1"/>
  <c r="N338" i="1" l="1"/>
  <c r="P338" i="1" s="1"/>
  <c r="AH338" i="1"/>
  <c r="AG338" i="1"/>
  <c r="AD338" i="1"/>
  <c r="I338" i="1"/>
  <c r="AB337" i="1"/>
  <c r="O338" i="1" l="1"/>
  <c r="Y338" i="1" s="1"/>
  <c r="Q337" i="1"/>
  <c r="Q351" i="1" s="1"/>
  <c r="Z338" i="1" l="1"/>
  <c r="R337" i="1"/>
  <c r="R351" i="1" s="1"/>
  <c r="S337" i="1"/>
  <c r="E337" i="1"/>
  <c r="D337" i="1"/>
  <c r="F337" i="1"/>
  <c r="G337" i="1"/>
  <c r="V337" i="1" l="1"/>
  <c r="K337" i="1"/>
  <c r="AC337" i="1"/>
  <c r="H337" i="1"/>
  <c r="S351" i="1"/>
  <c r="U337" i="1"/>
  <c r="U351" i="1" s="1"/>
  <c r="T337" i="1"/>
  <c r="T351" i="1" s="1"/>
  <c r="L337" i="1"/>
  <c r="AF337" i="1"/>
  <c r="AH337" i="1" l="1"/>
  <c r="AH351" i="1" s="1"/>
  <c r="AG337" i="1"/>
  <c r="AG351" i="1" s="1"/>
  <c r="AD337" i="1"/>
  <c r="I337" i="1"/>
  <c r="AB334" i="1"/>
  <c r="M337" i="1"/>
  <c r="N337" i="1" l="1"/>
  <c r="N351" i="1" s="1"/>
  <c r="Q334" i="1"/>
  <c r="S334" i="1" s="1"/>
  <c r="P337" i="1" l="1"/>
  <c r="P351" i="1" s="1"/>
  <c r="O337" i="1"/>
  <c r="O351" i="1" s="1"/>
  <c r="U334" i="1"/>
  <c r="T334" i="1"/>
  <c r="R334" i="1"/>
  <c r="G334" i="1"/>
  <c r="F334" i="1"/>
  <c r="D334" i="1"/>
  <c r="Y337" i="1" l="1"/>
  <c r="Y351" i="1" s="1"/>
  <c r="Z337" i="1"/>
  <c r="Z351" i="1" s="1"/>
  <c r="V334" i="1"/>
  <c r="K334" i="1"/>
  <c r="AC334" i="1"/>
  <c r="H334" i="1"/>
  <c r="L334" i="1"/>
  <c r="M334" i="1"/>
  <c r="AF334" i="1"/>
  <c r="N334" i="1" l="1"/>
  <c r="AH334" i="1"/>
  <c r="AG334" i="1"/>
  <c r="AD334" i="1"/>
  <c r="I334" i="1"/>
  <c r="AB333" i="1"/>
  <c r="P334" i="1" l="1"/>
  <c r="O334" i="1"/>
  <c r="Z334" i="1" l="1"/>
  <c r="Y334" i="1"/>
  <c r="F333" i="1"/>
  <c r="D333" i="1"/>
  <c r="G333" i="1"/>
  <c r="V333" i="1" l="1"/>
  <c r="K333" i="1"/>
  <c r="AC333" i="1"/>
  <c r="H333" i="1"/>
  <c r="I333" i="1" s="1"/>
  <c r="L333" i="1"/>
  <c r="M333" i="1" s="1"/>
  <c r="AF333" i="1"/>
  <c r="Q333" i="1" l="1"/>
  <c r="N333" i="1"/>
  <c r="AG333" i="1"/>
  <c r="AH333" i="1"/>
  <c r="AD333" i="1"/>
  <c r="AB332" i="1"/>
  <c r="P333" i="1" l="1"/>
  <c r="O333" i="1"/>
  <c r="S333" i="1"/>
  <c r="R333" i="1"/>
  <c r="Y333" i="1" l="1"/>
  <c r="U333" i="1"/>
  <c r="T333" i="1"/>
  <c r="Z333" i="1"/>
  <c r="D332" i="1"/>
  <c r="F332" i="1"/>
  <c r="G332" i="1"/>
  <c r="V332" i="1" l="1"/>
  <c r="K332" i="1"/>
  <c r="AC332" i="1"/>
  <c r="H332" i="1"/>
  <c r="I332" i="1" s="1"/>
  <c r="L332" i="1"/>
  <c r="M332" i="1" s="1"/>
  <c r="Q332" i="1" l="1"/>
  <c r="N332" i="1"/>
  <c r="AD332" i="1"/>
  <c r="AB331" i="1"/>
  <c r="AF332" i="1"/>
  <c r="AG332" i="1" l="1"/>
  <c r="AH332" i="1"/>
  <c r="P332" i="1"/>
  <c r="O332" i="1"/>
  <c r="S332" i="1"/>
  <c r="R332" i="1"/>
  <c r="Z332" i="1" l="1"/>
  <c r="Y332" i="1"/>
  <c r="U332" i="1"/>
  <c r="T332" i="1"/>
  <c r="G331" i="1"/>
  <c r="D331" i="1"/>
  <c r="F331" i="1"/>
  <c r="V331" i="1" l="1"/>
  <c r="K331" i="1"/>
  <c r="AC331" i="1"/>
  <c r="H331" i="1"/>
  <c r="I331" i="1" s="1"/>
  <c r="L331" i="1"/>
  <c r="M331" i="1"/>
  <c r="AF331" i="1"/>
  <c r="Q331" i="1" l="1"/>
  <c r="N331" i="1"/>
  <c r="AG331" i="1"/>
  <c r="AG335" i="1" s="1"/>
  <c r="AH331" i="1"/>
  <c r="AH335" i="1" s="1"/>
  <c r="AD331" i="1"/>
  <c r="AB328" i="1"/>
  <c r="N335" i="1" l="1"/>
  <c r="P331" i="1"/>
  <c r="P335" i="1" s="1"/>
  <c r="O331" i="1"/>
  <c r="O335" i="1" s="1"/>
  <c r="Q335" i="1"/>
  <c r="S331" i="1"/>
  <c r="R331" i="1"/>
  <c r="R335" i="1" s="1"/>
  <c r="Q328" i="1"/>
  <c r="S328" i="1" s="1"/>
  <c r="U328" i="1" l="1"/>
  <c r="T328" i="1"/>
  <c r="R328" i="1"/>
  <c r="S335" i="1"/>
  <c r="Z331" i="1"/>
  <c r="Z335" i="1" s="1"/>
  <c r="Y331" i="1"/>
  <c r="Y335" i="1" s="1"/>
  <c r="U331" i="1"/>
  <c r="U335" i="1" s="1"/>
  <c r="T331" i="1"/>
  <c r="T335" i="1" s="1"/>
  <c r="F328" i="1"/>
  <c r="G328" i="1"/>
  <c r="D328" i="1"/>
  <c r="V328" i="1" l="1"/>
  <c r="K328" i="1"/>
  <c r="AC328" i="1"/>
  <c r="H328" i="1"/>
  <c r="L328" i="1"/>
  <c r="M328" i="1"/>
  <c r="AF328" i="1"/>
  <c r="N328" i="1" l="1"/>
  <c r="I328" i="1"/>
  <c r="AH328" i="1"/>
  <c r="AG328" i="1"/>
  <c r="AD328" i="1"/>
  <c r="AB327" i="1"/>
  <c r="P328" i="1" l="1"/>
  <c r="O328" i="1"/>
  <c r="Q327" i="1"/>
  <c r="Q329" i="1" s="1"/>
  <c r="Z328" i="1" l="1"/>
  <c r="Y328" i="1"/>
  <c r="R327" i="1"/>
  <c r="R329" i="1" s="1"/>
  <c r="S327" i="1"/>
  <c r="D327" i="1"/>
  <c r="G327" i="1"/>
  <c r="F327" i="1"/>
  <c r="V327" i="1" l="1"/>
  <c r="K327" i="1"/>
  <c r="AC327" i="1"/>
  <c r="H327" i="1"/>
  <c r="S329" i="1"/>
  <c r="U327" i="1"/>
  <c r="U329" i="1" s="1"/>
  <c r="T327" i="1"/>
  <c r="T329" i="1" s="1"/>
  <c r="L327" i="1"/>
  <c r="AF327" i="1"/>
  <c r="M327" i="1"/>
  <c r="N327" i="1" l="1"/>
  <c r="AH327" i="1"/>
  <c r="AH329" i="1" s="1"/>
  <c r="AG327" i="1"/>
  <c r="AG329" i="1" s="1"/>
  <c r="AD327" i="1"/>
  <c r="I327" i="1"/>
  <c r="AB324" i="1"/>
  <c r="N329" i="1" l="1"/>
  <c r="O327" i="1"/>
  <c r="P327" i="1"/>
  <c r="P329" i="1" s="1"/>
  <c r="Q324" i="1"/>
  <c r="S324" i="1" s="1"/>
  <c r="U324" i="1" l="1"/>
  <c r="T324" i="1"/>
  <c r="R324" i="1"/>
  <c r="O329" i="1"/>
  <c r="Y327" i="1"/>
  <c r="Y329" i="1" s="1"/>
  <c r="Z327" i="1"/>
  <c r="Z329" i="1" s="1"/>
  <c r="G324" i="1"/>
  <c r="D324" i="1"/>
  <c r="F324" i="1"/>
  <c r="V324" i="1" l="1"/>
  <c r="K324" i="1"/>
  <c r="AC324" i="1"/>
  <c r="H324" i="1"/>
  <c r="L324" i="1"/>
  <c r="AF324" i="1" s="1"/>
  <c r="M324" i="1"/>
  <c r="N324" i="1" l="1"/>
  <c r="P324" i="1" s="1"/>
  <c r="I324" i="1"/>
  <c r="AH324" i="1"/>
  <c r="AG324" i="1"/>
  <c r="AD324" i="1"/>
  <c r="AB323" i="1"/>
  <c r="O324" i="1" l="1"/>
  <c r="Y324" i="1" s="1"/>
  <c r="Q323" i="1"/>
  <c r="Q325" i="1" s="1"/>
  <c r="Z324" i="1" l="1"/>
  <c r="R323" i="1"/>
  <c r="R325" i="1" s="1"/>
  <c r="S323" i="1"/>
  <c r="D323" i="1"/>
  <c r="F323" i="1"/>
  <c r="G323" i="1"/>
  <c r="V323" i="1" l="1"/>
  <c r="K323" i="1"/>
  <c r="AC323" i="1"/>
  <c r="H323" i="1"/>
  <c r="S325" i="1"/>
  <c r="U323" i="1"/>
  <c r="U325" i="1" s="1"/>
  <c r="T323" i="1"/>
  <c r="T325" i="1" s="1"/>
  <c r="L323" i="1"/>
  <c r="AF323" i="1"/>
  <c r="M323" i="1"/>
  <c r="N323" i="1" l="1"/>
  <c r="N325" i="1" s="1"/>
  <c r="AG323" i="1"/>
  <c r="AG325" i="1" s="1"/>
  <c r="AH323" i="1"/>
  <c r="AH325" i="1" s="1"/>
  <c r="AD323" i="1"/>
  <c r="I323" i="1"/>
  <c r="AB320" i="1"/>
  <c r="O323" i="1" l="1"/>
  <c r="Z323" i="1" s="1"/>
  <c r="Z325" i="1" s="1"/>
  <c r="P323" i="1"/>
  <c r="P325" i="1" s="1"/>
  <c r="Q320" i="1"/>
  <c r="S320" i="1" s="1"/>
  <c r="Y323" i="1" l="1"/>
  <c r="Y325" i="1" s="1"/>
  <c r="O325" i="1"/>
  <c r="U320" i="1"/>
  <c r="T320" i="1"/>
  <c r="R320" i="1"/>
  <c r="G320" i="1"/>
  <c r="D320" i="1"/>
  <c r="F320" i="1"/>
  <c r="V320" i="1" l="1"/>
  <c r="K320" i="1"/>
  <c r="AC320" i="1"/>
  <c r="H320" i="1"/>
  <c r="L320" i="1"/>
  <c r="AF320" i="1" s="1"/>
  <c r="M320" i="1"/>
  <c r="N320" i="1" l="1"/>
  <c r="AG320" i="1"/>
  <c r="AH320" i="1"/>
  <c r="AD320" i="1"/>
  <c r="I320" i="1"/>
  <c r="AB319" i="1"/>
  <c r="P320" i="1" l="1"/>
  <c r="O320" i="1"/>
  <c r="Q319" i="1"/>
  <c r="S319" i="1" s="1"/>
  <c r="U319" i="1" l="1"/>
  <c r="T319" i="1"/>
  <c r="Z320" i="1"/>
  <c r="Y320" i="1"/>
  <c r="R319" i="1"/>
  <c r="F319" i="1"/>
  <c r="D319" i="1"/>
  <c r="G319" i="1"/>
  <c r="V319" i="1" l="1"/>
  <c r="K319" i="1"/>
  <c r="AC319" i="1"/>
  <c r="H319" i="1"/>
  <c r="L319" i="1"/>
  <c r="M319" i="1" s="1"/>
  <c r="N319" i="1" l="1"/>
  <c r="I319" i="1"/>
  <c r="AD319" i="1"/>
  <c r="AF319" i="1"/>
  <c r="AB318" i="1"/>
  <c r="AG319" i="1" l="1"/>
  <c r="AH319" i="1"/>
  <c r="P319" i="1"/>
  <c r="O319" i="1"/>
  <c r="Q318" i="1"/>
  <c r="R318" i="1" s="1"/>
  <c r="S318" i="1" l="1"/>
  <c r="Y319" i="1"/>
  <c r="Z319" i="1"/>
  <c r="D318" i="1"/>
  <c r="G318" i="1"/>
  <c r="F318" i="1"/>
  <c r="V318" i="1" l="1"/>
  <c r="K318" i="1"/>
  <c r="AC318" i="1"/>
  <c r="H318" i="1"/>
  <c r="U318" i="1"/>
  <c r="T318" i="1"/>
  <c r="L318" i="1"/>
  <c r="M318" i="1"/>
  <c r="AF318" i="1"/>
  <c r="N318" i="1" l="1"/>
  <c r="I318" i="1"/>
  <c r="AH318" i="1"/>
  <c r="AG318" i="1"/>
  <c r="AD318" i="1"/>
  <c r="AB317" i="1"/>
  <c r="P318" i="1" l="1"/>
  <c r="O318" i="1"/>
  <c r="Q317" i="1"/>
  <c r="S317" i="1" s="1"/>
  <c r="U317" i="1" l="1"/>
  <c r="T317" i="1"/>
  <c r="Z318" i="1"/>
  <c r="Y318" i="1"/>
  <c r="R317" i="1"/>
  <c r="F317" i="1"/>
  <c r="G317" i="1"/>
  <c r="D317" i="1"/>
  <c r="V317" i="1" l="1"/>
  <c r="K317" i="1"/>
  <c r="AC317" i="1"/>
  <c r="H317" i="1"/>
  <c r="I317" i="1" s="1"/>
  <c r="L317" i="1"/>
  <c r="AF317" i="1"/>
  <c r="M317" i="1"/>
  <c r="AH317" i="1" l="1"/>
  <c r="AG317" i="1"/>
  <c r="AD317" i="1"/>
  <c r="N317" i="1"/>
  <c r="AB316" i="1"/>
  <c r="P317" i="1" l="1"/>
  <c r="O317" i="1"/>
  <c r="Q316" i="1"/>
  <c r="S316" i="1" s="1"/>
  <c r="U316" i="1" l="1"/>
  <c r="T316" i="1"/>
  <c r="R316" i="1"/>
  <c r="Z317" i="1"/>
  <c r="Y317" i="1"/>
  <c r="G316" i="1"/>
  <c r="D316" i="1"/>
  <c r="F316" i="1"/>
  <c r="V316" i="1" l="1"/>
  <c r="K316" i="1"/>
  <c r="AC316" i="1"/>
  <c r="H316" i="1"/>
  <c r="I316" i="1" s="1"/>
  <c r="L316" i="1"/>
  <c r="M316" i="1"/>
  <c r="AD316" i="1" l="1"/>
  <c r="N316" i="1"/>
  <c r="AF316" i="1"/>
  <c r="AB315" i="1"/>
  <c r="AH316" i="1" l="1"/>
  <c r="AG316" i="1"/>
  <c r="P316" i="1"/>
  <c r="O316" i="1"/>
  <c r="Y316" i="1" l="1"/>
  <c r="Z316" i="1"/>
  <c r="G315" i="1"/>
  <c r="D315" i="1"/>
  <c r="F315" i="1"/>
  <c r="V315" i="1" l="1"/>
  <c r="K315" i="1"/>
  <c r="AC315" i="1"/>
  <c r="H315" i="1"/>
  <c r="L315" i="1"/>
  <c r="M315" i="1"/>
  <c r="AF315" i="1"/>
  <c r="Q315" i="1" l="1"/>
  <c r="N315" i="1"/>
  <c r="AH315" i="1"/>
  <c r="AG315" i="1"/>
  <c r="AD315" i="1"/>
  <c r="I315" i="1"/>
  <c r="AB314" i="1"/>
  <c r="P315" i="1" l="1"/>
  <c r="O315" i="1"/>
  <c r="S315" i="1"/>
  <c r="R315" i="1"/>
  <c r="U315" i="1" l="1"/>
  <c r="T315" i="1"/>
  <c r="Z315" i="1"/>
  <c r="Y315" i="1"/>
  <c r="D314" i="1"/>
  <c r="G314" i="1"/>
  <c r="F314" i="1"/>
  <c r="V314" i="1" l="1"/>
  <c r="K314" i="1"/>
  <c r="AC314" i="1"/>
  <c r="H314" i="1"/>
  <c r="I314" i="1" s="1"/>
  <c r="L314" i="1"/>
  <c r="AF314" i="1"/>
  <c r="M314" i="1"/>
  <c r="Q314" i="1" l="1"/>
  <c r="N314" i="1"/>
  <c r="AH314" i="1"/>
  <c r="AG314" i="1"/>
  <c r="AD314" i="1"/>
  <c r="AB313" i="1"/>
  <c r="P314" i="1" l="1"/>
  <c r="O314" i="1"/>
  <c r="S314" i="1"/>
  <c r="R314" i="1"/>
  <c r="Z314" i="1" l="1"/>
  <c r="Y314" i="1"/>
  <c r="U314" i="1"/>
  <c r="T314" i="1"/>
  <c r="F313" i="1"/>
  <c r="D313" i="1"/>
  <c r="G313" i="1"/>
  <c r="V313" i="1" l="1"/>
  <c r="K313" i="1"/>
  <c r="AC313" i="1"/>
  <c r="H313" i="1"/>
  <c r="L313" i="1"/>
  <c r="AF313" i="1" s="1"/>
  <c r="M313" i="1"/>
  <c r="Q313" i="1" l="1"/>
  <c r="N313" i="1"/>
  <c r="AH313" i="1"/>
  <c r="AG313" i="1"/>
  <c r="AD313" i="1"/>
  <c r="I313" i="1"/>
  <c r="AB312" i="1"/>
  <c r="P313" i="1" l="1"/>
  <c r="O313" i="1"/>
  <c r="S313" i="1"/>
  <c r="R313" i="1"/>
  <c r="Q312" i="1"/>
  <c r="S312" i="1" s="1"/>
  <c r="U312" i="1" l="1"/>
  <c r="T312" i="1"/>
  <c r="Z313" i="1"/>
  <c r="Y313" i="1"/>
  <c r="U313" i="1"/>
  <c r="T313" i="1"/>
  <c r="R312" i="1"/>
  <c r="F312" i="1"/>
  <c r="D312" i="1"/>
  <c r="G312" i="1"/>
  <c r="V312" i="1" l="1"/>
  <c r="K312" i="1"/>
  <c r="AC312" i="1"/>
  <c r="H312" i="1"/>
  <c r="L312" i="1"/>
  <c r="M312" i="1" s="1"/>
  <c r="AF312" i="1"/>
  <c r="N312" i="1" l="1"/>
  <c r="I312" i="1"/>
  <c r="AH312" i="1"/>
  <c r="AG312" i="1"/>
  <c r="AD312" i="1"/>
  <c r="AB311" i="1"/>
  <c r="P312" i="1" l="1"/>
  <c r="O312" i="1"/>
  <c r="Q311" i="1"/>
  <c r="S311" i="1" s="1"/>
  <c r="U311" i="1" l="1"/>
  <c r="T311" i="1"/>
  <c r="Z312" i="1"/>
  <c r="Y312" i="1"/>
  <c r="R311" i="1"/>
  <c r="G311" i="1"/>
  <c r="F311" i="1"/>
  <c r="D311" i="1"/>
  <c r="V311" i="1" l="1"/>
  <c r="K311" i="1"/>
  <c r="AC311" i="1"/>
  <c r="H311" i="1"/>
  <c r="I311" i="1" s="1"/>
  <c r="L311" i="1"/>
  <c r="AF311" i="1" s="1"/>
  <c r="M311" i="1"/>
  <c r="AH311" i="1" l="1"/>
  <c r="AG311" i="1"/>
  <c r="AD311" i="1"/>
  <c r="N311" i="1"/>
  <c r="AB310" i="1"/>
  <c r="P311" i="1" l="1"/>
  <c r="O311" i="1"/>
  <c r="Q310" i="1"/>
  <c r="S310" i="1" s="1"/>
  <c r="T310" i="1" l="1"/>
  <c r="U310" i="1"/>
  <c r="R310" i="1"/>
  <c r="Y311" i="1"/>
  <c r="Z311" i="1"/>
  <c r="G310" i="1"/>
  <c r="D310" i="1"/>
  <c r="F310" i="1"/>
  <c r="V310" i="1" l="1"/>
  <c r="K310" i="1"/>
  <c r="AC310" i="1"/>
  <c r="H310" i="1"/>
  <c r="L310" i="1"/>
  <c r="M310" i="1" s="1"/>
  <c r="AF310" i="1"/>
  <c r="N310" i="1" l="1"/>
  <c r="I310" i="1"/>
  <c r="AG310" i="1"/>
  <c r="AH310" i="1"/>
  <c r="AD310" i="1"/>
  <c r="AB309" i="1"/>
  <c r="O310" i="1" l="1"/>
  <c r="P310" i="1"/>
  <c r="Z310" i="1" l="1"/>
  <c r="Y310" i="1"/>
  <c r="D309" i="1"/>
  <c r="G309" i="1"/>
  <c r="F309" i="1"/>
  <c r="V309" i="1" l="1"/>
  <c r="K309" i="1"/>
  <c r="AC309" i="1"/>
  <c r="H309" i="1"/>
  <c r="L309" i="1"/>
  <c r="M309" i="1"/>
  <c r="AF309" i="1"/>
  <c r="Q309" i="1" l="1"/>
  <c r="N309" i="1"/>
  <c r="AH309" i="1"/>
  <c r="AG309" i="1"/>
  <c r="AD309" i="1"/>
  <c r="I309" i="1"/>
  <c r="AB308" i="1"/>
  <c r="P309" i="1" l="1"/>
  <c r="O309" i="1"/>
  <c r="S309" i="1"/>
  <c r="R309" i="1"/>
  <c r="U309" i="1" l="1"/>
  <c r="T309" i="1"/>
  <c r="Z309" i="1"/>
  <c r="Y309" i="1"/>
  <c r="F308" i="1"/>
  <c r="G308" i="1"/>
  <c r="D308" i="1"/>
  <c r="V308" i="1" l="1"/>
  <c r="K308" i="1"/>
  <c r="AC308" i="1"/>
  <c r="H308" i="1"/>
  <c r="L308" i="1"/>
  <c r="AF308" i="1" s="1"/>
  <c r="M308" i="1"/>
  <c r="Q308" i="1" l="1"/>
  <c r="N308" i="1"/>
  <c r="I308" i="1"/>
  <c r="AH308" i="1"/>
  <c r="AH321" i="1" s="1"/>
  <c r="AG308" i="1"/>
  <c r="AG321" i="1" s="1"/>
  <c r="AD308" i="1"/>
  <c r="AB305" i="1"/>
  <c r="N321" i="1" l="1"/>
  <c r="P308" i="1"/>
  <c r="P321" i="1" s="1"/>
  <c r="O308" i="1"/>
  <c r="O321" i="1" s="1"/>
  <c r="Q321" i="1"/>
  <c r="S308" i="1"/>
  <c r="R308" i="1"/>
  <c r="R321" i="1" s="1"/>
  <c r="Q305" i="1"/>
  <c r="R305" i="1" s="1"/>
  <c r="S305" i="1" l="1"/>
  <c r="S321" i="1"/>
  <c r="Z308" i="1"/>
  <c r="Z321" i="1" s="1"/>
  <c r="U308" i="1"/>
  <c r="U321" i="1" s="1"/>
  <c r="T308" i="1"/>
  <c r="T321" i="1" s="1"/>
  <c r="Y308" i="1"/>
  <c r="Y321" i="1" s="1"/>
  <c r="F305" i="1"/>
  <c r="D305" i="1"/>
  <c r="G305" i="1"/>
  <c r="V305" i="1" l="1"/>
  <c r="K305" i="1"/>
  <c r="AC305" i="1"/>
  <c r="H305" i="1"/>
  <c r="U305" i="1"/>
  <c r="T305" i="1"/>
  <c r="L305" i="1"/>
  <c r="AF305" i="1"/>
  <c r="M305" i="1"/>
  <c r="N305" i="1" l="1"/>
  <c r="P305" i="1" s="1"/>
  <c r="I305" i="1"/>
  <c r="AH305" i="1"/>
  <c r="AG305" i="1"/>
  <c r="AD305" i="1"/>
  <c r="AB304" i="1"/>
  <c r="O305" i="1" l="1"/>
  <c r="Z305" i="1" s="1"/>
  <c r="Y305" i="1"/>
  <c r="Q304" i="1"/>
  <c r="S304" i="1" s="1"/>
  <c r="U304" i="1" l="1"/>
  <c r="T304" i="1"/>
  <c r="R304" i="1"/>
  <c r="D304" i="1"/>
  <c r="G304" i="1"/>
  <c r="F304" i="1"/>
  <c r="V304" i="1" l="1"/>
  <c r="K304" i="1"/>
  <c r="AC304" i="1"/>
  <c r="H304" i="1"/>
  <c r="L304" i="1"/>
  <c r="M304" i="1" s="1"/>
  <c r="AF304" i="1"/>
  <c r="N304" i="1" l="1"/>
  <c r="P304" i="1" s="1"/>
  <c r="AG304" i="1"/>
  <c r="AH304" i="1"/>
  <c r="AD304" i="1"/>
  <c r="I304" i="1"/>
  <c r="AB303" i="1"/>
  <c r="O304" i="1" l="1"/>
  <c r="Z304" i="1" s="1"/>
  <c r="Q303" i="1"/>
  <c r="S303" i="1" s="1"/>
  <c r="Y304" i="1" l="1"/>
  <c r="U303" i="1"/>
  <c r="T303" i="1"/>
  <c r="R303" i="1"/>
  <c r="D303" i="1"/>
  <c r="G303" i="1"/>
  <c r="F303" i="1"/>
  <c r="V303" i="1" l="1"/>
  <c r="K303" i="1"/>
  <c r="AC303" i="1"/>
  <c r="H303" i="1"/>
  <c r="L303" i="1"/>
  <c r="M303" i="1" s="1"/>
  <c r="AF303" i="1"/>
  <c r="N303" i="1" l="1"/>
  <c r="P303" i="1" s="1"/>
  <c r="AH303" i="1"/>
  <c r="AG303" i="1"/>
  <c r="AD303" i="1"/>
  <c r="I303" i="1"/>
  <c r="AB302" i="1"/>
  <c r="O303" i="1" l="1"/>
  <c r="Y303" i="1" s="1"/>
  <c r="Q302" i="1"/>
  <c r="S302" i="1" s="1"/>
  <c r="Z303" i="1" l="1"/>
  <c r="T302" i="1"/>
  <c r="U302" i="1"/>
  <c r="R302" i="1"/>
  <c r="G302" i="1"/>
  <c r="F302" i="1"/>
  <c r="D302" i="1"/>
  <c r="V302" i="1" l="1"/>
  <c r="K302" i="1"/>
  <c r="AC302" i="1"/>
  <c r="H302" i="1"/>
  <c r="L302" i="1"/>
  <c r="AF302" i="1" s="1"/>
  <c r="M302" i="1"/>
  <c r="N302" i="1" l="1"/>
  <c r="P302" i="1" s="1"/>
  <c r="AH302" i="1"/>
  <c r="AG302" i="1"/>
  <c r="AD302" i="1"/>
  <c r="I302" i="1"/>
  <c r="AB301" i="1"/>
  <c r="O302" i="1" l="1"/>
  <c r="Z302" i="1" s="1"/>
  <c r="Q301" i="1"/>
  <c r="S301" i="1" s="1"/>
  <c r="Y302" i="1" l="1"/>
  <c r="U301" i="1"/>
  <c r="T301" i="1"/>
  <c r="R301" i="1"/>
  <c r="F301" i="1"/>
  <c r="D301" i="1"/>
  <c r="G301" i="1"/>
  <c r="V301" i="1" l="1"/>
  <c r="K301" i="1"/>
  <c r="AC301" i="1"/>
  <c r="H301" i="1"/>
  <c r="L301" i="1"/>
  <c r="M301" i="1" s="1"/>
  <c r="AF301" i="1"/>
  <c r="N301" i="1" l="1"/>
  <c r="P301" i="1" s="1"/>
  <c r="AG301" i="1"/>
  <c r="AH301" i="1"/>
  <c r="AD301" i="1"/>
  <c r="I301" i="1"/>
  <c r="AB300" i="1"/>
  <c r="O301" i="1" l="1"/>
  <c r="Z301" i="1" s="1"/>
  <c r="Q300" i="1"/>
  <c r="S300" i="1" s="1"/>
  <c r="Y301" i="1" l="1"/>
  <c r="U300" i="1"/>
  <c r="T300" i="1"/>
  <c r="R300" i="1"/>
  <c r="F300" i="1"/>
  <c r="G300" i="1"/>
  <c r="D300" i="1"/>
  <c r="V300" i="1" l="1"/>
  <c r="K300" i="1"/>
  <c r="AC300" i="1"/>
  <c r="H300" i="1"/>
  <c r="L300" i="1"/>
  <c r="AF300" i="1"/>
  <c r="M300" i="1"/>
  <c r="N300" i="1" l="1"/>
  <c r="P300" i="1" s="1"/>
  <c r="AH300" i="1"/>
  <c r="AG300" i="1"/>
  <c r="AD300" i="1"/>
  <c r="I300" i="1"/>
  <c r="AB299" i="1"/>
  <c r="O300" i="1" l="1"/>
  <c r="Z300" i="1" s="1"/>
  <c r="D299" i="1"/>
  <c r="F299" i="1"/>
  <c r="G299" i="1"/>
  <c r="Y300" i="1" l="1"/>
  <c r="V299" i="1"/>
  <c r="K299" i="1"/>
  <c r="AC299" i="1"/>
  <c r="H299" i="1"/>
  <c r="L299" i="1"/>
  <c r="M299" i="1"/>
  <c r="AF299" i="1"/>
  <c r="N299" i="1" l="1"/>
  <c r="P299" i="1" s="1"/>
  <c r="Q299" i="1"/>
  <c r="R299" i="1" s="1"/>
  <c r="I299" i="1"/>
  <c r="AH299" i="1"/>
  <c r="AG299" i="1"/>
  <c r="AD299" i="1"/>
  <c r="AB298" i="1"/>
  <c r="S299" i="1" l="1"/>
  <c r="T299" i="1" s="1"/>
  <c r="O299" i="1"/>
  <c r="Q298" i="1"/>
  <c r="S298" i="1" s="1"/>
  <c r="Y299" i="1" l="1"/>
  <c r="U299" i="1"/>
  <c r="Z299" i="1"/>
  <c r="U298" i="1"/>
  <c r="T298" i="1"/>
  <c r="R298" i="1"/>
  <c r="G298" i="1"/>
  <c r="F298" i="1"/>
  <c r="D298" i="1"/>
  <c r="V298" i="1" l="1"/>
  <c r="K298" i="1"/>
  <c r="AC298" i="1"/>
  <c r="H298" i="1"/>
  <c r="L298" i="1"/>
  <c r="AF298" i="1" s="1"/>
  <c r="M298" i="1"/>
  <c r="N298" i="1" l="1"/>
  <c r="P298" i="1" s="1"/>
  <c r="AH298" i="1"/>
  <c r="AG298" i="1"/>
  <c r="AD298" i="1"/>
  <c r="I298" i="1"/>
  <c r="AB297" i="1"/>
  <c r="O298" i="1" l="1"/>
  <c r="Z298" i="1" s="1"/>
  <c r="Q297" i="1"/>
  <c r="S297" i="1" s="1"/>
  <c r="Y298" i="1" l="1"/>
  <c r="U297" i="1"/>
  <c r="T297" i="1"/>
  <c r="R297" i="1"/>
  <c r="D297" i="1"/>
  <c r="G297" i="1"/>
  <c r="F297" i="1"/>
  <c r="V297" i="1" l="1"/>
  <c r="K297" i="1"/>
  <c r="AC297" i="1"/>
  <c r="H297" i="1"/>
  <c r="L297" i="1"/>
  <c r="M297" i="1"/>
  <c r="AF297" i="1"/>
  <c r="N297" i="1" l="1"/>
  <c r="P297" i="1" s="1"/>
  <c r="I297" i="1"/>
  <c r="AH297" i="1"/>
  <c r="AG297" i="1"/>
  <c r="AD297" i="1"/>
  <c r="AB296" i="1"/>
  <c r="O297" i="1" l="1"/>
  <c r="Z297" i="1" s="1"/>
  <c r="Q296" i="1"/>
  <c r="S296" i="1" s="1"/>
  <c r="Y297" i="1" l="1"/>
  <c r="U296" i="1"/>
  <c r="T296" i="1"/>
  <c r="R296" i="1"/>
  <c r="F296" i="1"/>
  <c r="G296" i="1"/>
  <c r="D296" i="1"/>
  <c r="V296" i="1" l="1"/>
  <c r="K296" i="1"/>
  <c r="AC296" i="1"/>
  <c r="H296" i="1"/>
  <c r="L296" i="1"/>
  <c r="M296" i="1" s="1"/>
  <c r="AF296" i="1"/>
  <c r="N296" i="1" l="1"/>
  <c r="P296" i="1" s="1"/>
  <c r="AH296" i="1"/>
  <c r="AG296" i="1"/>
  <c r="AD296" i="1"/>
  <c r="I296" i="1"/>
  <c r="AB295" i="1"/>
  <c r="O296" i="1" l="1"/>
  <c r="Z296" i="1" s="1"/>
  <c r="D295" i="1"/>
  <c r="F295" i="1"/>
  <c r="G295" i="1"/>
  <c r="Y296" i="1" l="1"/>
  <c r="V295" i="1"/>
  <c r="K295" i="1"/>
  <c r="AC295" i="1"/>
  <c r="H295" i="1"/>
  <c r="L295" i="1"/>
  <c r="M295" i="1"/>
  <c r="N295" i="1" l="1"/>
  <c r="P295" i="1" s="1"/>
  <c r="Q295" i="1"/>
  <c r="S295" i="1" s="1"/>
  <c r="AD295" i="1"/>
  <c r="I295" i="1"/>
  <c r="AF295" i="1"/>
  <c r="AB294" i="1"/>
  <c r="AH295" i="1" l="1"/>
  <c r="AG295" i="1"/>
  <c r="O295" i="1"/>
  <c r="Y295" i="1" s="1"/>
  <c r="R295" i="1"/>
  <c r="U295" i="1"/>
  <c r="T295" i="1"/>
  <c r="Q294" i="1"/>
  <c r="S294" i="1" s="1"/>
  <c r="Z295" i="1" l="1"/>
  <c r="U294" i="1"/>
  <c r="T294" i="1"/>
  <c r="R294" i="1"/>
  <c r="G294" i="1"/>
  <c r="F294" i="1"/>
  <c r="D294" i="1"/>
  <c r="V294" i="1" l="1"/>
  <c r="K294" i="1"/>
  <c r="AC294" i="1"/>
  <c r="H294" i="1"/>
  <c r="L294" i="1"/>
  <c r="AF294" i="1"/>
  <c r="M294" i="1"/>
  <c r="N294" i="1" l="1"/>
  <c r="P294" i="1" s="1"/>
  <c r="I294" i="1"/>
  <c r="AH294" i="1"/>
  <c r="AG294" i="1"/>
  <c r="AD294" i="1"/>
  <c r="AB293" i="1"/>
  <c r="O294" i="1" l="1"/>
  <c r="Y294" i="1" s="1"/>
  <c r="F293" i="1"/>
  <c r="D293" i="1"/>
  <c r="G293" i="1"/>
  <c r="Z294" i="1" l="1"/>
  <c r="V293" i="1"/>
  <c r="K293" i="1"/>
  <c r="AC293" i="1"/>
  <c r="H293" i="1"/>
  <c r="L293" i="1"/>
  <c r="M293" i="1" s="1"/>
  <c r="Q293" i="1" l="1"/>
  <c r="Q306" i="1" s="1"/>
  <c r="N293" i="1"/>
  <c r="P293" i="1" s="1"/>
  <c r="P306" i="1" s="1"/>
  <c r="AD293" i="1"/>
  <c r="I293" i="1"/>
  <c r="AF293" i="1"/>
  <c r="AB290" i="1"/>
  <c r="AH293" i="1" l="1"/>
  <c r="AH306" i="1" s="1"/>
  <c r="AG293" i="1"/>
  <c r="AG306" i="1" s="1"/>
  <c r="R293" i="1"/>
  <c r="R306" i="1" s="1"/>
  <c r="O293" i="1"/>
  <c r="O306" i="1" s="1"/>
  <c r="N306" i="1"/>
  <c r="S293" i="1"/>
  <c r="T293" i="1" s="1"/>
  <c r="T306" i="1" s="1"/>
  <c r="Q290" i="1"/>
  <c r="S290" i="1" s="1"/>
  <c r="S306" i="1" l="1"/>
  <c r="U293" i="1"/>
  <c r="U306" i="1" s="1"/>
  <c r="Y293" i="1"/>
  <c r="Y306" i="1" s="1"/>
  <c r="Z293" i="1"/>
  <c r="Z306" i="1" s="1"/>
  <c r="U290" i="1"/>
  <c r="T290" i="1"/>
  <c r="R290" i="1"/>
  <c r="D290" i="1"/>
  <c r="F290" i="1"/>
  <c r="G290" i="1"/>
  <c r="V290" i="1" l="1"/>
  <c r="K290" i="1"/>
  <c r="AC290" i="1"/>
  <c r="H290" i="1"/>
  <c r="L290" i="1"/>
  <c r="M290" i="1" s="1"/>
  <c r="N290" i="1" l="1"/>
  <c r="I290" i="1"/>
  <c r="AD290" i="1"/>
  <c r="AF290" i="1"/>
  <c r="AB289" i="1"/>
  <c r="AG290" i="1" l="1"/>
  <c r="AH290" i="1"/>
  <c r="P290" i="1"/>
  <c r="O290" i="1"/>
  <c r="Q289" i="1"/>
  <c r="S289" i="1" s="1"/>
  <c r="U289" i="1" l="1"/>
  <c r="T289" i="1"/>
  <c r="Y290" i="1"/>
  <c r="Z290" i="1"/>
  <c r="R289" i="1"/>
  <c r="F289" i="1"/>
  <c r="G289" i="1"/>
  <c r="D289" i="1"/>
  <c r="V289" i="1" l="1"/>
  <c r="K289" i="1"/>
  <c r="AC289" i="1"/>
  <c r="H289" i="1"/>
  <c r="L289" i="1"/>
  <c r="AF289" i="1"/>
  <c r="I289" i="1" l="1"/>
  <c r="AH289" i="1"/>
  <c r="AG289" i="1"/>
  <c r="AD289" i="1"/>
  <c r="M289" i="1"/>
  <c r="AB288" i="1"/>
  <c r="N289" i="1" l="1"/>
  <c r="P289" i="1" s="1"/>
  <c r="Q288" i="1"/>
  <c r="S288" i="1" s="1"/>
  <c r="O289" i="1" l="1"/>
  <c r="Y289" i="1" s="1"/>
  <c r="U288" i="1"/>
  <c r="T288" i="1"/>
  <c r="Z289" i="1"/>
  <c r="R288" i="1"/>
  <c r="F288" i="1"/>
  <c r="D288" i="1"/>
  <c r="G288" i="1"/>
  <c r="V288" i="1" l="1"/>
  <c r="K288" i="1"/>
  <c r="AC288" i="1"/>
  <c r="H288" i="1"/>
  <c r="L288" i="1"/>
  <c r="AF288" i="1"/>
  <c r="I288" i="1" l="1"/>
  <c r="AH288" i="1"/>
  <c r="AG288" i="1"/>
  <c r="AD288" i="1"/>
  <c r="AB287" i="1"/>
  <c r="M288" i="1"/>
  <c r="N288" i="1" l="1"/>
  <c r="O288" i="1" s="1"/>
  <c r="Q287" i="1"/>
  <c r="R287" i="1" s="1"/>
  <c r="P288" i="1" l="1"/>
  <c r="S287" i="1"/>
  <c r="Y288" i="1"/>
  <c r="Z288" i="1"/>
  <c r="G287" i="1"/>
  <c r="D287" i="1"/>
  <c r="F287" i="1"/>
  <c r="V287" i="1" l="1"/>
  <c r="K287" i="1"/>
  <c r="AC287" i="1"/>
  <c r="H287" i="1"/>
  <c r="U287" i="1"/>
  <c r="T287" i="1"/>
  <c r="L287" i="1"/>
  <c r="M287" i="1"/>
  <c r="N287" i="1" l="1"/>
  <c r="I287" i="1"/>
  <c r="AD287" i="1"/>
  <c r="AF287" i="1"/>
  <c r="AB286" i="1"/>
  <c r="AG287" i="1" l="1"/>
  <c r="AH287" i="1"/>
  <c r="P287" i="1"/>
  <c r="O287" i="1"/>
  <c r="Q286" i="1"/>
  <c r="S286" i="1" s="1"/>
  <c r="U286" i="1" l="1"/>
  <c r="T286" i="1"/>
  <c r="Y287" i="1"/>
  <c r="Z287" i="1"/>
  <c r="R286" i="1"/>
  <c r="F286" i="1"/>
  <c r="G286" i="1"/>
  <c r="D286" i="1"/>
  <c r="V286" i="1" l="1"/>
  <c r="K286" i="1"/>
  <c r="AC286" i="1"/>
  <c r="H286" i="1"/>
  <c r="L286" i="1"/>
  <c r="AF286" i="1"/>
  <c r="M286" i="1"/>
  <c r="N286" i="1" l="1"/>
  <c r="I286" i="1"/>
  <c r="AG286" i="1"/>
  <c r="AH286" i="1"/>
  <c r="AD286" i="1"/>
  <c r="AB285" i="1"/>
  <c r="P286" i="1" l="1"/>
  <c r="O286" i="1"/>
  <c r="Q285" i="1"/>
  <c r="S285" i="1" s="1"/>
  <c r="U285" i="1" l="1"/>
  <c r="T285" i="1"/>
  <c r="R285" i="1"/>
  <c r="Y286" i="1"/>
  <c r="Z286" i="1"/>
  <c r="D285" i="1"/>
  <c r="F285" i="1"/>
  <c r="G285" i="1"/>
  <c r="V285" i="1" l="1"/>
  <c r="K285" i="1"/>
  <c r="AC285" i="1"/>
  <c r="H285" i="1"/>
  <c r="L285" i="1"/>
  <c r="AF285" i="1"/>
  <c r="M285" i="1"/>
  <c r="N285" i="1" l="1"/>
  <c r="I285" i="1"/>
  <c r="AH285" i="1"/>
  <c r="AG285" i="1"/>
  <c r="AD285" i="1"/>
  <c r="AB284" i="1"/>
  <c r="P285" i="1" l="1"/>
  <c r="O285" i="1"/>
  <c r="Z285" i="1" l="1"/>
  <c r="Y285" i="1"/>
  <c r="D284" i="1"/>
  <c r="G284" i="1"/>
  <c r="F284" i="1"/>
  <c r="V284" i="1" l="1"/>
  <c r="K284" i="1"/>
  <c r="AC284" i="1"/>
  <c r="H284" i="1"/>
  <c r="I284" i="1" s="1"/>
  <c r="L284" i="1"/>
  <c r="AF284" i="1"/>
  <c r="M284" i="1"/>
  <c r="Q284" i="1" l="1"/>
  <c r="N284" i="1"/>
  <c r="AH284" i="1"/>
  <c r="AG284" i="1"/>
  <c r="AD284" i="1"/>
  <c r="AB283" i="1"/>
  <c r="P284" i="1" l="1"/>
  <c r="O284" i="1"/>
  <c r="S284" i="1"/>
  <c r="R284" i="1"/>
  <c r="Q283" i="1"/>
  <c r="S283" i="1" s="1"/>
  <c r="U283" i="1" l="1"/>
  <c r="T283" i="1"/>
  <c r="Y284" i="1"/>
  <c r="Z284" i="1"/>
  <c r="U284" i="1"/>
  <c r="T284" i="1"/>
  <c r="R283" i="1"/>
  <c r="F283" i="1"/>
  <c r="D283" i="1"/>
  <c r="G283" i="1"/>
  <c r="V283" i="1" l="1"/>
  <c r="K283" i="1"/>
  <c r="AC283" i="1"/>
  <c r="H283" i="1"/>
  <c r="L283" i="1"/>
  <c r="M283" i="1"/>
  <c r="N283" i="1" l="1"/>
  <c r="I283" i="1"/>
  <c r="AD283" i="1"/>
  <c r="AF283" i="1"/>
  <c r="AB282" i="1"/>
  <c r="AG283" i="1" l="1"/>
  <c r="AH283" i="1"/>
  <c r="P283" i="1"/>
  <c r="O283" i="1"/>
  <c r="Z283" i="1" l="1"/>
  <c r="Y283" i="1"/>
  <c r="G282" i="1"/>
  <c r="D282" i="1"/>
  <c r="F282" i="1"/>
  <c r="V282" i="1" l="1"/>
  <c r="K282" i="1"/>
  <c r="AC282" i="1"/>
  <c r="H282" i="1"/>
  <c r="L282" i="1"/>
  <c r="AF282" i="1"/>
  <c r="I282" i="1" l="1"/>
  <c r="AH282" i="1"/>
  <c r="AG282" i="1"/>
  <c r="AD282" i="1"/>
  <c r="M282" i="1"/>
  <c r="AB281" i="1"/>
  <c r="Q282" i="1" l="1"/>
  <c r="R282" i="1" s="1"/>
  <c r="N282" i="1"/>
  <c r="P282" i="1" s="1"/>
  <c r="S282" i="1" l="1"/>
  <c r="U282" i="1" s="1"/>
  <c r="O282" i="1"/>
  <c r="F281" i="1"/>
  <c r="G281" i="1"/>
  <c r="D281" i="1"/>
  <c r="T282" i="1" l="1"/>
  <c r="Y282" i="1"/>
  <c r="Z282" i="1"/>
  <c r="V281" i="1"/>
  <c r="K281" i="1"/>
  <c r="AC281" i="1"/>
  <c r="H281" i="1"/>
  <c r="I281" i="1" s="1"/>
  <c r="L281" i="1"/>
  <c r="M281" i="1"/>
  <c r="AF281" i="1"/>
  <c r="Q281" i="1" l="1"/>
  <c r="N281" i="1"/>
  <c r="AG281" i="1"/>
  <c r="AH281" i="1"/>
  <c r="AD281" i="1"/>
  <c r="AB280" i="1"/>
  <c r="P281" i="1" l="1"/>
  <c r="O281" i="1"/>
  <c r="S281" i="1"/>
  <c r="R281" i="1"/>
  <c r="Q280" i="1"/>
  <c r="S280" i="1" s="1"/>
  <c r="U280" i="1" l="1"/>
  <c r="T280" i="1"/>
  <c r="Z281" i="1"/>
  <c r="Y281" i="1"/>
  <c r="U281" i="1"/>
  <c r="T281" i="1"/>
  <c r="R280" i="1"/>
  <c r="F280" i="1"/>
  <c r="G280" i="1"/>
  <c r="D280" i="1"/>
  <c r="V280" i="1" l="1"/>
  <c r="K280" i="1"/>
  <c r="AC280" i="1"/>
  <c r="H280" i="1"/>
  <c r="L280" i="1"/>
  <c r="M280" i="1"/>
  <c r="AF280" i="1"/>
  <c r="N280" i="1" l="1"/>
  <c r="I280" i="1"/>
  <c r="AG280" i="1"/>
  <c r="AH280" i="1"/>
  <c r="AD280" i="1"/>
  <c r="AB279" i="1"/>
  <c r="P280" i="1" l="1"/>
  <c r="O280" i="1"/>
  <c r="Q279" i="1"/>
  <c r="S279" i="1" s="1"/>
  <c r="U279" i="1" l="1"/>
  <c r="T279" i="1"/>
  <c r="Z280" i="1"/>
  <c r="Y280" i="1"/>
  <c r="R279" i="1"/>
  <c r="D279" i="1"/>
  <c r="G279" i="1"/>
  <c r="F279" i="1"/>
  <c r="V279" i="1" l="1"/>
  <c r="K279" i="1"/>
  <c r="AC279" i="1"/>
  <c r="H279" i="1"/>
  <c r="L279" i="1"/>
  <c r="AF279" i="1"/>
  <c r="M279" i="1"/>
  <c r="N279" i="1" l="1"/>
  <c r="I279" i="1"/>
  <c r="AH279" i="1"/>
  <c r="AG279" i="1"/>
  <c r="AD279" i="1"/>
  <c r="AB278" i="1"/>
  <c r="P279" i="1" l="1"/>
  <c r="O279" i="1"/>
  <c r="Z279" i="1" l="1"/>
  <c r="Y279" i="1"/>
  <c r="F278" i="1"/>
  <c r="G278" i="1"/>
  <c r="D278" i="1"/>
  <c r="V278" i="1" l="1"/>
  <c r="K278" i="1"/>
  <c r="AC278" i="1"/>
  <c r="H278" i="1"/>
  <c r="L278" i="1"/>
  <c r="AF278" i="1"/>
  <c r="I278" i="1" l="1"/>
  <c r="AH278" i="1"/>
  <c r="AG278" i="1"/>
  <c r="AD278" i="1"/>
  <c r="M278" i="1"/>
  <c r="AB277" i="1"/>
  <c r="Q278" i="1" l="1"/>
  <c r="S278" i="1" s="1"/>
  <c r="N278" i="1"/>
  <c r="P278" i="1" s="1"/>
  <c r="R278" i="1" l="1"/>
  <c r="O278" i="1"/>
  <c r="Y278" i="1" s="1"/>
  <c r="U278" i="1"/>
  <c r="T278" i="1"/>
  <c r="G277" i="1"/>
  <c r="D277" i="1"/>
  <c r="F277" i="1"/>
  <c r="Z278" i="1" l="1"/>
  <c r="V277" i="1"/>
  <c r="K277" i="1"/>
  <c r="AC277" i="1"/>
  <c r="H277" i="1"/>
  <c r="I277" i="1" s="1"/>
  <c r="L277" i="1"/>
  <c r="AF277" i="1" s="1"/>
  <c r="M277" i="1"/>
  <c r="Q277" i="1" l="1"/>
  <c r="N277" i="1"/>
  <c r="AH277" i="1"/>
  <c r="AG277" i="1"/>
  <c r="AD277" i="1"/>
  <c r="AB276" i="1"/>
  <c r="P277" i="1" l="1"/>
  <c r="O277" i="1"/>
  <c r="S277" i="1"/>
  <c r="R277" i="1"/>
  <c r="Z277" i="1" l="1"/>
  <c r="Y277" i="1"/>
  <c r="U277" i="1"/>
  <c r="T277" i="1"/>
  <c r="D276" i="1"/>
  <c r="F276" i="1"/>
  <c r="G276" i="1"/>
  <c r="V276" i="1" l="1"/>
  <c r="K276" i="1"/>
  <c r="AC276" i="1"/>
  <c r="H276" i="1"/>
  <c r="I276" i="1" s="1"/>
  <c r="L276" i="1"/>
  <c r="AF276" i="1"/>
  <c r="AH276" i="1" l="1"/>
  <c r="AG276" i="1"/>
  <c r="AD276" i="1"/>
  <c r="M276" i="1"/>
  <c r="AB275" i="1"/>
  <c r="N276" i="1" l="1"/>
  <c r="P276" i="1" s="1"/>
  <c r="Q276" i="1"/>
  <c r="R276" i="1" s="1"/>
  <c r="Q275" i="1"/>
  <c r="S275" i="1" s="1"/>
  <c r="S276" i="1" l="1"/>
  <c r="O276" i="1"/>
  <c r="U275" i="1"/>
  <c r="T275" i="1"/>
  <c r="R275" i="1"/>
  <c r="U276" i="1"/>
  <c r="T276" i="1"/>
  <c r="F275" i="1"/>
  <c r="G275" i="1"/>
  <c r="D275" i="1"/>
  <c r="Z276" i="1" l="1"/>
  <c r="Y276" i="1"/>
  <c r="V275" i="1"/>
  <c r="K275" i="1"/>
  <c r="AC275" i="1"/>
  <c r="H275" i="1"/>
  <c r="L275" i="1"/>
  <c r="AF275" i="1" s="1"/>
  <c r="I275" i="1" l="1"/>
  <c r="AH275" i="1"/>
  <c r="AG275" i="1"/>
  <c r="AD275" i="1"/>
  <c r="M275" i="1"/>
  <c r="AB274" i="1"/>
  <c r="N275" i="1" l="1"/>
  <c r="P275" i="1" s="1"/>
  <c r="Q274" i="1"/>
  <c r="S274" i="1" s="1"/>
  <c r="O275" i="1" l="1"/>
  <c r="Y275" i="1" s="1"/>
  <c r="U274" i="1"/>
  <c r="T274" i="1"/>
  <c r="R274" i="1"/>
  <c r="F274" i="1"/>
  <c r="D274" i="1"/>
  <c r="G274" i="1"/>
  <c r="Z275" i="1" l="1"/>
  <c r="V274" i="1"/>
  <c r="K274" i="1"/>
  <c r="AC274" i="1"/>
  <c r="H274" i="1"/>
  <c r="L274" i="1"/>
  <c r="AF274" i="1"/>
  <c r="M274" i="1"/>
  <c r="N274" i="1" l="1"/>
  <c r="I274" i="1"/>
  <c r="AH274" i="1"/>
  <c r="AG274" i="1"/>
  <c r="AD274" i="1"/>
  <c r="AB273" i="1"/>
  <c r="P274" i="1" l="1"/>
  <c r="O274" i="1"/>
  <c r="Q273" i="1"/>
  <c r="S273" i="1" s="1"/>
  <c r="U273" i="1" l="1"/>
  <c r="T273" i="1"/>
  <c r="Z274" i="1"/>
  <c r="Y274" i="1"/>
  <c r="R273" i="1"/>
  <c r="G273" i="1"/>
  <c r="F273" i="1"/>
  <c r="D273" i="1"/>
  <c r="V273" i="1" l="1"/>
  <c r="K273" i="1"/>
  <c r="AC273" i="1"/>
  <c r="H273" i="1"/>
  <c r="L273" i="1"/>
  <c r="M273" i="1"/>
  <c r="N273" i="1" l="1"/>
  <c r="I273" i="1"/>
  <c r="AD273" i="1"/>
  <c r="AF273" i="1"/>
  <c r="AB272" i="1"/>
  <c r="AH273" i="1" l="1"/>
  <c r="AG273" i="1"/>
  <c r="P273" i="1"/>
  <c r="O273" i="1"/>
  <c r="Y273" i="1" l="1"/>
  <c r="Z273" i="1"/>
  <c r="D272" i="1"/>
  <c r="G272" i="1"/>
  <c r="F272" i="1"/>
  <c r="V272" i="1" l="1"/>
  <c r="K272" i="1"/>
  <c r="AC272" i="1"/>
  <c r="H272" i="1"/>
  <c r="I272" i="1" s="1"/>
  <c r="L272" i="1"/>
  <c r="AF272" i="1"/>
  <c r="AH272" i="1" l="1"/>
  <c r="AG272" i="1"/>
  <c r="AD272" i="1"/>
  <c r="M272" i="1"/>
  <c r="AB271" i="1"/>
  <c r="N272" i="1" l="1"/>
  <c r="P272" i="1" s="1"/>
  <c r="Q272" i="1"/>
  <c r="R272" i="1" s="1"/>
  <c r="S272" i="1" l="1"/>
  <c r="T272" i="1" s="1"/>
  <c r="O272" i="1"/>
  <c r="F271" i="1"/>
  <c r="D271" i="1"/>
  <c r="G271" i="1"/>
  <c r="Y272" i="1" l="1"/>
  <c r="Z272" i="1"/>
  <c r="U272" i="1"/>
  <c r="V271" i="1"/>
  <c r="K271" i="1"/>
  <c r="AC271" i="1"/>
  <c r="H271" i="1"/>
  <c r="I271" i="1" s="1"/>
  <c r="L271" i="1"/>
  <c r="M271" i="1" s="1"/>
  <c r="AF271" i="1"/>
  <c r="Q271" i="1" l="1"/>
  <c r="N271" i="1"/>
  <c r="AH271" i="1"/>
  <c r="AG271" i="1"/>
  <c r="AD271" i="1"/>
  <c r="AB270" i="1"/>
  <c r="P271" i="1" l="1"/>
  <c r="O271" i="1"/>
  <c r="S271" i="1"/>
  <c r="R271" i="1"/>
  <c r="Q270" i="1"/>
  <c r="S270" i="1" s="1"/>
  <c r="U270" i="1" l="1"/>
  <c r="T270" i="1"/>
  <c r="Z271" i="1"/>
  <c r="Y271" i="1"/>
  <c r="U271" i="1"/>
  <c r="T271" i="1"/>
  <c r="R270" i="1"/>
  <c r="F270" i="1"/>
  <c r="G270" i="1"/>
  <c r="D270" i="1"/>
  <c r="V270" i="1" l="1"/>
  <c r="K270" i="1"/>
  <c r="AC270" i="1"/>
  <c r="H270" i="1"/>
  <c r="I270" i="1" s="1"/>
  <c r="L270" i="1"/>
  <c r="M270" i="1"/>
  <c r="AF270" i="1"/>
  <c r="N270" i="1" l="1"/>
  <c r="AG270" i="1"/>
  <c r="AH270" i="1"/>
  <c r="AD270" i="1"/>
  <c r="AB269" i="1"/>
  <c r="P270" i="1" l="1"/>
  <c r="O270" i="1"/>
  <c r="Q269" i="1"/>
  <c r="S269" i="1" s="1"/>
  <c r="U269" i="1" l="1"/>
  <c r="T269" i="1"/>
  <c r="Z270" i="1"/>
  <c r="Y270" i="1"/>
  <c r="R269" i="1"/>
  <c r="F269" i="1"/>
  <c r="D269" i="1"/>
  <c r="G269" i="1"/>
  <c r="V269" i="1" l="1"/>
  <c r="K269" i="1"/>
  <c r="AC269" i="1"/>
  <c r="H269" i="1"/>
  <c r="L269" i="1"/>
  <c r="M269" i="1"/>
  <c r="AF269" i="1"/>
  <c r="N269" i="1" l="1"/>
  <c r="I269" i="1"/>
  <c r="AH269" i="1"/>
  <c r="AG269" i="1"/>
  <c r="AD269" i="1"/>
  <c r="AB268" i="1"/>
  <c r="P269" i="1" l="1"/>
  <c r="O269" i="1"/>
  <c r="Q268" i="1"/>
  <c r="S268" i="1" s="1"/>
  <c r="U268" i="1" l="1"/>
  <c r="T268" i="1"/>
  <c r="Z269" i="1"/>
  <c r="Y269" i="1"/>
  <c r="R268" i="1"/>
  <c r="D268" i="1"/>
  <c r="F268" i="1"/>
  <c r="G268" i="1"/>
  <c r="V268" i="1" l="1"/>
  <c r="K268" i="1"/>
  <c r="AC268" i="1"/>
  <c r="H268" i="1"/>
  <c r="L268" i="1"/>
  <c r="M268" i="1"/>
  <c r="N268" i="1" l="1"/>
  <c r="I268" i="1"/>
  <c r="AD268" i="1"/>
  <c r="AF268" i="1"/>
  <c r="AB267" i="1"/>
  <c r="AH268" i="1" l="1"/>
  <c r="AG268" i="1"/>
  <c r="P268" i="1"/>
  <c r="O268" i="1"/>
  <c r="Q267" i="1"/>
  <c r="S267" i="1" s="1"/>
  <c r="U267" i="1" l="1"/>
  <c r="T267" i="1"/>
  <c r="R267" i="1"/>
  <c r="Z268" i="1"/>
  <c r="Y268" i="1"/>
  <c r="G267" i="1"/>
  <c r="F267" i="1"/>
  <c r="D267" i="1"/>
  <c r="V267" i="1" l="1"/>
  <c r="K267" i="1"/>
  <c r="AC267" i="1"/>
  <c r="H267" i="1"/>
  <c r="I267" i="1" s="1"/>
  <c r="L267" i="1"/>
  <c r="M267" i="1"/>
  <c r="AF267" i="1"/>
  <c r="N267" i="1" l="1"/>
  <c r="AG267" i="1"/>
  <c r="AH267" i="1"/>
  <c r="AD267" i="1"/>
  <c r="AB266" i="1"/>
  <c r="P267" i="1" l="1"/>
  <c r="O267" i="1"/>
  <c r="Q266" i="1"/>
  <c r="S266" i="1" s="1"/>
  <c r="U266" i="1" l="1"/>
  <c r="T266" i="1"/>
  <c r="Z267" i="1"/>
  <c r="Y267" i="1"/>
  <c r="R266" i="1"/>
  <c r="G266" i="1"/>
  <c r="D266" i="1"/>
  <c r="F266" i="1"/>
  <c r="V266" i="1" l="1"/>
  <c r="K266" i="1"/>
  <c r="AC266" i="1"/>
  <c r="H266" i="1"/>
  <c r="L266" i="1"/>
  <c r="AF266" i="1"/>
  <c r="I266" i="1" l="1"/>
  <c r="AH266" i="1"/>
  <c r="AG266" i="1"/>
  <c r="AD266" i="1"/>
  <c r="AB265" i="1"/>
  <c r="M266" i="1"/>
  <c r="N266" i="1" l="1"/>
  <c r="P266" i="1" s="1"/>
  <c r="Q265" i="1"/>
  <c r="S265" i="1" s="1"/>
  <c r="O266" i="1" l="1"/>
  <c r="Y266" i="1" s="1"/>
  <c r="U265" i="1"/>
  <c r="T265" i="1"/>
  <c r="R265" i="1"/>
  <c r="G265" i="1"/>
  <c r="F265" i="1"/>
  <c r="D265" i="1"/>
  <c r="Z266" i="1" l="1"/>
  <c r="V265" i="1"/>
  <c r="K265" i="1"/>
  <c r="AC265" i="1"/>
  <c r="H265" i="1"/>
  <c r="L265" i="1"/>
  <c r="AF265" i="1"/>
  <c r="M265" i="1"/>
  <c r="N265" i="1" l="1"/>
  <c r="I265" i="1"/>
  <c r="AH265" i="1"/>
  <c r="AG265" i="1"/>
  <c r="AD265" i="1"/>
  <c r="AB264" i="1"/>
  <c r="P265" i="1" l="1"/>
  <c r="O265" i="1"/>
  <c r="Q264" i="1"/>
  <c r="S264" i="1" s="1"/>
  <c r="U264" i="1" l="1"/>
  <c r="T264" i="1"/>
  <c r="Y265" i="1"/>
  <c r="Z265" i="1"/>
  <c r="R264" i="1"/>
  <c r="F264" i="1"/>
  <c r="D264" i="1"/>
  <c r="G264" i="1"/>
  <c r="V264" i="1" l="1"/>
  <c r="K264" i="1"/>
  <c r="AC264" i="1"/>
  <c r="H264" i="1"/>
  <c r="L264" i="1"/>
  <c r="M264" i="1" s="1"/>
  <c r="AF264" i="1"/>
  <c r="N264" i="1" l="1"/>
  <c r="I264" i="1"/>
  <c r="AH264" i="1"/>
  <c r="AG264" i="1"/>
  <c r="AD264" i="1"/>
  <c r="AB263" i="1"/>
  <c r="P264" i="1" l="1"/>
  <c r="O264" i="1"/>
  <c r="Y264" i="1" l="1"/>
  <c r="Z264" i="1"/>
  <c r="F263" i="1"/>
  <c r="G263" i="1"/>
  <c r="D263" i="1"/>
  <c r="V263" i="1" l="1"/>
  <c r="K263" i="1"/>
  <c r="AC263" i="1"/>
  <c r="H263" i="1"/>
  <c r="I263" i="1" s="1"/>
  <c r="L263" i="1"/>
  <c r="AF263" i="1" s="1"/>
  <c r="AH263" i="1" l="1"/>
  <c r="AG263" i="1"/>
  <c r="AD263" i="1"/>
  <c r="M263" i="1"/>
  <c r="AB262" i="1"/>
  <c r="N263" i="1" l="1"/>
  <c r="P263" i="1" s="1"/>
  <c r="Q263" i="1"/>
  <c r="R263" i="1" s="1"/>
  <c r="Q262" i="1"/>
  <c r="S262" i="1" s="1"/>
  <c r="O263" i="1" l="1"/>
  <c r="S263" i="1"/>
  <c r="U263" i="1" s="1"/>
  <c r="U262" i="1"/>
  <c r="T262" i="1"/>
  <c r="R262" i="1"/>
  <c r="G262" i="1"/>
  <c r="D262" i="1"/>
  <c r="F262" i="1"/>
  <c r="T263" i="1" l="1"/>
  <c r="Y263" i="1"/>
  <c r="Z263" i="1"/>
  <c r="V262" i="1"/>
  <c r="K262" i="1"/>
  <c r="AC262" i="1"/>
  <c r="H262" i="1"/>
  <c r="L262" i="1"/>
  <c r="M262" i="1"/>
  <c r="AF262" i="1"/>
  <c r="N262" i="1" l="1"/>
  <c r="I262" i="1"/>
  <c r="AH262" i="1"/>
  <c r="AG262" i="1"/>
  <c r="AD262" i="1"/>
  <c r="AB261" i="1"/>
  <c r="P262" i="1" l="1"/>
  <c r="O262" i="1"/>
  <c r="Q261" i="1"/>
  <c r="S261" i="1" s="1"/>
  <c r="U261" i="1" l="1"/>
  <c r="T261" i="1"/>
  <c r="Z262" i="1"/>
  <c r="Y262" i="1"/>
  <c r="R261" i="1"/>
  <c r="D261" i="1"/>
  <c r="F261" i="1"/>
  <c r="G261" i="1"/>
  <c r="V261" i="1" l="1"/>
  <c r="K261" i="1"/>
  <c r="AC261" i="1"/>
  <c r="H261" i="1"/>
  <c r="L261" i="1"/>
  <c r="M261" i="1" s="1"/>
  <c r="N261" i="1" l="1"/>
  <c r="I261" i="1"/>
  <c r="AD261" i="1"/>
  <c r="AB260" i="1"/>
  <c r="AF261" i="1"/>
  <c r="AH261" i="1" l="1"/>
  <c r="AG261" i="1"/>
  <c r="P261" i="1"/>
  <c r="O261" i="1"/>
  <c r="Y261" i="1" l="1"/>
  <c r="Z261" i="1"/>
  <c r="F260" i="1"/>
  <c r="G260" i="1"/>
  <c r="D260" i="1"/>
  <c r="V260" i="1" l="1"/>
  <c r="K260" i="1"/>
  <c r="AC260" i="1"/>
  <c r="H260" i="1"/>
  <c r="L260" i="1"/>
  <c r="M260" i="1" s="1"/>
  <c r="Q260" i="1" l="1"/>
  <c r="N260" i="1"/>
  <c r="I260" i="1"/>
  <c r="AD260" i="1"/>
  <c r="AB259" i="1"/>
  <c r="AF260" i="1"/>
  <c r="AG260" i="1" l="1"/>
  <c r="AH260" i="1"/>
  <c r="P260" i="1"/>
  <c r="O260" i="1"/>
  <c r="S260" i="1"/>
  <c r="R260" i="1"/>
  <c r="Q259" i="1"/>
  <c r="S259" i="1" s="1"/>
  <c r="U259" i="1" l="1"/>
  <c r="T259" i="1"/>
  <c r="R259" i="1"/>
  <c r="Z260" i="1"/>
  <c r="Y260" i="1"/>
  <c r="U260" i="1"/>
  <c r="T260" i="1"/>
  <c r="D259" i="1"/>
  <c r="F259" i="1"/>
  <c r="G259" i="1"/>
  <c r="V259" i="1" l="1"/>
  <c r="K259" i="1"/>
  <c r="AC259" i="1"/>
  <c r="H259" i="1"/>
  <c r="L259" i="1"/>
  <c r="AF259" i="1" s="1"/>
  <c r="I259" i="1" l="1"/>
  <c r="AH259" i="1"/>
  <c r="AG259" i="1"/>
  <c r="AD259" i="1"/>
  <c r="M259" i="1"/>
  <c r="AB258" i="1"/>
  <c r="N259" i="1" l="1"/>
  <c r="P259" i="1" s="1"/>
  <c r="Q258" i="1"/>
  <c r="S258" i="1" s="1"/>
  <c r="O259" i="1" l="1"/>
  <c r="Z259" i="1" s="1"/>
  <c r="U258" i="1"/>
  <c r="T258" i="1"/>
  <c r="R258" i="1"/>
  <c r="F258" i="1"/>
  <c r="G258" i="1"/>
  <c r="D258" i="1"/>
  <c r="Y259" i="1" l="1"/>
  <c r="V258" i="1"/>
  <c r="K258" i="1"/>
  <c r="AC258" i="1"/>
  <c r="H258" i="1"/>
  <c r="L258" i="1"/>
  <c r="AF258" i="1"/>
  <c r="I258" i="1" l="1"/>
  <c r="AH258" i="1"/>
  <c r="AG258" i="1"/>
  <c r="AD258" i="1"/>
  <c r="AB257" i="1"/>
  <c r="M258" i="1"/>
  <c r="N258" i="1" l="1"/>
  <c r="O258" i="1" s="1"/>
  <c r="P258" i="1" l="1"/>
  <c r="Z258" i="1"/>
  <c r="Y258" i="1"/>
  <c r="F257" i="1"/>
  <c r="D257" i="1"/>
  <c r="G257" i="1"/>
  <c r="V257" i="1" l="1"/>
  <c r="K257" i="1"/>
  <c r="AC257" i="1"/>
  <c r="H257" i="1"/>
  <c r="I257" i="1" s="1"/>
  <c r="L257" i="1"/>
  <c r="M257" i="1" s="1"/>
  <c r="AF257" i="1"/>
  <c r="Q257" i="1" l="1"/>
  <c r="N257" i="1"/>
  <c r="AH257" i="1"/>
  <c r="AG257" i="1"/>
  <c r="AD257" i="1"/>
  <c r="AB256" i="1"/>
  <c r="P257" i="1" l="1"/>
  <c r="O257" i="1"/>
  <c r="S257" i="1"/>
  <c r="R257" i="1"/>
  <c r="Q256" i="1"/>
  <c r="S256" i="1" s="1"/>
  <c r="U256" i="1" l="1"/>
  <c r="T256" i="1"/>
  <c r="U257" i="1"/>
  <c r="T257" i="1"/>
  <c r="Z257" i="1"/>
  <c r="Y257" i="1"/>
  <c r="R256" i="1"/>
  <c r="G256" i="1"/>
  <c r="D256" i="1"/>
  <c r="F256" i="1"/>
  <c r="V256" i="1" l="1"/>
  <c r="K256" i="1"/>
  <c r="AC256" i="1"/>
  <c r="H256" i="1"/>
  <c r="L256" i="1"/>
  <c r="M256" i="1" s="1"/>
  <c r="AF256" i="1"/>
  <c r="N256" i="1" l="1"/>
  <c r="I256" i="1"/>
  <c r="AG256" i="1"/>
  <c r="AH256" i="1"/>
  <c r="AD256" i="1"/>
  <c r="AB255" i="1"/>
  <c r="P256" i="1" l="1"/>
  <c r="O256" i="1"/>
  <c r="Q255" i="1"/>
  <c r="S255" i="1" s="1"/>
  <c r="U255" i="1" l="1"/>
  <c r="T255" i="1"/>
  <c r="R255" i="1"/>
  <c r="Z256" i="1"/>
  <c r="Y256" i="1"/>
  <c r="G255" i="1"/>
  <c r="D255" i="1"/>
  <c r="F255" i="1"/>
  <c r="V255" i="1" l="1"/>
  <c r="K255" i="1"/>
  <c r="AC255" i="1"/>
  <c r="H255" i="1"/>
  <c r="L255" i="1"/>
  <c r="M255" i="1"/>
  <c r="N255" i="1" l="1"/>
  <c r="I255" i="1"/>
  <c r="AD255" i="1"/>
  <c r="AF255" i="1"/>
  <c r="AB254" i="1"/>
  <c r="AH255" i="1" l="1"/>
  <c r="AG255" i="1"/>
  <c r="P255" i="1"/>
  <c r="O255" i="1"/>
  <c r="Z255" i="1" l="1"/>
  <c r="Y255" i="1"/>
  <c r="G254" i="1"/>
  <c r="D254" i="1"/>
  <c r="F254" i="1"/>
  <c r="V254" i="1" l="1"/>
  <c r="K254" i="1"/>
  <c r="AC254" i="1"/>
  <c r="H254" i="1"/>
  <c r="L254" i="1"/>
  <c r="AF254" i="1" s="1"/>
  <c r="M254" i="1"/>
  <c r="Q254" i="1" l="1"/>
  <c r="N254" i="1"/>
  <c r="AH254" i="1"/>
  <c r="AG254" i="1"/>
  <c r="AD254" i="1"/>
  <c r="I254" i="1"/>
  <c r="AB253" i="1"/>
  <c r="P254" i="1" l="1"/>
  <c r="O254" i="1"/>
  <c r="S254" i="1"/>
  <c r="R254" i="1"/>
  <c r="Q253" i="1"/>
  <c r="S253" i="1" s="1"/>
  <c r="U253" i="1" l="1"/>
  <c r="T253" i="1"/>
  <c r="U254" i="1"/>
  <c r="T254" i="1"/>
  <c r="Z254" i="1"/>
  <c r="Y254" i="1"/>
  <c r="R253" i="1"/>
  <c r="D253" i="1"/>
  <c r="F253" i="1"/>
  <c r="G253" i="1"/>
  <c r="V253" i="1" l="1"/>
  <c r="K253" i="1"/>
  <c r="AC253" i="1"/>
  <c r="H253" i="1"/>
  <c r="L253" i="1"/>
  <c r="M253" i="1" s="1"/>
  <c r="N253" i="1" l="1"/>
  <c r="I253" i="1"/>
  <c r="AD253" i="1"/>
  <c r="AF253" i="1"/>
  <c r="AB252" i="1"/>
  <c r="AH253" i="1" l="1"/>
  <c r="AG253" i="1"/>
  <c r="P253" i="1"/>
  <c r="O253" i="1"/>
  <c r="Q252" i="1"/>
  <c r="S252" i="1" s="1"/>
  <c r="U252" i="1" l="1"/>
  <c r="T252" i="1"/>
  <c r="R252" i="1"/>
  <c r="Z253" i="1"/>
  <c r="Y253" i="1"/>
  <c r="D252" i="1"/>
  <c r="G252" i="1"/>
  <c r="F252" i="1"/>
  <c r="V252" i="1" l="1"/>
  <c r="K252" i="1"/>
  <c r="AC252" i="1"/>
  <c r="H252" i="1"/>
  <c r="L252" i="1"/>
  <c r="AF252" i="1"/>
  <c r="I252" i="1" l="1"/>
  <c r="AH252" i="1"/>
  <c r="AG252" i="1"/>
  <c r="AD252" i="1"/>
  <c r="M252" i="1"/>
  <c r="AB251" i="1"/>
  <c r="N252" i="1" l="1"/>
  <c r="P252" i="1" s="1"/>
  <c r="Q251" i="1"/>
  <c r="S251" i="1" s="1"/>
  <c r="O252" i="1" l="1"/>
  <c r="Y252" i="1" s="1"/>
  <c r="U251" i="1"/>
  <c r="T251" i="1"/>
  <c r="Z252" i="1"/>
  <c r="R251" i="1"/>
  <c r="G251" i="1"/>
  <c r="F251" i="1"/>
  <c r="D251" i="1"/>
  <c r="V251" i="1" l="1"/>
  <c r="K251" i="1"/>
  <c r="AC251" i="1"/>
  <c r="H251" i="1"/>
  <c r="L251" i="1"/>
  <c r="AF251" i="1"/>
  <c r="I251" i="1" l="1"/>
  <c r="AH251" i="1"/>
  <c r="AG251" i="1"/>
  <c r="AD251" i="1"/>
  <c r="M251" i="1"/>
  <c r="AB250" i="1"/>
  <c r="N251" i="1" l="1"/>
  <c r="O251" i="1" s="1"/>
  <c r="Q250" i="1"/>
  <c r="S250" i="1" s="1"/>
  <c r="P251" i="1" l="1"/>
  <c r="U250" i="1"/>
  <c r="T250" i="1"/>
  <c r="R250" i="1"/>
  <c r="Y251" i="1"/>
  <c r="Z251" i="1"/>
  <c r="G250" i="1"/>
  <c r="F250" i="1"/>
  <c r="D250" i="1"/>
  <c r="V250" i="1" l="1"/>
  <c r="K250" i="1"/>
  <c r="AC250" i="1"/>
  <c r="H250" i="1"/>
  <c r="I250" i="1" s="1"/>
  <c r="L250" i="1"/>
  <c r="AF250" i="1"/>
  <c r="AG250" i="1" l="1"/>
  <c r="AH250" i="1"/>
  <c r="AD250" i="1"/>
  <c r="M250" i="1"/>
  <c r="AB249" i="1"/>
  <c r="N250" i="1" l="1"/>
  <c r="P250" i="1" s="1"/>
  <c r="Q249" i="1"/>
  <c r="S249" i="1" s="1"/>
  <c r="O250" i="1" l="1"/>
  <c r="Z250" i="1" s="1"/>
  <c r="U249" i="1"/>
  <c r="T249" i="1"/>
  <c r="R249" i="1"/>
  <c r="F249" i="1"/>
  <c r="D249" i="1"/>
  <c r="G249" i="1"/>
  <c r="Y250" i="1" l="1"/>
  <c r="V249" i="1"/>
  <c r="K249" i="1"/>
  <c r="AC249" i="1"/>
  <c r="H249" i="1"/>
  <c r="L249" i="1"/>
  <c r="AF249" i="1" s="1"/>
  <c r="M249" i="1"/>
  <c r="N249" i="1" l="1"/>
  <c r="I249" i="1"/>
  <c r="AG249" i="1"/>
  <c r="AH249" i="1"/>
  <c r="AD249" i="1"/>
  <c r="AB248" i="1"/>
  <c r="P249" i="1" l="1"/>
  <c r="O249" i="1"/>
  <c r="Q248" i="1"/>
  <c r="S248" i="1" s="1"/>
  <c r="U248" i="1" l="1"/>
  <c r="T248" i="1"/>
  <c r="Y249" i="1"/>
  <c r="Z249" i="1"/>
  <c r="R248" i="1"/>
  <c r="G248" i="1"/>
  <c r="F248" i="1"/>
  <c r="D248" i="1"/>
  <c r="V248" i="1" l="1"/>
  <c r="K248" i="1"/>
  <c r="AC248" i="1"/>
  <c r="H248" i="1"/>
  <c r="L248" i="1"/>
  <c r="AF248" i="1"/>
  <c r="M248" i="1"/>
  <c r="N248" i="1" l="1"/>
  <c r="I248" i="1"/>
  <c r="AH248" i="1"/>
  <c r="AG248" i="1"/>
  <c r="AD248" i="1"/>
  <c r="AB247" i="1"/>
  <c r="P248" i="1" l="1"/>
  <c r="O248" i="1"/>
  <c r="Q247" i="1"/>
  <c r="S247" i="1" s="1"/>
  <c r="U247" i="1" l="1"/>
  <c r="T247" i="1"/>
  <c r="Y248" i="1"/>
  <c r="Z248" i="1"/>
  <c r="R247" i="1"/>
  <c r="G247" i="1"/>
  <c r="D247" i="1"/>
  <c r="F247" i="1"/>
  <c r="V247" i="1" l="1"/>
  <c r="K247" i="1"/>
  <c r="AC247" i="1"/>
  <c r="H247" i="1"/>
  <c r="I247" i="1" s="1"/>
  <c r="L247" i="1"/>
  <c r="AF247" i="1"/>
  <c r="AH247" i="1" l="1"/>
  <c r="AG247" i="1"/>
  <c r="AD247" i="1"/>
  <c r="M247" i="1"/>
  <c r="AB246" i="1"/>
  <c r="N247" i="1" l="1"/>
  <c r="P247" i="1" s="1"/>
  <c r="Q246" i="1"/>
  <c r="S246" i="1" s="1"/>
  <c r="O247" i="1" l="1"/>
  <c r="Y247" i="1" s="1"/>
  <c r="U246" i="1"/>
  <c r="T246" i="1"/>
  <c r="R246" i="1"/>
  <c r="G246" i="1"/>
  <c r="D246" i="1"/>
  <c r="F246" i="1"/>
  <c r="Z247" i="1" l="1"/>
  <c r="V246" i="1"/>
  <c r="K246" i="1"/>
  <c r="AC246" i="1"/>
  <c r="H246" i="1"/>
  <c r="I246" i="1" s="1"/>
  <c r="L246" i="1"/>
  <c r="M246" i="1"/>
  <c r="AF246" i="1"/>
  <c r="N246" i="1" l="1"/>
  <c r="AH246" i="1"/>
  <c r="AG246" i="1"/>
  <c r="AD246" i="1"/>
  <c r="AB245" i="1"/>
  <c r="P246" i="1" l="1"/>
  <c r="O246" i="1"/>
  <c r="Q245" i="1"/>
  <c r="S245" i="1" s="1"/>
  <c r="U245" i="1" l="1"/>
  <c r="T245" i="1"/>
  <c r="Z246" i="1"/>
  <c r="Y246" i="1"/>
  <c r="R245" i="1"/>
  <c r="F245" i="1"/>
  <c r="D245" i="1"/>
  <c r="G245" i="1"/>
  <c r="V245" i="1" l="1"/>
  <c r="K245" i="1"/>
  <c r="AC245" i="1"/>
  <c r="H245" i="1"/>
  <c r="L245" i="1"/>
  <c r="AF245" i="1"/>
  <c r="I245" i="1" l="1"/>
  <c r="AH245" i="1"/>
  <c r="AG245" i="1"/>
  <c r="AD245" i="1"/>
  <c r="M245" i="1"/>
  <c r="AB244" i="1"/>
  <c r="N245" i="1" l="1"/>
  <c r="P245" i="1" s="1"/>
  <c r="O245" i="1" l="1"/>
  <c r="Y245" i="1" s="1"/>
  <c r="G244" i="1"/>
  <c r="F244" i="1"/>
  <c r="D244" i="1"/>
  <c r="Z245" i="1" l="1"/>
  <c r="V244" i="1"/>
  <c r="K244" i="1"/>
  <c r="AC244" i="1"/>
  <c r="H244" i="1"/>
  <c r="I244" i="1" s="1"/>
  <c r="L244" i="1"/>
  <c r="AF244" i="1"/>
  <c r="M244" i="1"/>
  <c r="Q244" i="1" l="1"/>
  <c r="N244" i="1"/>
  <c r="AH244" i="1"/>
  <c r="AG244" i="1"/>
  <c r="AD244" i="1"/>
  <c r="AB243" i="1"/>
  <c r="P244" i="1" l="1"/>
  <c r="O244" i="1"/>
  <c r="S244" i="1"/>
  <c r="R244" i="1"/>
  <c r="Q243" i="1"/>
  <c r="S243" i="1" s="1"/>
  <c r="U243" i="1" l="1"/>
  <c r="T243" i="1"/>
  <c r="R243" i="1"/>
  <c r="U244" i="1"/>
  <c r="T244" i="1"/>
  <c r="Z244" i="1"/>
  <c r="Y244" i="1"/>
  <c r="F243" i="1"/>
  <c r="G243" i="1"/>
  <c r="D243" i="1"/>
  <c r="V243" i="1" l="1"/>
  <c r="K243" i="1"/>
  <c r="AC243" i="1"/>
  <c r="H243" i="1"/>
  <c r="L243" i="1"/>
  <c r="M243" i="1" s="1"/>
  <c r="AF243" i="1"/>
  <c r="N243" i="1" l="1"/>
  <c r="I243" i="1"/>
  <c r="AG243" i="1"/>
  <c r="AH243" i="1"/>
  <c r="AD243" i="1"/>
  <c r="AB242" i="1"/>
  <c r="P243" i="1" l="1"/>
  <c r="O243" i="1"/>
  <c r="Q242" i="1"/>
  <c r="S242" i="1" s="1"/>
  <c r="U242" i="1" l="1"/>
  <c r="T242" i="1"/>
  <c r="Z243" i="1"/>
  <c r="Y243" i="1"/>
  <c r="R242" i="1"/>
  <c r="D242" i="1"/>
  <c r="F242" i="1"/>
  <c r="G242" i="1"/>
  <c r="V242" i="1" l="1"/>
  <c r="K242" i="1"/>
  <c r="AC242" i="1"/>
  <c r="H242" i="1"/>
  <c r="L242" i="1"/>
  <c r="M242" i="1" s="1"/>
  <c r="AF242" i="1"/>
  <c r="N242" i="1" l="1"/>
  <c r="I242" i="1"/>
  <c r="AH242" i="1"/>
  <c r="AG242" i="1"/>
  <c r="AD242" i="1"/>
  <c r="AB241" i="1"/>
  <c r="P242" i="1" l="1"/>
  <c r="O242" i="1"/>
  <c r="Q241" i="1"/>
  <c r="S241" i="1" s="1"/>
  <c r="U241" i="1" l="1"/>
  <c r="T241" i="1"/>
  <c r="R241" i="1"/>
  <c r="Y242" i="1"/>
  <c r="Z242" i="1"/>
  <c r="F241" i="1"/>
  <c r="G241" i="1"/>
  <c r="D241" i="1"/>
  <c r="V241" i="1" l="1"/>
  <c r="K241" i="1"/>
  <c r="AC241" i="1"/>
  <c r="H241" i="1"/>
  <c r="L241" i="1"/>
  <c r="M241" i="1" s="1"/>
  <c r="AF241" i="1"/>
  <c r="N241" i="1" l="1"/>
  <c r="I241" i="1"/>
  <c r="AH241" i="1"/>
  <c r="AG241" i="1"/>
  <c r="AD241" i="1"/>
  <c r="AB240" i="1"/>
  <c r="P241" i="1" l="1"/>
  <c r="O241" i="1"/>
  <c r="Q240" i="1"/>
  <c r="Q291" i="1" s="1"/>
  <c r="Z241" i="1" l="1"/>
  <c r="Y241" i="1"/>
  <c r="R240" i="1"/>
  <c r="R291" i="1" s="1"/>
  <c r="S240" i="1"/>
  <c r="E240" i="1"/>
  <c r="F240" i="1"/>
  <c r="G240" i="1"/>
  <c r="D240" i="1"/>
  <c r="V240" i="1" l="1"/>
  <c r="K240" i="1"/>
  <c r="AC240" i="1"/>
  <c r="H240" i="1"/>
  <c r="S291" i="1"/>
  <c r="U240" i="1"/>
  <c r="U291" i="1" s="1"/>
  <c r="T240" i="1"/>
  <c r="T291" i="1" s="1"/>
  <c r="L240" i="1"/>
  <c r="AF240" i="1"/>
  <c r="I240" i="1" l="1"/>
  <c r="AG240" i="1"/>
  <c r="AG291" i="1" s="1"/>
  <c r="AH240" i="1"/>
  <c r="AH291" i="1" s="1"/>
  <c r="AD240" i="1"/>
  <c r="AB237" i="1"/>
  <c r="M240" i="1"/>
  <c r="N240" i="1" l="1"/>
  <c r="N291" i="1" s="1"/>
  <c r="Q237" i="1"/>
  <c r="S237" i="1" s="1"/>
  <c r="O240" i="1" l="1"/>
  <c r="O291" i="1" s="1"/>
  <c r="P240" i="1"/>
  <c r="P291" i="1" s="1"/>
  <c r="U237" i="1"/>
  <c r="T237" i="1"/>
  <c r="R237" i="1"/>
  <c r="G237" i="1"/>
  <c r="D237" i="1"/>
  <c r="F237" i="1"/>
  <c r="Y240" i="1" l="1"/>
  <c r="Y291" i="1" s="1"/>
  <c r="Z240" i="1"/>
  <c r="Z291" i="1" s="1"/>
  <c r="V237" i="1"/>
  <c r="K237" i="1"/>
  <c r="AC237" i="1"/>
  <c r="H237" i="1"/>
  <c r="L237" i="1"/>
  <c r="AF237" i="1" s="1"/>
  <c r="I237" i="1" l="1"/>
  <c r="AG237" i="1"/>
  <c r="AH237" i="1"/>
  <c r="AD237" i="1"/>
  <c r="AB236" i="1"/>
  <c r="M237" i="1"/>
  <c r="N237" i="1" l="1"/>
  <c r="P237" i="1" s="1"/>
  <c r="Q236" i="1"/>
  <c r="S236" i="1" s="1"/>
  <c r="O237" i="1" l="1"/>
  <c r="Z237" i="1" s="1"/>
  <c r="U236" i="1"/>
  <c r="T236" i="1"/>
  <c r="R236" i="1"/>
  <c r="F236" i="1"/>
  <c r="D236" i="1"/>
  <c r="G236" i="1"/>
  <c r="Y237" i="1" l="1"/>
  <c r="V236" i="1"/>
  <c r="K236" i="1"/>
  <c r="AC236" i="1"/>
  <c r="H236" i="1"/>
  <c r="L236" i="1"/>
  <c r="M236" i="1" s="1"/>
  <c r="N236" i="1" l="1"/>
  <c r="P236" i="1" s="1"/>
  <c r="I236" i="1"/>
  <c r="AD236" i="1"/>
  <c r="AF236" i="1"/>
  <c r="AB235" i="1"/>
  <c r="AH236" i="1" l="1"/>
  <c r="AG236" i="1"/>
  <c r="O236" i="1"/>
  <c r="Z236" i="1" s="1"/>
  <c r="Q235" i="1"/>
  <c r="S235" i="1" s="1"/>
  <c r="Y236" i="1" l="1"/>
  <c r="U235" i="1"/>
  <c r="T235" i="1"/>
  <c r="R235" i="1"/>
  <c r="D235" i="1"/>
  <c r="G235" i="1"/>
  <c r="F235" i="1"/>
  <c r="V235" i="1" l="1"/>
  <c r="K235" i="1"/>
  <c r="AC235" i="1"/>
  <c r="H235" i="1"/>
  <c r="L235" i="1"/>
  <c r="M235" i="1" s="1"/>
  <c r="N235" i="1" l="1"/>
  <c r="P235" i="1" s="1"/>
  <c r="I235" i="1"/>
  <c r="AD235" i="1"/>
  <c r="AF235" i="1"/>
  <c r="AB234" i="1"/>
  <c r="AH235" i="1" l="1"/>
  <c r="AG235" i="1"/>
  <c r="O235" i="1"/>
  <c r="Z235" i="1" s="1"/>
  <c r="Q234" i="1"/>
  <c r="S234" i="1" s="1"/>
  <c r="Y235" i="1" l="1"/>
  <c r="U234" i="1"/>
  <c r="T234" i="1"/>
  <c r="R234" i="1"/>
  <c r="D234" i="1"/>
  <c r="F234" i="1"/>
  <c r="G234" i="1"/>
  <c r="V234" i="1" l="1"/>
  <c r="K234" i="1"/>
  <c r="AC234" i="1"/>
  <c r="H234" i="1"/>
  <c r="L234" i="1"/>
  <c r="AF234" i="1"/>
  <c r="I234" i="1" l="1"/>
  <c r="AH234" i="1"/>
  <c r="AG234" i="1"/>
  <c r="AD234" i="1"/>
  <c r="AB233" i="1"/>
  <c r="M234" i="1"/>
  <c r="N234" i="1" l="1"/>
  <c r="Q233" i="1"/>
  <c r="S233" i="1" s="1"/>
  <c r="P234" i="1" l="1"/>
  <c r="O234" i="1"/>
  <c r="U233" i="1"/>
  <c r="T233" i="1"/>
  <c r="R233" i="1"/>
  <c r="D233" i="1"/>
  <c r="F233" i="1"/>
  <c r="G233" i="1"/>
  <c r="Z234" i="1" l="1"/>
  <c r="Y234" i="1"/>
  <c r="V233" i="1"/>
  <c r="K233" i="1"/>
  <c r="AC233" i="1"/>
  <c r="H233" i="1"/>
  <c r="L233" i="1"/>
  <c r="M233" i="1"/>
  <c r="AF233" i="1"/>
  <c r="N233" i="1" l="1"/>
  <c r="O233" i="1" s="1"/>
  <c r="I233" i="1"/>
  <c r="AH233" i="1"/>
  <c r="AG233" i="1"/>
  <c r="AD233" i="1"/>
  <c r="AB232" i="1"/>
  <c r="P233" i="1" l="1"/>
  <c r="Z233" i="1"/>
  <c r="Y233" i="1"/>
  <c r="Q232" i="1"/>
  <c r="S232" i="1" s="1"/>
  <c r="U232" i="1" l="1"/>
  <c r="T232" i="1"/>
  <c r="R232" i="1"/>
  <c r="D232" i="1"/>
  <c r="F232" i="1"/>
  <c r="G232" i="1"/>
  <c r="V232" i="1" l="1"/>
  <c r="K232" i="1"/>
  <c r="AC232" i="1"/>
  <c r="H232" i="1"/>
  <c r="L232" i="1"/>
  <c r="AF232" i="1"/>
  <c r="I232" i="1" l="1"/>
  <c r="AH232" i="1"/>
  <c r="AG232" i="1"/>
  <c r="AD232" i="1"/>
  <c r="AB231" i="1"/>
  <c r="M232" i="1"/>
  <c r="N232" i="1" l="1"/>
  <c r="P232" i="1" s="1"/>
  <c r="Q231" i="1"/>
  <c r="S231" i="1" s="1"/>
  <c r="O232" i="1" l="1"/>
  <c r="U231" i="1"/>
  <c r="T231" i="1"/>
  <c r="R231" i="1"/>
  <c r="F231" i="1"/>
  <c r="G231" i="1"/>
  <c r="D231" i="1"/>
  <c r="Z232" i="1" l="1"/>
  <c r="Y232" i="1"/>
  <c r="V231" i="1"/>
  <c r="K231" i="1"/>
  <c r="AC231" i="1"/>
  <c r="H231" i="1"/>
  <c r="I231" i="1" s="1"/>
  <c r="L231" i="1"/>
  <c r="AF231" i="1" s="1"/>
  <c r="M231" i="1"/>
  <c r="N231" i="1" l="1"/>
  <c r="AH231" i="1"/>
  <c r="AG231" i="1"/>
  <c r="AD231" i="1"/>
  <c r="AB230" i="1"/>
  <c r="P231" i="1" l="1"/>
  <c r="O231" i="1"/>
  <c r="Q230" i="1"/>
  <c r="S230" i="1" s="1"/>
  <c r="U230" i="1" l="1"/>
  <c r="T230" i="1"/>
  <c r="Z231" i="1"/>
  <c r="Y231" i="1"/>
  <c r="R230" i="1"/>
  <c r="G230" i="1"/>
  <c r="F230" i="1"/>
  <c r="D230" i="1"/>
  <c r="V230" i="1" l="1"/>
  <c r="K230" i="1"/>
  <c r="AC230" i="1"/>
  <c r="H230" i="1"/>
  <c r="I230" i="1" s="1"/>
  <c r="L230" i="1"/>
  <c r="AF230" i="1"/>
  <c r="AH230" i="1" l="1"/>
  <c r="AG230" i="1"/>
  <c r="AD230" i="1"/>
  <c r="M230" i="1"/>
  <c r="AB229" i="1"/>
  <c r="N230" i="1" l="1"/>
  <c r="O230" i="1" s="1"/>
  <c r="P230" i="1" l="1"/>
  <c r="Z230" i="1"/>
  <c r="Y230" i="1"/>
  <c r="F229" i="1"/>
  <c r="G229" i="1"/>
  <c r="D229" i="1"/>
  <c r="V229" i="1" l="1"/>
  <c r="K229" i="1"/>
  <c r="AC229" i="1"/>
  <c r="H229" i="1"/>
  <c r="I229" i="1" s="1"/>
  <c r="L229" i="1"/>
  <c r="M229" i="1" s="1"/>
  <c r="AF229" i="1"/>
  <c r="Q229" i="1" l="1"/>
  <c r="S229" i="1" s="1"/>
  <c r="N229" i="1"/>
  <c r="O229" i="1" s="1"/>
  <c r="AH229" i="1"/>
  <c r="AG229" i="1"/>
  <c r="AD229" i="1"/>
  <c r="AB228" i="1"/>
  <c r="R229" i="1" l="1"/>
  <c r="T229" i="1" s="1"/>
  <c r="P229" i="1"/>
  <c r="Z229" i="1"/>
  <c r="Y229" i="1"/>
  <c r="U229" i="1"/>
  <c r="F228" i="1"/>
  <c r="D228" i="1"/>
  <c r="G228" i="1"/>
  <c r="V228" i="1" l="1"/>
  <c r="K228" i="1"/>
  <c r="AC228" i="1"/>
  <c r="H228" i="1"/>
  <c r="I228" i="1" s="1"/>
  <c r="L228" i="1"/>
  <c r="M228" i="1" s="1"/>
  <c r="AF228" i="1"/>
  <c r="Q228" i="1" l="1"/>
  <c r="S228" i="1" s="1"/>
  <c r="N228" i="1"/>
  <c r="AG228" i="1"/>
  <c r="AH228" i="1"/>
  <c r="AD228" i="1"/>
  <c r="AB227" i="1"/>
  <c r="R228" i="1" l="1"/>
  <c r="T228" i="1" s="1"/>
  <c r="P228" i="1"/>
  <c r="O228" i="1"/>
  <c r="Y228" i="1" s="1"/>
  <c r="U228" i="1"/>
  <c r="Q227" i="1"/>
  <c r="S227" i="1" s="1"/>
  <c r="Z228" i="1" l="1"/>
  <c r="U227" i="1"/>
  <c r="T227" i="1"/>
  <c r="R227" i="1"/>
  <c r="F227" i="1"/>
  <c r="D227" i="1"/>
  <c r="G227" i="1"/>
  <c r="V227" i="1" l="1"/>
  <c r="K227" i="1"/>
  <c r="AC227" i="1"/>
  <c r="H227" i="1"/>
  <c r="I227" i="1" s="1"/>
  <c r="L227" i="1"/>
  <c r="AF227" i="1" s="1"/>
  <c r="M227" i="1"/>
  <c r="N227" i="1" l="1"/>
  <c r="AG227" i="1"/>
  <c r="AH227" i="1"/>
  <c r="AD227" i="1"/>
  <c r="AB226" i="1"/>
  <c r="P227" i="1" l="1"/>
  <c r="O227" i="1"/>
  <c r="Q226" i="1"/>
  <c r="S226" i="1" s="1"/>
  <c r="U226" i="1" l="1"/>
  <c r="T226" i="1"/>
  <c r="Z227" i="1"/>
  <c r="Y227" i="1"/>
  <c r="R226" i="1"/>
  <c r="F226" i="1"/>
  <c r="D226" i="1"/>
  <c r="G226" i="1"/>
  <c r="V226" i="1" l="1"/>
  <c r="K226" i="1"/>
  <c r="AC226" i="1"/>
  <c r="H226" i="1"/>
  <c r="L226" i="1"/>
  <c r="AF226" i="1"/>
  <c r="I226" i="1" l="1"/>
  <c r="AH226" i="1"/>
  <c r="AG226" i="1"/>
  <c r="AD226" i="1"/>
  <c r="M226" i="1"/>
  <c r="AB225" i="1"/>
  <c r="N226" i="1" l="1"/>
  <c r="P226" i="1" s="1"/>
  <c r="Q225" i="1"/>
  <c r="S225" i="1" s="1"/>
  <c r="O226" i="1" l="1"/>
  <c r="Z226" i="1" s="1"/>
  <c r="T225" i="1"/>
  <c r="U225" i="1"/>
  <c r="R225" i="1"/>
  <c r="D225" i="1"/>
  <c r="G225" i="1"/>
  <c r="F225" i="1"/>
  <c r="Y226" i="1" l="1"/>
  <c r="V225" i="1"/>
  <c r="K225" i="1"/>
  <c r="AC225" i="1"/>
  <c r="H225" i="1"/>
  <c r="L225" i="1"/>
  <c r="M225" i="1"/>
  <c r="AF225" i="1"/>
  <c r="N225" i="1" l="1"/>
  <c r="P225" i="1" s="1"/>
  <c r="I225" i="1"/>
  <c r="AH225" i="1"/>
  <c r="AG225" i="1"/>
  <c r="AD225" i="1"/>
  <c r="AB224" i="1"/>
  <c r="O225" i="1" l="1"/>
  <c r="Z225" i="1" s="1"/>
  <c r="Q224" i="1"/>
  <c r="S224" i="1" s="1"/>
  <c r="Y225" i="1" l="1"/>
  <c r="U224" i="1"/>
  <c r="T224" i="1"/>
  <c r="R224" i="1"/>
  <c r="G224" i="1"/>
  <c r="D224" i="1"/>
  <c r="F224" i="1"/>
  <c r="V224" i="1" l="1"/>
  <c r="K224" i="1"/>
  <c r="AC224" i="1"/>
  <c r="H224" i="1"/>
  <c r="L224" i="1"/>
  <c r="M224" i="1" s="1"/>
  <c r="AF224" i="1"/>
  <c r="N224" i="1" l="1"/>
  <c r="P224" i="1" s="1"/>
  <c r="I224" i="1"/>
  <c r="AH224" i="1"/>
  <c r="AG224" i="1"/>
  <c r="AD224" i="1"/>
  <c r="AB223" i="1"/>
  <c r="O224" i="1" l="1"/>
  <c r="Y224" i="1" s="1"/>
  <c r="Q223" i="1"/>
  <c r="S223" i="1" s="1"/>
  <c r="Z224" i="1" l="1"/>
  <c r="U223" i="1"/>
  <c r="T223" i="1"/>
  <c r="R223" i="1"/>
  <c r="G223" i="1"/>
  <c r="F223" i="1"/>
  <c r="D223" i="1"/>
  <c r="V223" i="1" l="1"/>
  <c r="K223" i="1"/>
  <c r="AC223" i="1"/>
  <c r="H223" i="1"/>
  <c r="L223" i="1"/>
  <c r="AF223" i="1" s="1"/>
  <c r="M223" i="1"/>
  <c r="N223" i="1" l="1"/>
  <c r="P223" i="1" s="1"/>
  <c r="I223" i="1"/>
  <c r="AH223" i="1"/>
  <c r="AG223" i="1"/>
  <c r="AD223" i="1"/>
  <c r="AB222" i="1"/>
  <c r="O223" i="1" l="1"/>
  <c r="Y223" i="1" s="1"/>
  <c r="Q222" i="1"/>
  <c r="S222" i="1" s="1"/>
  <c r="Z223" i="1" l="1"/>
  <c r="U222" i="1"/>
  <c r="T222" i="1"/>
  <c r="R222" i="1"/>
  <c r="D222" i="1"/>
  <c r="F222" i="1"/>
  <c r="G222" i="1"/>
  <c r="V222" i="1" l="1"/>
  <c r="K222" i="1"/>
  <c r="AC222" i="1"/>
  <c r="H222" i="1"/>
  <c r="L222" i="1"/>
  <c r="AF222" i="1" s="1"/>
  <c r="M222" i="1"/>
  <c r="N222" i="1" l="1"/>
  <c r="P222" i="1" s="1"/>
  <c r="I222" i="1"/>
  <c r="AH222" i="1"/>
  <c r="AG222" i="1"/>
  <c r="AD222" i="1"/>
  <c r="AB221" i="1"/>
  <c r="O222" i="1" l="1"/>
  <c r="Z222" i="1" s="1"/>
  <c r="D221" i="1"/>
  <c r="G221" i="1"/>
  <c r="F221" i="1"/>
  <c r="Y222" i="1" l="1"/>
  <c r="V221" i="1"/>
  <c r="K221" i="1"/>
  <c r="AC221" i="1"/>
  <c r="H221" i="1"/>
  <c r="L221" i="1"/>
  <c r="AF221" i="1"/>
  <c r="I221" i="1" l="1"/>
  <c r="AH221" i="1"/>
  <c r="AG221" i="1"/>
  <c r="AD221" i="1"/>
  <c r="M221" i="1"/>
  <c r="AB220" i="1"/>
  <c r="N221" i="1" l="1"/>
  <c r="P221" i="1" s="1"/>
  <c r="Q221" i="1"/>
  <c r="S221" i="1" s="1"/>
  <c r="T221" i="1" s="1"/>
  <c r="O221" i="1"/>
  <c r="Q220" i="1"/>
  <c r="S220" i="1" s="1"/>
  <c r="R221" i="1" l="1"/>
  <c r="U221" i="1" s="1"/>
  <c r="Y221" i="1"/>
  <c r="Z221" i="1"/>
  <c r="U220" i="1"/>
  <c r="T220" i="1"/>
  <c r="R220" i="1"/>
  <c r="G220" i="1"/>
  <c r="F220" i="1"/>
  <c r="D220" i="1"/>
  <c r="V220" i="1" l="1"/>
  <c r="K220" i="1"/>
  <c r="AC220" i="1"/>
  <c r="H220" i="1"/>
  <c r="I220" i="1" s="1"/>
  <c r="L220" i="1"/>
  <c r="AF220" i="1" s="1"/>
  <c r="M220" i="1"/>
  <c r="N220" i="1" l="1"/>
  <c r="AG220" i="1"/>
  <c r="AH220" i="1"/>
  <c r="AD220" i="1"/>
  <c r="AB219" i="1"/>
  <c r="P220" i="1" l="1"/>
  <c r="O220" i="1"/>
  <c r="Q219" i="1"/>
  <c r="S219" i="1" s="1"/>
  <c r="U219" i="1" l="1"/>
  <c r="T219" i="1"/>
  <c r="Z220" i="1"/>
  <c r="Y220" i="1"/>
  <c r="R219" i="1"/>
  <c r="D219" i="1"/>
  <c r="F219" i="1"/>
  <c r="G219" i="1"/>
  <c r="V219" i="1" l="1"/>
  <c r="K219" i="1"/>
  <c r="AC219" i="1"/>
  <c r="H219" i="1"/>
  <c r="L219" i="1"/>
  <c r="AF219" i="1" s="1"/>
  <c r="I219" i="1" l="1"/>
  <c r="AH219" i="1"/>
  <c r="AG219" i="1"/>
  <c r="AD219" i="1"/>
  <c r="M219" i="1"/>
  <c r="AB218" i="1"/>
  <c r="N219" i="1" l="1"/>
  <c r="O219" i="1" s="1"/>
  <c r="Z219" i="1" s="1"/>
  <c r="Q218" i="1"/>
  <c r="Q238" i="1" s="1"/>
  <c r="Y219" i="1" l="1"/>
  <c r="P219" i="1"/>
  <c r="R218" i="1"/>
  <c r="R238" i="1" s="1"/>
  <c r="S218" i="1"/>
  <c r="D218" i="1"/>
  <c r="F218" i="1"/>
  <c r="G218" i="1"/>
  <c r="E218" i="1"/>
  <c r="V218" i="1" l="1"/>
  <c r="K218" i="1"/>
  <c r="AC218" i="1"/>
  <c r="H218" i="1"/>
  <c r="S238" i="1"/>
  <c r="U218" i="1"/>
  <c r="U238" i="1" s="1"/>
  <c r="T218" i="1"/>
  <c r="T238" i="1" s="1"/>
  <c r="L218" i="1"/>
  <c r="AF218" i="1"/>
  <c r="M218" i="1"/>
  <c r="N218" i="1" l="1"/>
  <c r="N238" i="1" s="1"/>
  <c r="I218" i="1"/>
  <c r="AH218" i="1"/>
  <c r="AH238" i="1" s="1"/>
  <c r="AG218" i="1"/>
  <c r="AG238" i="1" s="1"/>
  <c r="AD218" i="1"/>
  <c r="AC215" i="1"/>
  <c r="V215" i="1"/>
  <c r="P218" i="1" l="1"/>
  <c r="P238" i="1" s="1"/>
  <c r="O218" i="1"/>
  <c r="O238" i="1" s="1"/>
  <c r="AD215" i="1"/>
  <c r="K215" i="1"/>
  <c r="H215" i="1"/>
  <c r="L215" i="1"/>
  <c r="AF215" i="1" s="1"/>
  <c r="M215" i="1"/>
  <c r="Y218" i="1" l="1"/>
  <c r="Y238" i="1" s="1"/>
  <c r="Z218" i="1"/>
  <c r="Z238" i="1" s="1"/>
  <c r="AH215" i="1"/>
  <c r="AG215" i="1"/>
  <c r="Q215" i="1"/>
  <c r="N215" i="1"/>
  <c r="I215" i="1"/>
  <c r="AB214" i="1"/>
  <c r="P215" i="1" l="1"/>
  <c r="O215" i="1"/>
  <c r="S215" i="1"/>
  <c r="R215" i="1"/>
  <c r="Y215" i="1" l="1"/>
  <c r="T215" i="1"/>
  <c r="Z215" i="1"/>
  <c r="U215" i="1"/>
  <c r="F214" i="1"/>
  <c r="D214" i="1"/>
  <c r="G214" i="1"/>
  <c r="V214" i="1" l="1"/>
  <c r="K214" i="1"/>
  <c r="AC214" i="1"/>
  <c r="H214" i="1"/>
  <c r="AF213" i="1"/>
  <c r="AC213" i="1"/>
  <c r="AD213" i="1" s="1"/>
  <c r="V213" i="1"/>
  <c r="M213" i="1"/>
  <c r="L213" i="1"/>
  <c r="K213" i="1"/>
  <c r="H213" i="1"/>
  <c r="I213" i="1" s="1"/>
  <c r="L214" i="1"/>
  <c r="M214" i="1"/>
  <c r="N213" i="1" l="1"/>
  <c r="Q214" i="1"/>
  <c r="S214" i="1" s="1"/>
  <c r="N214" i="1"/>
  <c r="N216" i="1" s="1"/>
  <c r="I214" i="1"/>
  <c r="O213" i="1"/>
  <c r="P213" i="1"/>
  <c r="AG213" i="1"/>
  <c r="Q213" i="1"/>
  <c r="AH213" i="1"/>
  <c r="P214" i="1"/>
  <c r="O214" i="1"/>
  <c r="AD214" i="1"/>
  <c r="AF214" i="1"/>
  <c r="AB210" i="1"/>
  <c r="AG214" i="1" l="1"/>
  <c r="AG216" i="1" s="1"/>
  <c r="AH214" i="1"/>
  <c r="AH216" i="1" s="1"/>
  <c r="R214" i="1"/>
  <c r="P216" i="1"/>
  <c r="O216" i="1"/>
  <c r="Q216" i="1"/>
  <c r="S213" i="1"/>
  <c r="R213" i="1"/>
  <c r="Z214" i="1"/>
  <c r="Y214" i="1"/>
  <c r="U214" i="1"/>
  <c r="T214" i="1"/>
  <c r="Q210" i="1"/>
  <c r="S210" i="1" s="1"/>
  <c r="R216" i="1" l="1"/>
  <c r="U210" i="1"/>
  <c r="T210" i="1"/>
  <c r="R210" i="1"/>
  <c r="S216" i="1"/>
  <c r="U213" i="1"/>
  <c r="U216" i="1" s="1"/>
  <c r="T213" i="1"/>
  <c r="T216" i="1" s="1"/>
  <c r="Y213" i="1"/>
  <c r="Y216" i="1" s="1"/>
  <c r="Z213" i="1"/>
  <c r="Z216" i="1" s="1"/>
  <c r="D210" i="1"/>
  <c r="F210" i="1"/>
  <c r="G210" i="1"/>
  <c r="V210" i="1" l="1"/>
  <c r="K210" i="1"/>
  <c r="AC210" i="1"/>
  <c r="H210" i="1"/>
  <c r="L210" i="1"/>
  <c r="AF210" i="1" s="1"/>
  <c r="M210" i="1"/>
  <c r="N210" i="1" l="1"/>
  <c r="I210" i="1"/>
  <c r="AG210" i="1"/>
  <c r="AH210" i="1"/>
  <c r="AD210" i="1"/>
  <c r="AB209" i="1"/>
  <c r="O210" i="1" l="1"/>
  <c r="P210" i="1"/>
  <c r="Q209" i="1"/>
  <c r="Q211" i="1" s="1"/>
  <c r="Z210" i="1" l="1"/>
  <c r="Y210" i="1"/>
  <c r="R209" i="1"/>
  <c r="R211" i="1" s="1"/>
  <c r="S209" i="1"/>
  <c r="F209" i="1"/>
  <c r="D209" i="1"/>
  <c r="G209" i="1"/>
  <c r="V209" i="1" l="1"/>
  <c r="K209" i="1"/>
  <c r="AC209" i="1"/>
  <c r="H209" i="1"/>
  <c r="S211" i="1"/>
  <c r="U209" i="1"/>
  <c r="U211" i="1" s="1"/>
  <c r="T209" i="1"/>
  <c r="T211" i="1" s="1"/>
  <c r="L209" i="1"/>
  <c r="AF209" i="1" s="1"/>
  <c r="I209" i="1" l="1"/>
  <c r="AH209" i="1"/>
  <c r="AH211" i="1" s="1"/>
  <c r="AG209" i="1"/>
  <c r="AG211" i="1" s="1"/>
  <c r="AD209" i="1"/>
  <c r="AB206" i="1"/>
  <c r="M209" i="1"/>
  <c r="N209" i="1" l="1"/>
  <c r="N211" i="1" s="1"/>
  <c r="O209" i="1" l="1"/>
  <c r="O211" i="1" s="1"/>
  <c r="P209" i="1"/>
  <c r="P211" i="1" s="1"/>
  <c r="D206" i="1"/>
  <c r="G206" i="1"/>
  <c r="F206" i="1"/>
  <c r="Y209" i="1" l="1"/>
  <c r="Y211" i="1" s="1"/>
  <c r="Z209" i="1"/>
  <c r="Z211" i="1" s="1"/>
  <c r="V206" i="1"/>
  <c r="K206" i="1"/>
  <c r="AC206" i="1"/>
  <c r="H206" i="1"/>
  <c r="I206" i="1" s="1"/>
  <c r="L206" i="1"/>
  <c r="M206" i="1" s="1"/>
  <c r="Q206" i="1" l="1"/>
  <c r="N206" i="1"/>
  <c r="AD206" i="1"/>
  <c r="AF206" i="1"/>
  <c r="AB205" i="1"/>
  <c r="AG206" i="1" l="1"/>
  <c r="AH206" i="1"/>
  <c r="O206" i="1"/>
  <c r="P206" i="1"/>
  <c r="S206" i="1"/>
  <c r="R206" i="1"/>
  <c r="Q205" i="1"/>
  <c r="S205" i="1" s="1"/>
  <c r="T205" i="1" l="1"/>
  <c r="U205" i="1"/>
  <c r="R205" i="1"/>
  <c r="Z206" i="1"/>
  <c r="Y206" i="1"/>
  <c r="U206" i="1"/>
  <c r="T206" i="1"/>
  <c r="G205" i="1"/>
  <c r="D205" i="1"/>
  <c r="F205" i="1"/>
  <c r="V205" i="1" l="1"/>
  <c r="K205" i="1"/>
  <c r="AC205" i="1"/>
  <c r="H205" i="1"/>
  <c r="L205" i="1"/>
  <c r="AF205" i="1" s="1"/>
  <c r="M205" i="1"/>
  <c r="N205" i="1" l="1"/>
  <c r="I205" i="1"/>
  <c r="AG205" i="1"/>
  <c r="AH205" i="1"/>
  <c r="AD205" i="1"/>
  <c r="AB204" i="1"/>
  <c r="P205" i="1" l="1"/>
  <c r="O205" i="1"/>
  <c r="Y205" i="1" l="1"/>
  <c r="Z205" i="1"/>
  <c r="G204" i="1"/>
  <c r="D204" i="1"/>
  <c r="F204" i="1"/>
  <c r="V204" i="1" l="1"/>
  <c r="K204" i="1"/>
  <c r="AC204" i="1"/>
  <c r="H204" i="1"/>
  <c r="I204" i="1" s="1"/>
  <c r="L204" i="1"/>
  <c r="AF204" i="1"/>
  <c r="M204" i="1"/>
  <c r="Q204" i="1" l="1"/>
  <c r="N204" i="1"/>
  <c r="AH204" i="1"/>
  <c r="AG204" i="1"/>
  <c r="AD204" i="1"/>
  <c r="AB203" i="1"/>
  <c r="P204" i="1" l="1"/>
  <c r="O204" i="1"/>
  <c r="S204" i="1"/>
  <c r="R204" i="1"/>
  <c r="Q203" i="1"/>
  <c r="S203" i="1" s="1"/>
  <c r="U203" i="1" l="1"/>
  <c r="T203" i="1"/>
  <c r="Y204" i="1"/>
  <c r="U204" i="1"/>
  <c r="T204" i="1"/>
  <c r="Z204" i="1"/>
  <c r="R203" i="1"/>
  <c r="D203" i="1"/>
  <c r="F203" i="1"/>
  <c r="G203" i="1"/>
  <c r="V203" i="1" l="1"/>
  <c r="K203" i="1"/>
  <c r="AC203" i="1"/>
  <c r="H203" i="1"/>
  <c r="I203" i="1" s="1"/>
  <c r="L203" i="1"/>
  <c r="AF203" i="1" s="1"/>
  <c r="AH203" i="1" l="1"/>
  <c r="AG203" i="1"/>
  <c r="AD203" i="1"/>
  <c r="AB202" i="1"/>
  <c r="M203" i="1"/>
  <c r="N203" i="1" l="1"/>
  <c r="P203" i="1" s="1"/>
  <c r="Q202" i="1"/>
  <c r="S202" i="1" s="1"/>
  <c r="O203" i="1" l="1"/>
  <c r="Z203" i="1" s="1"/>
  <c r="U202" i="1"/>
  <c r="T202" i="1"/>
  <c r="R202" i="1"/>
  <c r="D202" i="1"/>
  <c r="G202" i="1"/>
  <c r="F202" i="1"/>
  <c r="Y203" i="1" l="1"/>
  <c r="V202" i="1"/>
  <c r="K202" i="1"/>
  <c r="AC202" i="1"/>
  <c r="H202" i="1"/>
  <c r="L202" i="1"/>
  <c r="AF202" i="1"/>
  <c r="M202" i="1"/>
  <c r="N202" i="1" l="1"/>
  <c r="I202" i="1"/>
  <c r="AG202" i="1"/>
  <c r="AH202" i="1"/>
  <c r="AD202" i="1"/>
  <c r="AB201" i="1"/>
  <c r="P202" i="1" l="1"/>
  <c r="O202" i="1"/>
  <c r="Q201" i="1"/>
  <c r="S201" i="1" s="1"/>
  <c r="U201" i="1" l="1"/>
  <c r="T201" i="1"/>
  <c r="Z202" i="1"/>
  <c r="Y202" i="1"/>
  <c r="R201" i="1"/>
  <c r="F201" i="1"/>
  <c r="D201" i="1"/>
  <c r="G201" i="1"/>
  <c r="V201" i="1" l="1"/>
  <c r="K201" i="1"/>
  <c r="AC201" i="1"/>
  <c r="H201" i="1"/>
  <c r="I201" i="1" s="1"/>
  <c r="L201" i="1"/>
  <c r="AF201" i="1" s="1"/>
  <c r="M201" i="1"/>
  <c r="N201" i="1" l="1"/>
  <c r="AH201" i="1"/>
  <c r="AG201" i="1"/>
  <c r="AD201" i="1"/>
  <c r="AB200" i="1"/>
  <c r="P201" i="1" l="1"/>
  <c r="O201" i="1"/>
  <c r="Q200" i="1"/>
  <c r="S200" i="1" s="1"/>
  <c r="U200" i="1" l="1"/>
  <c r="T200" i="1"/>
  <c r="Y201" i="1"/>
  <c r="Z201" i="1"/>
  <c r="R200" i="1"/>
  <c r="G200" i="1"/>
  <c r="D200" i="1"/>
  <c r="F200" i="1"/>
  <c r="V200" i="1" l="1"/>
  <c r="K200" i="1"/>
  <c r="AC200" i="1"/>
  <c r="H200" i="1"/>
  <c r="L200" i="1"/>
  <c r="AF200" i="1"/>
  <c r="I200" i="1" l="1"/>
  <c r="AH200" i="1"/>
  <c r="AG200" i="1"/>
  <c r="AD200" i="1"/>
  <c r="AB199" i="1"/>
  <c r="M200" i="1"/>
  <c r="N200" i="1" l="1"/>
  <c r="O200" i="1" s="1"/>
  <c r="Q199" i="1"/>
  <c r="S199" i="1" s="1"/>
  <c r="P200" i="1" l="1"/>
  <c r="U199" i="1"/>
  <c r="T199" i="1"/>
  <c r="R199" i="1"/>
  <c r="Z200" i="1"/>
  <c r="Y200" i="1"/>
  <c r="F199" i="1"/>
  <c r="G199" i="1"/>
  <c r="D199" i="1"/>
  <c r="V199" i="1" l="1"/>
  <c r="K199" i="1"/>
  <c r="AC199" i="1"/>
  <c r="H199" i="1"/>
  <c r="L199" i="1"/>
  <c r="M199" i="1" s="1"/>
  <c r="N199" i="1" l="1"/>
  <c r="I199" i="1"/>
  <c r="AD199" i="1"/>
  <c r="AF199" i="1"/>
  <c r="AB198" i="1"/>
  <c r="AH199" i="1" l="1"/>
  <c r="AG199" i="1"/>
  <c r="P199" i="1"/>
  <c r="O199" i="1"/>
  <c r="Y199" i="1" l="1"/>
  <c r="Z199" i="1"/>
  <c r="F198" i="1"/>
  <c r="G198" i="1"/>
  <c r="D198" i="1"/>
  <c r="V198" i="1" l="1"/>
  <c r="K198" i="1"/>
  <c r="AC198" i="1"/>
  <c r="H198" i="1"/>
  <c r="L198" i="1"/>
  <c r="AF198" i="1" s="1"/>
  <c r="M198" i="1"/>
  <c r="Q198" i="1" l="1"/>
  <c r="N198" i="1"/>
  <c r="I198" i="1"/>
  <c r="AH198" i="1"/>
  <c r="AG198" i="1"/>
  <c r="AD198" i="1"/>
  <c r="AB197" i="1"/>
  <c r="P198" i="1" l="1"/>
  <c r="O198" i="1"/>
  <c r="S198" i="1"/>
  <c r="R198" i="1"/>
  <c r="U198" i="1" l="1"/>
  <c r="Z198" i="1"/>
  <c r="T198" i="1"/>
  <c r="Y198" i="1"/>
  <c r="D197" i="1"/>
  <c r="G197" i="1"/>
  <c r="F197" i="1"/>
  <c r="V197" i="1" l="1"/>
  <c r="K197" i="1"/>
  <c r="AC197" i="1"/>
  <c r="H197" i="1"/>
  <c r="I197" i="1" s="1"/>
  <c r="L197" i="1"/>
  <c r="M197" i="1" s="1"/>
  <c r="Q197" i="1" l="1"/>
  <c r="N197" i="1"/>
  <c r="AD197" i="1"/>
  <c r="AF197" i="1"/>
  <c r="AB196" i="1"/>
  <c r="AH197" i="1" l="1"/>
  <c r="AG197" i="1"/>
  <c r="P197" i="1"/>
  <c r="O197" i="1"/>
  <c r="R197" i="1"/>
  <c r="S197" i="1"/>
  <c r="Q196" i="1"/>
  <c r="S196" i="1" s="1"/>
  <c r="U196" i="1" l="1"/>
  <c r="T196" i="1"/>
  <c r="Z197" i="1"/>
  <c r="Y197" i="1"/>
  <c r="U197" i="1"/>
  <c r="T197" i="1"/>
  <c r="R196" i="1"/>
  <c r="D196" i="1"/>
  <c r="F196" i="1"/>
  <c r="G196" i="1"/>
  <c r="V196" i="1" l="1"/>
  <c r="K196" i="1"/>
  <c r="AC196" i="1"/>
  <c r="H196" i="1"/>
  <c r="L196" i="1"/>
  <c r="AF196" i="1" s="1"/>
  <c r="M196" i="1"/>
  <c r="N196" i="1" l="1"/>
  <c r="I196" i="1"/>
  <c r="AH196" i="1"/>
  <c r="AG196" i="1"/>
  <c r="AD196" i="1"/>
  <c r="AB195" i="1"/>
  <c r="P196" i="1" l="1"/>
  <c r="O196" i="1"/>
  <c r="Q195" i="1"/>
  <c r="S195" i="1" s="1"/>
  <c r="U195" i="1" l="1"/>
  <c r="T195" i="1"/>
  <c r="Z196" i="1"/>
  <c r="Y196" i="1"/>
  <c r="R195" i="1"/>
  <c r="D195" i="1"/>
  <c r="G195" i="1"/>
  <c r="F195" i="1"/>
  <c r="V195" i="1" l="1"/>
  <c r="K195" i="1"/>
  <c r="AC195" i="1"/>
  <c r="H195" i="1"/>
  <c r="L195" i="1"/>
  <c r="AF195" i="1" s="1"/>
  <c r="M195" i="1"/>
  <c r="N195" i="1" l="1"/>
  <c r="I195" i="1"/>
  <c r="AH195" i="1"/>
  <c r="AG195" i="1"/>
  <c r="AD195" i="1"/>
  <c r="AB194" i="1"/>
  <c r="P195" i="1" l="1"/>
  <c r="O195" i="1"/>
  <c r="Q194" i="1"/>
  <c r="S194" i="1" s="1"/>
  <c r="U194" i="1" l="1"/>
  <c r="T194" i="1"/>
  <c r="Z195" i="1"/>
  <c r="Y195" i="1"/>
  <c r="R194" i="1"/>
  <c r="D194" i="1"/>
  <c r="F194" i="1"/>
  <c r="G194" i="1"/>
  <c r="V194" i="1" l="1"/>
  <c r="K194" i="1"/>
  <c r="AC194" i="1"/>
  <c r="H194" i="1"/>
  <c r="L194" i="1"/>
  <c r="AF194" i="1"/>
  <c r="M194" i="1"/>
  <c r="N194" i="1" l="1"/>
  <c r="I194" i="1"/>
  <c r="AH194" i="1"/>
  <c r="AG194" i="1"/>
  <c r="AD194" i="1"/>
  <c r="AB193" i="1"/>
  <c r="P194" i="1" l="1"/>
  <c r="O194" i="1"/>
  <c r="Q193" i="1"/>
  <c r="Q207" i="1" s="1"/>
  <c r="R193" i="1" l="1"/>
  <c r="R207" i="1" s="1"/>
  <c r="S193" i="1"/>
  <c r="Y194" i="1"/>
  <c r="Z194" i="1"/>
  <c r="G193" i="1"/>
  <c r="D193" i="1"/>
  <c r="F193" i="1"/>
  <c r="V193" i="1" l="1"/>
  <c r="K193" i="1"/>
  <c r="AC193" i="1"/>
  <c r="H193" i="1"/>
  <c r="I193" i="1" s="1"/>
  <c r="S207" i="1"/>
  <c r="U193" i="1"/>
  <c r="U207" i="1" s="1"/>
  <c r="T193" i="1"/>
  <c r="T207" i="1" s="1"/>
  <c r="L193" i="1"/>
  <c r="M193" i="1"/>
  <c r="N193" i="1" l="1"/>
  <c r="AD193" i="1"/>
  <c r="AF193" i="1"/>
  <c r="AB190" i="1"/>
  <c r="AH193" i="1" l="1"/>
  <c r="AH207" i="1" s="1"/>
  <c r="AG193" i="1"/>
  <c r="AG207" i="1" s="1"/>
  <c r="N207" i="1"/>
  <c r="P193" i="1"/>
  <c r="P207" i="1" s="1"/>
  <c r="O193" i="1"/>
  <c r="O207" i="1" l="1"/>
  <c r="Y193" i="1"/>
  <c r="Y207" i="1" s="1"/>
  <c r="Z193" i="1"/>
  <c r="Z207" i="1" s="1"/>
  <c r="G190" i="1"/>
  <c r="F190" i="1"/>
  <c r="D190" i="1"/>
  <c r="V190" i="1" l="1"/>
  <c r="K190" i="1"/>
  <c r="AC190" i="1"/>
  <c r="AD190" i="1" s="1"/>
  <c r="H190" i="1"/>
  <c r="I190" i="1" s="1"/>
  <c r="L190" i="1"/>
  <c r="AF190" i="1"/>
  <c r="AG190" i="1" l="1"/>
  <c r="AG191" i="1" s="1"/>
  <c r="AH190" i="1"/>
  <c r="AH191" i="1" s="1"/>
  <c r="M190" i="1"/>
  <c r="AB187" i="1"/>
  <c r="Q190" i="1" l="1"/>
  <c r="Q191" i="1" s="1"/>
  <c r="N190" i="1"/>
  <c r="O190" i="1" s="1"/>
  <c r="O191" i="1" s="1"/>
  <c r="N191" i="1" l="1"/>
  <c r="P190" i="1"/>
  <c r="P191" i="1" s="1"/>
  <c r="R190" i="1"/>
  <c r="R191" i="1" s="1"/>
  <c r="S190" i="1"/>
  <c r="S191" i="1" s="1"/>
  <c r="D187" i="1"/>
  <c r="F187" i="1"/>
  <c r="G187" i="1"/>
  <c r="T190" i="1" l="1"/>
  <c r="T191" i="1" s="1"/>
  <c r="U190" i="1"/>
  <c r="U191" i="1" s="1"/>
  <c r="Y190" i="1"/>
  <c r="Y191" i="1" s="1"/>
  <c r="Z190" i="1"/>
  <c r="Z191" i="1" s="1"/>
  <c r="V187" i="1"/>
  <c r="K187" i="1"/>
  <c r="AC187" i="1"/>
  <c r="H187" i="1"/>
  <c r="L187" i="1"/>
  <c r="AF187" i="1"/>
  <c r="M187" i="1"/>
  <c r="N187" i="1" l="1"/>
  <c r="P187" i="1" s="1"/>
  <c r="P188" i="1" s="1"/>
  <c r="Q187" i="1"/>
  <c r="S187" i="1" s="1"/>
  <c r="I187" i="1"/>
  <c r="AG187" i="1"/>
  <c r="AG188" i="1" s="1"/>
  <c r="AH187" i="1"/>
  <c r="AH188" i="1" s="1"/>
  <c r="AD187" i="1"/>
  <c r="AB184" i="1"/>
  <c r="O187" i="1" l="1"/>
  <c r="O188" i="1" s="1"/>
  <c r="N188" i="1"/>
  <c r="R187" i="1"/>
  <c r="R188" i="1" s="1"/>
  <c r="Q188" i="1"/>
  <c r="S188" i="1"/>
  <c r="T187" i="1"/>
  <c r="T188" i="1" s="1"/>
  <c r="D184" i="1"/>
  <c r="G184" i="1"/>
  <c r="F184" i="1"/>
  <c r="U187" i="1" l="1"/>
  <c r="U188" i="1" s="1"/>
  <c r="Y187" i="1"/>
  <c r="Y188" i="1" s="1"/>
  <c r="Z187" i="1"/>
  <c r="Z188" i="1" s="1"/>
  <c r="V184" i="1"/>
  <c r="K184" i="1"/>
  <c r="AC184" i="1"/>
  <c r="H184" i="1"/>
  <c r="I184" i="1" s="1"/>
  <c r="L184" i="1"/>
  <c r="AF184" i="1"/>
  <c r="M184" i="1"/>
  <c r="Q184" i="1" l="1"/>
  <c r="R184" i="1" s="1"/>
  <c r="N184" i="1"/>
  <c r="AH184" i="1"/>
  <c r="AG184" i="1"/>
  <c r="AD184" i="1"/>
  <c r="AB183" i="1"/>
  <c r="S184" i="1" l="1"/>
  <c r="U184" i="1" s="1"/>
  <c r="P184" i="1"/>
  <c r="O184" i="1"/>
  <c r="F183" i="1"/>
  <c r="D183" i="1"/>
  <c r="G183" i="1"/>
  <c r="Z184" i="1" l="1"/>
  <c r="T184" i="1"/>
  <c r="Y184" i="1"/>
  <c r="V183" i="1"/>
  <c r="K183" i="1"/>
  <c r="AC183" i="1"/>
  <c r="H183" i="1"/>
  <c r="I183" i="1" s="1"/>
  <c r="L183" i="1"/>
  <c r="AF183" i="1"/>
  <c r="AG183" i="1" l="1"/>
  <c r="AH183" i="1"/>
  <c r="AD183" i="1"/>
  <c r="M183" i="1"/>
  <c r="AB182" i="1"/>
  <c r="N183" i="1" l="1"/>
  <c r="P183" i="1" s="1"/>
  <c r="Q183" i="1"/>
  <c r="S183" i="1" s="1"/>
  <c r="U183" i="1" s="1"/>
  <c r="Q182" i="1"/>
  <c r="S182" i="1" s="1"/>
  <c r="O183" i="1" l="1"/>
  <c r="Y183" i="1" s="1"/>
  <c r="R183" i="1"/>
  <c r="T183" i="1" s="1"/>
  <c r="U182" i="1"/>
  <c r="T182" i="1"/>
  <c r="R182" i="1"/>
  <c r="D182" i="1"/>
  <c r="F182" i="1"/>
  <c r="G182" i="1"/>
  <c r="Z183" i="1" l="1"/>
  <c r="V182" i="1"/>
  <c r="K182" i="1"/>
  <c r="AC182" i="1"/>
  <c r="H182" i="1"/>
  <c r="I182" i="1" s="1"/>
  <c r="L182" i="1"/>
  <c r="M182" i="1" s="1"/>
  <c r="AF182" i="1"/>
  <c r="N182" i="1" l="1"/>
  <c r="AH182" i="1"/>
  <c r="AG182" i="1"/>
  <c r="AD182" i="1"/>
  <c r="AB181" i="1"/>
  <c r="P182" i="1" l="1"/>
  <c r="O182" i="1"/>
  <c r="Z182" i="1" l="1"/>
  <c r="Y182" i="1"/>
  <c r="D181" i="1"/>
  <c r="G181" i="1"/>
  <c r="F181" i="1"/>
  <c r="V181" i="1" l="1"/>
  <c r="K181" i="1"/>
  <c r="AC181" i="1"/>
  <c r="H181" i="1"/>
  <c r="L181" i="1"/>
  <c r="AF181" i="1" s="1"/>
  <c r="M181" i="1"/>
  <c r="N181" i="1" l="1"/>
  <c r="P181" i="1" s="1"/>
  <c r="Q181" i="1"/>
  <c r="S181" i="1" s="1"/>
  <c r="I181" i="1"/>
  <c r="AH181" i="1"/>
  <c r="AG181" i="1"/>
  <c r="AD181" i="1"/>
  <c r="AB180" i="1"/>
  <c r="O181" i="1" l="1"/>
  <c r="Z181" i="1" s="1"/>
  <c r="R181" i="1"/>
  <c r="U181" i="1" s="1"/>
  <c r="T181" i="1"/>
  <c r="Q180" i="1"/>
  <c r="R180" i="1" s="1"/>
  <c r="Y181" i="1" l="1"/>
  <c r="S180" i="1"/>
  <c r="G180" i="1"/>
  <c r="D180" i="1"/>
  <c r="F180" i="1"/>
  <c r="V180" i="1" l="1"/>
  <c r="K180" i="1"/>
  <c r="AC180" i="1"/>
  <c r="H180" i="1"/>
  <c r="I180" i="1" s="1"/>
  <c r="U180" i="1"/>
  <c r="T180" i="1"/>
  <c r="L180" i="1"/>
  <c r="M180" i="1"/>
  <c r="N180" i="1" l="1"/>
  <c r="AD180" i="1"/>
  <c r="AF180" i="1"/>
  <c r="AB179" i="1"/>
  <c r="AG180" i="1" l="1"/>
  <c r="AH180" i="1"/>
  <c r="P180" i="1"/>
  <c r="O180" i="1"/>
  <c r="Z180" i="1" l="1"/>
  <c r="Y180" i="1"/>
  <c r="D179" i="1"/>
  <c r="G179" i="1"/>
  <c r="F179" i="1"/>
  <c r="V179" i="1" l="1"/>
  <c r="K179" i="1"/>
  <c r="AC179" i="1"/>
  <c r="H179" i="1"/>
  <c r="I179" i="1" s="1"/>
  <c r="L179" i="1"/>
  <c r="M179" i="1"/>
  <c r="AF179" i="1"/>
  <c r="Q179" i="1" l="1"/>
  <c r="R179" i="1" s="1"/>
  <c r="N179" i="1"/>
  <c r="P179" i="1" s="1"/>
  <c r="AH179" i="1"/>
  <c r="AG179" i="1"/>
  <c r="AD179" i="1"/>
  <c r="AB178" i="1"/>
  <c r="O179" i="1" l="1"/>
  <c r="S179" i="1"/>
  <c r="F178" i="1"/>
  <c r="D178" i="1"/>
  <c r="G178" i="1"/>
  <c r="Z179" i="1" l="1"/>
  <c r="Y179" i="1"/>
  <c r="U179" i="1"/>
  <c r="T179" i="1"/>
  <c r="V178" i="1"/>
  <c r="K178" i="1"/>
  <c r="AC178" i="1"/>
  <c r="H178" i="1"/>
  <c r="L178" i="1"/>
  <c r="M178" i="1"/>
  <c r="AF178" i="1"/>
  <c r="Q178" i="1" l="1"/>
  <c r="S178" i="1" s="1"/>
  <c r="N178" i="1"/>
  <c r="I178" i="1"/>
  <c r="AG178" i="1"/>
  <c r="AH178" i="1"/>
  <c r="AD178" i="1"/>
  <c r="AB177" i="1"/>
  <c r="R178" i="1" l="1"/>
  <c r="T178" i="1" s="1"/>
  <c r="P178" i="1"/>
  <c r="O178" i="1"/>
  <c r="Y178" i="1" s="1"/>
  <c r="U178" i="1"/>
  <c r="Q177" i="1"/>
  <c r="R177" i="1" s="1"/>
  <c r="S177" i="1" l="1"/>
  <c r="Z178" i="1"/>
  <c r="D177" i="1"/>
  <c r="G177" i="1"/>
  <c r="F177" i="1"/>
  <c r="V177" i="1" l="1"/>
  <c r="K177" i="1"/>
  <c r="AC177" i="1"/>
  <c r="H177" i="1"/>
  <c r="I177" i="1" s="1"/>
  <c r="U177" i="1"/>
  <c r="T177" i="1"/>
  <c r="L177" i="1"/>
  <c r="AF177" i="1" s="1"/>
  <c r="M177" i="1"/>
  <c r="N177" i="1" l="1"/>
  <c r="AG177" i="1"/>
  <c r="AH177" i="1"/>
  <c r="AD177" i="1"/>
  <c r="AB176" i="1"/>
  <c r="P177" i="1" l="1"/>
  <c r="O177" i="1"/>
  <c r="Y177" i="1" l="1"/>
  <c r="Z177" i="1"/>
  <c r="F176" i="1"/>
  <c r="G176" i="1"/>
  <c r="D176" i="1"/>
  <c r="V176" i="1" l="1"/>
  <c r="K176" i="1"/>
  <c r="AC176" i="1"/>
  <c r="H176" i="1"/>
  <c r="I176" i="1" s="1"/>
  <c r="L176" i="1"/>
  <c r="AF176" i="1" s="1"/>
  <c r="M176" i="1"/>
  <c r="Q176" i="1" l="1"/>
  <c r="S176" i="1" s="1"/>
  <c r="N176" i="1"/>
  <c r="AH176" i="1"/>
  <c r="AG176" i="1"/>
  <c r="AD176" i="1"/>
  <c r="AB175" i="1"/>
  <c r="R176" i="1" l="1"/>
  <c r="T176" i="1" s="1"/>
  <c r="P176" i="1"/>
  <c r="O176" i="1"/>
  <c r="Z176" i="1" s="1"/>
  <c r="U176" i="1"/>
  <c r="Q175" i="1"/>
  <c r="S175" i="1" s="1"/>
  <c r="U175" i="1" l="1"/>
  <c r="T175" i="1"/>
  <c r="R175" i="1"/>
  <c r="Y176" i="1"/>
  <c r="G175" i="1"/>
  <c r="F175" i="1"/>
  <c r="D175" i="1"/>
  <c r="V175" i="1" l="1"/>
  <c r="K175" i="1"/>
  <c r="AC175" i="1"/>
  <c r="H175" i="1"/>
  <c r="L175" i="1"/>
  <c r="AF175" i="1"/>
  <c r="M175" i="1"/>
  <c r="N175" i="1" l="1"/>
  <c r="P175" i="1" s="1"/>
  <c r="I175" i="1"/>
  <c r="AH175" i="1"/>
  <c r="AG175" i="1"/>
  <c r="AD175" i="1"/>
  <c r="AB174" i="1"/>
  <c r="O175" i="1" l="1"/>
  <c r="Z175" i="1" s="1"/>
  <c r="Q174" i="1"/>
  <c r="S174" i="1" s="1"/>
  <c r="Y175" i="1" l="1"/>
  <c r="U174" i="1"/>
  <c r="T174" i="1"/>
  <c r="R174" i="1"/>
  <c r="G174" i="1"/>
  <c r="F174" i="1"/>
  <c r="D174" i="1"/>
  <c r="V174" i="1" l="1"/>
  <c r="K174" i="1"/>
  <c r="AC174" i="1"/>
  <c r="H174" i="1"/>
  <c r="L174" i="1"/>
  <c r="M174" i="1"/>
  <c r="N174" i="1" l="1"/>
  <c r="P174" i="1" s="1"/>
  <c r="I174" i="1"/>
  <c r="AD174" i="1"/>
  <c r="AF174" i="1"/>
  <c r="AB173" i="1"/>
  <c r="O174" i="1" l="1"/>
  <c r="Y174" i="1" s="1"/>
  <c r="AH174" i="1"/>
  <c r="AG174" i="1"/>
  <c r="D173" i="1"/>
  <c r="F173" i="1"/>
  <c r="G173" i="1"/>
  <c r="Z174" i="1" l="1"/>
  <c r="V173" i="1"/>
  <c r="K173" i="1"/>
  <c r="AC173" i="1"/>
  <c r="H173" i="1"/>
  <c r="I173" i="1" s="1"/>
  <c r="L173" i="1"/>
  <c r="AF173" i="1"/>
  <c r="M173" i="1"/>
  <c r="Q173" i="1" l="1"/>
  <c r="S173" i="1" s="1"/>
  <c r="N173" i="1"/>
  <c r="AH173" i="1"/>
  <c r="AG173" i="1"/>
  <c r="AD173" i="1"/>
  <c r="AB172" i="1"/>
  <c r="R173" i="1" l="1"/>
  <c r="U173" i="1" s="1"/>
  <c r="P173" i="1"/>
  <c r="O173" i="1"/>
  <c r="Z173" i="1" s="1"/>
  <c r="T173" i="1"/>
  <c r="Q172" i="1"/>
  <c r="S172" i="1" s="1"/>
  <c r="Y173" i="1" l="1"/>
  <c r="U172" i="1"/>
  <c r="T172" i="1"/>
  <c r="R172" i="1"/>
  <c r="G172" i="1"/>
  <c r="D172" i="1"/>
  <c r="F172" i="1"/>
  <c r="V172" i="1" l="1"/>
  <c r="K172" i="1"/>
  <c r="AC172" i="1"/>
  <c r="H172" i="1"/>
  <c r="L172" i="1"/>
  <c r="M172" i="1"/>
  <c r="N172" i="1" l="1"/>
  <c r="P172" i="1" s="1"/>
  <c r="I172" i="1"/>
  <c r="AD172" i="1"/>
  <c r="AF172" i="1"/>
  <c r="AB171" i="1"/>
  <c r="AG172" i="1" l="1"/>
  <c r="AH172" i="1"/>
  <c r="O172" i="1"/>
  <c r="Z172" i="1" s="1"/>
  <c r="Q171" i="1"/>
  <c r="S171" i="1" s="1"/>
  <c r="Y172" i="1" l="1"/>
  <c r="U171" i="1"/>
  <c r="T171" i="1"/>
  <c r="R171" i="1"/>
  <c r="F171" i="1"/>
  <c r="D171" i="1"/>
  <c r="G171" i="1"/>
  <c r="V171" i="1" l="1"/>
  <c r="K171" i="1"/>
  <c r="AC171" i="1"/>
  <c r="H171" i="1"/>
  <c r="L171" i="1"/>
  <c r="AF171" i="1" s="1"/>
  <c r="M171" i="1"/>
  <c r="N171" i="1" l="1"/>
  <c r="P171" i="1" s="1"/>
  <c r="AH171" i="1"/>
  <c r="AG171" i="1"/>
  <c r="AD171" i="1"/>
  <c r="I171" i="1"/>
  <c r="AB170" i="1"/>
  <c r="O171" i="1" l="1"/>
  <c r="Z171" i="1" s="1"/>
  <c r="Q170" i="1"/>
  <c r="S170" i="1" s="1"/>
  <c r="Y171" i="1" l="1"/>
  <c r="U170" i="1"/>
  <c r="T170" i="1"/>
  <c r="R170" i="1"/>
  <c r="F170" i="1"/>
  <c r="G170" i="1"/>
  <c r="D170" i="1"/>
  <c r="V170" i="1" l="1"/>
  <c r="K170" i="1"/>
  <c r="AC170" i="1"/>
  <c r="H170" i="1"/>
  <c r="I170" i="1" s="1"/>
  <c r="AF169" i="1"/>
  <c r="AD169" i="1"/>
  <c r="AC169" i="1"/>
  <c r="V169" i="1"/>
  <c r="M169" i="1"/>
  <c r="L169" i="1"/>
  <c r="K169" i="1"/>
  <c r="I169" i="1"/>
  <c r="H169" i="1"/>
  <c r="L170" i="1"/>
  <c r="AF170" i="1"/>
  <c r="N169" i="1" l="1"/>
  <c r="O169" i="1" s="1"/>
  <c r="AH169" i="1"/>
  <c r="AG169" i="1"/>
  <c r="AH170" i="1"/>
  <c r="AG170" i="1"/>
  <c r="AD170" i="1"/>
  <c r="Q169" i="1"/>
  <c r="AB168" i="1"/>
  <c r="M170" i="1"/>
  <c r="N170" i="1" l="1"/>
  <c r="O170" i="1" s="1"/>
  <c r="P169" i="1"/>
  <c r="S169" i="1"/>
  <c r="R169" i="1"/>
  <c r="Q168" i="1"/>
  <c r="S168" i="1" s="1"/>
  <c r="P170" i="1" l="1"/>
  <c r="U168" i="1"/>
  <c r="T168" i="1"/>
  <c r="Y169" i="1"/>
  <c r="T169" i="1"/>
  <c r="Z169" i="1"/>
  <c r="U169" i="1"/>
  <c r="R168" i="1"/>
  <c r="Y170" i="1"/>
  <c r="Z170" i="1"/>
  <c r="G168" i="1"/>
  <c r="D168" i="1"/>
  <c r="F168" i="1"/>
  <c r="V168" i="1" l="1"/>
  <c r="K168" i="1"/>
  <c r="AC168" i="1"/>
  <c r="H168" i="1"/>
  <c r="L168" i="1"/>
  <c r="AF168" i="1"/>
  <c r="AH168" i="1" l="1"/>
  <c r="AG168" i="1"/>
  <c r="AD168" i="1"/>
  <c r="I168" i="1"/>
  <c r="AB167" i="1"/>
  <c r="M168" i="1"/>
  <c r="N168" i="1" l="1"/>
  <c r="P168" i="1" s="1"/>
  <c r="Q167" i="1"/>
  <c r="S167" i="1" s="1"/>
  <c r="O168" i="1" l="1"/>
  <c r="Y168" i="1" s="1"/>
  <c r="U167" i="1"/>
  <c r="T167" i="1"/>
  <c r="R167" i="1"/>
  <c r="G167" i="1"/>
  <c r="F167" i="1"/>
  <c r="D167" i="1"/>
  <c r="Z168" i="1" l="1"/>
  <c r="V167" i="1"/>
  <c r="K167" i="1"/>
  <c r="AC167" i="1"/>
  <c r="H167" i="1"/>
  <c r="L167" i="1"/>
  <c r="AF167" i="1"/>
  <c r="I167" i="1" l="1"/>
  <c r="AG167" i="1"/>
  <c r="AH167" i="1"/>
  <c r="AD167" i="1"/>
  <c r="M167" i="1"/>
  <c r="AB166" i="1"/>
  <c r="N167" i="1" l="1"/>
  <c r="P167" i="1" s="1"/>
  <c r="Q166" i="1"/>
  <c r="S166" i="1" s="1"/>
  <c r="O167" i="1" l="1"/>
  <c r="Z167" i="1" s="1"/>
  <c r="U166" i="1"/>
  <c r="T166" i="1"/>
  <c r="R166" i="1"/>
  <c r="G166" i="1"/>
  <c r="F166" i="1"/>
  <c r="D166" i="1"/>
  <c r="Y167" i="1" l="1"/>
  <c r="V166" i="1"/>
  <c r="K166" i="1"/>
  <c r="AC166" i="1"/>
  <c r="H166" i="1"/>
  <c r="L166" i="1"/>
  <c r="M166" i="1"/>
  <c r="AF166" i="1"/>
  <c r="N166" i="1" l="1"/>
  <c r="O166" i="1" s="1"/>
  <c r="AG166" i="1"/>
  <c r="AH166" i="1"/>
  <c r="AD166" i="1"/>
  <c r="I166" i="1"/>
  <c r="AB165" i="1"/>
  <c r="P166" i="1" l="1"/>
  <c r="Z166" i="1"/>
  <c r="Y166" i="1"/>
  <c r="Q165" i="1"/>
  <c r="S165" i="1" s="1"/>
  <c r="U165" i="1" l="1"/>
  <c r="T165" i="1"/>
  <c r="R165" i="1"/>
  <c r="G165" i="1"/>
  <c r="D165" i="1"/>
  <c r="F165" i="1"/>
  <c r="V165" i="1" l="1"/>
  <c r="K165" i="1"/>
  <c r="AC165" i="1"/>
  <c r="H165" i="1"/>
  <c r="I165" i="1" s="1"/>
  <c r="L165" i="1"/>
  <c r="M165" i="1"/>
  <c r="AF165" i="1"/>
  <c r="AH165" i="1" l="1"/>
  <c r="AG165" i="1"/>
  <c r="AD165" i="1"/>
  <c r="N165" i="1"/>
  <c r="AB164" i="1"/>
  <c r="P165" i="1" l="1"/>
  <c r="O165" i="1"/>
  <c r="Z165" i="1" l="1"/>
  <c r="Y165" i="1"/>
  <c r="F164" i="1"/>
  <c r="G164" i="1"/>
  <c r="D164" i="1"/>
  <c r="V164" i="1" l="1"/>
  <c r="K164" i="1"/>
  <c r="AC164" i="1"/>
  <c r="H164" i="1"/>
  <c r="L164" i="1"/>
  <c r="AF164" i="1" s="1"/>
  <c r="M164" i="1"/>
  <c r="Q164" i="1" l="1"/>
  <c r="S164" i="1" s="1"/>
  <c r="N164" i="1"/>
  <c r="P164" i="1" s="1"/>
  <c r="AG164" i="1"/>
  <c r="AH164" i="1"/>
  <c r="AD164" i="1"/>
  <c r="I164" i="1"/>
  <c r="AB163" i="1"/>
  <c r="O164" i="1" l="1"/>
  <c r="Z164" i="1" s="1"/>
  <c r="R164" i="1"/>
  <c r="T164" i="1" s="1"/>
  <c r="U164" i="1"/>
  <c r="D163" i="1"/>
  <c r="F163" i="1"/>
  <c r="G163" i="1"/>
  <c r="Y164" i="1" l="1"/>
  <c r="V163" i="1"/>
  <c r="K163" i="1"/>
  <c r="AC163" i="1"/>
  <c r="H163" i="1"/>
  <c r="L163" i="1"/>
  <c r="M163" i="1"/>
  <c r="AF163" i="1"/>
  <c r="Q163" i="1" l="1"/>
  <c r="S163" i="1" s="1"/>
  <c r="N163" i="1"/>
  <c r="AG163" i="1"/>
  <c r="AH163" i="1"/>
  <c r="AD163" i="1"/>
  <c r="I163" i="1"/>
  <c r="AB162" i="1"/>
  <c r="R163" i="1" l="1"/>
  <c r="T163" i="1" s="1"/>
  <c r="P163" i="1"/>
  <c r="O163" i="1"/>
  <c r="Y163" i="1" s="1"/>
  <c r="U163" i="1"/>
  <c r="Q162" i="1"/>
  <c r="S162" i="1" s="1"/>
  <c r="Z163" i="1" l="1"/>
  <c r="U162" i="1"/>
  <c r="T162" i="1"/>
  <c r="R162" i="1"/>
  <c r="F162" i="1"/>
  <c r="G162" i="1"/>
  <c r="D162" i="1"/>
  <c r="V162" i="1" l="1"/>
  <c r="K162" i="1"/>
  <c r="AC162" i="1"/>
  <c r="H162" i="1"/>
  <c r="L162" i="1"/>
  <c r="M162" i="1" s="1"/>
  <c r="AF162" i="1"/>
  <c r="N162" i="1" l="1"/>
  <c r="AH162" i="1"/>
  <c r="AG162" i="1"/>
  <c r="AD162" i="1"/>
  <c r="I162" i="1"/>
  <c r="AB161" i="1"/>
  <c r="P162" i="1" l="1"/>
  <c r="O162" i="1"/>
  <c r="Q161" i="1"/>
  <c r="S161" i="1" s="1"/>
  <c r="U161" i="1" l="1"/>
  <c r="T161" i="1"/>
  <c r="Z162" i="1"/>
  <c r="Y162" i="1"/>
  <c r="R161" i="1"/>
  <c r="F161" i="1"/>
  <c r="D161" i="1"/>
  <c r="G161" i="1"/>
  <c r="V161" i="1" l="1"/>
  <c r="K161" i="1"/>
  <c r="AC161" i="1"/>
  <c r="H161" i="1"/>
  <c r="L161" i="1"/>
  <c r="M161" i="1" s="1"/>
  <c r="AF161" i="1"/>
  <c r="N161" i="1" l="1"/>
  <c r="O161" i="1" s="1"/>
  <c r="I161" i="1"/>
  <c r="AH161" i="1"/>
  <c r="AG161" i="1"/>
  <c r="AD161" i="1"/>
  <c r="AB160" i="1"/>
  <c r="P161" i="1" l="1"/>
  <c r="Y161" i="1"/>
  <c r="Z161" i="1"/>
  <c r="Q160" i="1"/>
  <c r="S160" i="1" s="1"/>
  <c r="U160" i="1" l="1"/>
  <c r="T160" i="1"/>
  <c r="R160" i="1"/>
  <c r="D160" i="1"/>
  <c r="F160" i="1"/>
  <c r="G160" i="1"/>
  <c r="V160" i="1" l="1"/>
  <c r="K160" i="1"/>
  <c r="AC160" i="1"/>
  <c r="H160" i="1"/>
  <c r="I160" i="1" s="1"/>
  <c r="L160" i="1"/>
  <c r="M160" i="1" s="1"/>
  <c r="AF160" i="1"/>
  <c r="N160" i="1" l="1"/>
  <c r="AH160" i="1"/>
  <c r="AG160" i="1"/>
  <c r="AD160" i="1"/>
  <c r="AB159" i="1"/>
  <c r="P160" i="1" l="1"/>
  <c r="O160" i="1"/>
  <c r="Q159" i="1"/>
  <c r="S159" i="1" s="1"/>
  <c r="U159" i="1" l="1"/>
  <c r="T159" i="1"/>
  <c r="R159" i="1"/>
  <c r="Y160" i="1"/>
  <c r="Z160" i="1"/>
  <c r="F159" i="1"/>
  <c r="G159" i="1"/>
  <c r="D159" i="1"/>
  <c r="V159" i="1" l="1"/>
  <c r="K159" i="1"/>
  <c r="AC159" i="1"/>
  <c r="H159" i="1"/>
  <c r="L159" i="1"/>
  <c r="M159" i="1" s="1"/>
  <c r="N159" i="1" l="1"/>
  <c r="I159" i="1"/>
  <c r="AD159" i="1"/>
  <c r="AB158" i="1"/>
  <c r="AF159" i="1"/>
  <c r="AH159" i="1" l="1"/>
  <c r="AG159" i="1"/>
  <c r="P159" i="1"/>
  <c r="O159" i="1"/>
  <c r="Q158" i="1"/>
  <c r="S158" i="1" s="1"/>
  <c r="T158" i="1" l="1"/>
  <c r="U158" i="1"/>
  <c r="R158" i="1"/>
  <c r="Z159" i="1"/>
  <c r="Y159" i="1"/>
  <c r="D158" i="1"/>
  <c r="F158" i="1"/>
  <c r="G158" i="1"/>
  <c r="V158" i="1" l="1"/>
  <c r="K158" i="1"/>
  <c r="AC158" i="1"/>
  <c r="H158" i="1"/>
  <c r="L158" i="1"/>
  <c r="M158" i="1" s="1"/>
  <c r="AF158" i="1"/>
  <c r="N158" i="1" l="1"/>
  <c r="P158" i="1" s="1"/>
  <c r="I158" i="1"/>
  <c r="AG158" i="1"/>
  <c r="AH158" i="1"/>
  <c r="AD158" i="1"/>
  <c r="AB157" i="1"/>
  <c r="O158" i="1" l="1"/>
  <c r="Z158" i="1" s="1"/>
  <c r="Q157" i="1"/>
  <c r="S157" i="1" s="1"/>
  <c r="Y158" i="1" l="1"/>
  <c r="U157" i="1"/>
  <c r="T157" i="1"/>
  <c r="R157" i="1"/>
  <c r="G157" i="1"/>
  <c r="F157" i="1"/>
  <c r="D157" i="1"/>
  <c r="V157" i="1" l="1"/>
  <c r="K157" i="1"/>
  <c r="AC157" i="1"/>
  <c r="H157" i="1"/>
  <c r="L157" i="1"/>
  <c r="AF157" i="1"/>
  <c r="M157" i="1"/>
  <c r="N157" i="1" l="1"/>
  <c r="I157" i="1"/>
  <c r="AH157" i="1"/>
  <c r="AG157" i="1"/>
  <c r="AD157" i="1"/>
  <c r="AB156" i="1"/>
  <c r="P157" i="1" l="1"/>
  <c r="O157" i="1"/>
  <c r="Z157" i="1" l="1"/>
  <c r="Y157" i="1"/>
  <c r="D156" i="1"/>
  <c r="G156" i="1"/>
  <c r="F156" i="1"/>
  <c r="V156" i="1" l="1"/>
  <c r="K156" i="1"/>
  <c r="AC156" i="1"/>
  <c r="H156" i="1"/>
  <c r="L156" i="1"/>
  <c r="AF156" i="1" s="1"/>
  <c r="M156" i="1"/>
  <c r="Q156" i="1" l="1"/>
  <c r="R156" i="1" s="1"/>
  <c r="N156" i="1"/>
  <c r="I156" i="1"/>
  <c r="AH156" i="1"/>
  <c r="AG156" i="1"/>
  <c r="AD156" i="1"/>
  <c r="AB155" i="1"/>
  <c r="S156" i="1" l="1"/>
  <c r="U156" i="1" s="1"/>
  <c r="P156" i="1"/>
  <c r="O156" i="1"/>
  <c r="Q155" i="1"/>
  <c r="S155" i="1" s="1"/>
  <c r="T156" i="1" l="1"/>
  <c r="Z156" i="1"/>
  <c r="U155" i="1"/>
  <c r="T155" i="1"/>
  <c r="R155" i="1"/>
  <c r="Y156" i="1"/>
  <c r="D155" i="1"/>
  <c r="G155" i="1"/>
  <c r="F155" i="1"/>
  <c r="V155" i="1" l="1"/>
  <c r="K155" i="1"/>
  <c r="AC155" i="1"/>
  <c r="H155" i="1"/>
  <c r="L155" i="1"/>
  <c r="M155" i="1"/>
  <c r="AF155" i="1"/>
  <c r="N155" i="1" l="1"/>
  <c r="O155" i="1" s="1"/>
  <c r="I155" i="1"/>
  <c r="AG155" i="1"/>
  <c r="AH155" i="1"/>
  <c r="AD155" i="1"/>
  <c r="AB154" i="1"/>
  <c r="P155" i="1" l="1"/>
  <c r="Z155" i="1"/>
  <c r="Y155" i="1"/>
  <c r="Q154" i="1"/>
  <c r="S154" i="1" s="1"/>
  <c r="U154" i="1" l="1"/>
  <c r="T154" i="1"/>
  <c r="R154" i="1"/>
  <c r="F154" i="1"/>
  <c r="D154" i="1"/>
  <c r="G154" i="1"/>
  <c r="V154" i="1" l="1"/>
  <c r="K154" i="1"/>
  <c r="AC154" i="1"/>
  <c r="H154" i="1"/>
  <c r="L154" i="1"/>
  <c r="M154" i="1" s="1"/>
  <c r="N154" i="1" l="1"/>
  <c r="I154" i="1"/>
  <c r="AD154" i="1"/>
  <c r="AF154" i="1"/>
  <c r="AB153" i="1"/>
  <c r="AG154" i="1" l="1"/>
  <c r="AH154" i="1"/>
  <c r="O154" i="1"/>
  <c r="P154" i="1"/>
  <c r="Z154" i="1" l="1"/>
  <c r="Y154" i="1"/>
  <c r="D153" i="1"/>
  <c r="G153" i="1"/>
  <c r="F153" i="1"/>
  <c r="V153" i="1" l="1"/>
  <c r="K153" i="1"/>
  <c r="AC153" i="1"/>
  <c r="H153" i="1"/>
  <c r="L153" i="1"/>
  <c r="M153" i="1"/>
  <c r="Q153" i="1" l="1"/>
  <c r="R153" i="1" s="1"/>
  <c r="N153" i="1"/>
  <c r="P153" i="1" s="1"/>
  <c r="I153" i="1"/>
  <c r="AD153" i="1"/>
  <c r="AF153" i="1"/>
  <c r="AB152" i="1"/>
  <c r="AH153" i="1" l="1"/>
  <c r="AG153" i="1"/>
  <c r="O153" i="1"/>
  <c r="S153" i="1"/>
  <c r="Q152" i="1"/>
  <c r="R152" i="1" s="1"/>
  <c r="Z153" i="1" l="1"/>
  <c r="Y153" i="1"/>
  <c r="U153" i="1"/>
  <c r="T153" i="1"/>
  <c r="S152" i="1"/>
  <c r="F152" i="1"/>
  <c r="G152" i="1"/>
  <c r="D152" i="1"/>
  <c r="V152" i="1" l="1"/>
  <c r="K152" i="1"/>
  <c r="AC152" i="1"/>
  <c r="H152" i="1"/>
  <c r="I152" i="1" s="1"/>
  <c r="U152" i="1"/>
  <c r="T152" i="1"/>
  <c r="L152" i="1"/>
  <c r="M152" i="1"/>
  <c r="N152" i="1" l="1"/>
  <c r="AD152" i="1"/>
  <c r="AF152" i="1"/>
  <c r="AB151" i="1"/>
  <c r="AG152" i="1" l="1"/>
  <c r="AH152" i="1"/>
  <c r="P152" i="1"/>
  <c r="O152" i="1"/>
  <c r="Q151" i="1"/>
  <c r="S151" i="1" s="1"/>
  <c r="U151" i="1" l="1"/>
  <c r="T151" i="1"/>
  <c r="R151" i="1"/>
  <c r="Y152" i="1"/>
  <c r="Z152" i="1"/>
  <c r="G151" i="1"/>
  <c r="F151" i="1"/>
  <c r="D151" i="1"/>
  <c r="V151" i="1" l="1"/>
  <c r="K151" i="1"/>
  <c r="AC151" i="1"/>
  <c r="H151" i="1"/>
  <c r="I151" i="1" s="1"/>
  <c r="L151" i="1"/>
  <c r="AF151" i="1" s="1"/>
  <c r="AG151" i="1" l="1"/>
  <c r="AH151" i="1"/>
  <c r="AD151" i="1"/>
  <c r="M151" i="1"/>
  <c r="AB150" i="1"/>
  <c r="N151" i="1" l="1"/>
  <c r="O151" i="1" s="1"/>
  <c r="P151" i="1" l="1"/>
  <c r="Z151" i="1"/>
  <c r="Y151" i="1"/>
  <c r="F150" i="1"/>
  <c r="D150" i="1"/>
  <c r="G150" i="1"/>
  <c r="V150" i="1" l="1"/>
  <c r="K150" i="1"/>
  <c r="AC150" i="1"/>
  <c r="H150" i="1"/>
  <c r="I150" i="1" s="1"/>
  <c r="L150" i="1"/>
  <c r="M150" i="1" s="1"/>
  <c r="AF150" i="1"/>
  <c r="Q150" i="1" l="1"/>
  <c r="S150" i="1" s="1"/>
  <c r="N150" i="1"/>
  <c r="O150" i="1" s="1"/>
  <c r="AH150" i="1"/>
  <c r="AG150" i="1"/>
  <c r="AD150" i="1"/>
  <c r="AB149" i="1"/>
  <c r="P150" i="1" l="1"/>
  <c r="R150" i="1"/>
  <c r="T150" i="1" s="1"/>
  <c r="Z150" i="1"/>
  <c r="Y150" i="1"/>
  <c r="U150" i="1"/>
  <c r="Q149" i="1"/>
  <c r="S149" i="1" s="1"/>
  <c r="U149" i="1" l="1"/>
  <c r="T149" i="1"/>
  <c r="R149" i="1"/>
  <c r="G149" i="1"/>
  <c r="F149" i="1"/>
  <c r="D149" i="1"/>
  <c r="V149" i="1" l="1"/>
  <c r="K149" i="1"/>
  <c r="AC149" i="1"/>
  <c r="H149" i="1"/>
  <c r="I149" i="1" s="1"/>
  <c r="L149" i="1"/>
  <c r="M149" i="1" s="1"/>
  <c r="AF149" i="1"/>
  <c r="N149" i="1" l="1"/>
  <c r="AG149" i="1"/>
  <c r="AH149" i="1"/>
  <c r="AD149" i="1"/>
  <c r="AB148" i="1"/>
  <c r="P149" i="1" l="1"/>
  <c r="O149" i="1"/>
  <c r="Q148" i="1"/>
  <c r="S148" i="1" s="1"/>
  <c r="U148" i="1" l="1"/>
  <c r="T148" i="1"/>
  <c r="Z149" i="1"/>
  <c r="Y149" i="1"/>
  <c r="R148" i="1"/>
  <c r="D148" i="1"/>
  <c r="F148" i="1"/>
  <c r="G148" i="1"/>
  <c r="V148" i="1" l="1"/>
  <c r="K148" i="1"/>
  <c r="AC148" i="1"/>
  <c r="H148" i="1"/>
  <c r="I148" i="1" s="1"/>
  <c r="L148" i="1"/>
  <c r="AF148" i="1"/>
  <c r="AH148" i="1" l="1"/>
  <c r="AG148" i="1"/>
  <c r="AD148" i="1"/>
  <c r="M148" i="1"/>
  <c r="AB147" i="1"/>
  <c r="N148" i="1" l="1"/>
  <c r="P148" i="1" s="1"/>
  <c r="Q147" i="1"/>
  <c r="S147" i="1" s="1"/>
  <c r="O148" i="1" l="1"/>
  <c r="Y148" i="1" s="1"/>
  <c r="U147" i="1"/>
  <c r="T147" i="1"/>
  <c r="R147" i="1"/>
  <c r="G147" i="1"/>
  <c r="F147" i="1"/>
  <c r="D147" i="1"/>
  <c r="Z148" i="1" l="1"/>
  <c r="V147" i="1"/>
  <c r="K147" i="1"/>
  <c r="AC147" i="1"/>
  <c r="H147" i="1"/>
  <c r="L147" i="1"/>
  <c r="AF147" i="1"/>
  <c r="AH147" i="1" l="1"/>
  <c r="AG147" i="1"/>
  <c r="AD147" i="1"/>
  <c r="I147" i="1"/>
  <c r="M147" i="1"/>
  <c r="AB146" i="1"/>
  <c r="N147" i="1" l="1"/>
  <c r="P147" i="1" s="1"/>
  <c r="Q146" i="1"/>
  <c r="S146" i="1" s="1"/>
  <c r="O147" i="1" l="1"/>
  <c r="Z147" i="1" s="1"/>
  <c r="U146" i="1"/>
  <c r="T146" i="1"/>
  <c r="R146" i="1"/>
  <c r="D146" i="1"/>
  <c r="F146" i="1"/>
  <c r="G146" i="1"/>
  <c r="Y147" i="1" l="1"/>
  <c r="V146" i="1"/>
  <c r="K146" i="1"/>
  <c r="AC146" i="1"/>
  <c r="H146" i="1"/>
  <c r="L146" i="1"/>
  <c r="M146" i="1"/>
  <c r="N146" i="1" l="1"/>
  <c r="AD146" i="1"/>
  <c r="I146" i="1"/>
  <c r="AF146" i="1"/>
  <c r="AB145" i="1"/>
  <c r="AH146" i="1" l="1"/>
  <c r="AG146" i="1"/>
  <c r="P146" i="1"/>
  <c r="O146" i="1"/>
  <c r="Q145" i="1"/>
  <c r="S145" i="1" s="1"/>
  <c r="U145" i="1" l="1"/>
  <c r="T145" i="1"/>
  <c r="Y146" i="1"/>
  <c r="Z146" i="1"/>
  <c r="R145" i="1"/>
  <c r="G145" i="1"/>
  <c r="D145" i="1"/>
  <c r="F145" i="1"/>
  <c r="V145" i="1" l="1"/>
  <c r="K145" i="1"/>
  <c r="AC145" i="1"/>
  <c r="H145" i="1"/>
  <c r="L145" i="1"/>
  <c r="M145" i="1"/>
  <c r="N145" i="1" l="1"/>
  <c r="O145" i="1" s="1"/>
  <c r="I145" i="1"/>
  <c r="AD145" i="1"/>
  <c r="AF145" i="1"/>
  <c r="AB144" i="1"/>
  <c r="P145" i="1" l="1"/>
  <c r="AH145" i="1"/>
  <c r="AG145" i="1"/>
  <c r="Y145" i="1"/>
  <c r="Z145" i="1"/>
  <c r="F144" i="1"/>
  <c r="G144" i="1"/>
  <c r="D144" i="1"/>
  <c r="V144" i="1" l="1"/>
  <c r="K144" i="1"/>
  <c r="AC144" i="1"/>
  <c r="H144" i="1"/>
  <c r="I144" i="1" s="1"/>
  <c r="L144" i="1"/>
  <c r="M144" i="1"/>
  <c r="AF144" i="1"/>
  <c r="Q144" i="1" l="1"/>
  <c r="R144" i="1" s="1"/>
  <c r="N144" i="1"/>
  <c r="P144" i="1" s="1"/>
  <c r="AH144" i="1"/>
  <c r="AG144" i="1"/>
  <c r="AD144" i="1"/>
  <c r="AB143" i="1"/>
  <c r="S144" i="1" l="1"/>
  <c r="O144" i="1"/>
  <c r="Q143" i="1"/>
  <c r="R143" i="1" s="1"/>
  <c r="Y144" i="1" l="1"/>
  <c r="U144" i="1"/>
  <c r="Z144" i="1"/>
  <c r="T144" i="1"/>
  <c r="S143" i="1"/>
  <c r="G143" i="1"/>
  <c r="F143" i="1"/>
  <c r="D143" i="1"/>
  <c r="V143" i="1" l="1"/>
  <c r="K143" i="1"/>
  <c r="AC143" i="1"/>
  <c r="H143" i="1"/>
  <c r="U143" i="1"/>
  <c r="T143" i="1"/>
  <c r="L143" i="1"/>
  <c r="M143" i="1"/>
  <c r="N143" i="1" l="1"/>
  <c r="P143" i="1" s="1"/>
  <c r="AD143" i="1"/>
  <c r="I143" i="1"/>
  <c r="AF143" i="1"/>
  <c r="AB142" i="1"/>
  <c r="AG143" i="1" l="1"/>
  <c r="AH143" i="1"/>
  <c r="O143" i="1"/>
  <c r="Y143" i="1" s="1"/>
  <c r="Q142" i="1"/>
  <c r="R142" i="1" s="1"/>
  <c r="Z143" i="1" l="1"/>
  <c r="S142" i="1"/>
  <c r="D142" i="1"/>
  <c r="G142" i="1"/>
  <c r="F142" i="1"/>
  <c r="V142" i="1" l="1"/>
  <c r="K142" i="1"/>
  <c r="AC142" i="1"/>
  <c r="H142" i="1"/>
  <c r="U142" i="1"/>
  <c r="T142" i="1"/>
  <c r="L142" i="1"/>
  <c r="AF142" i="1"/>
  <c r="AH142" i="1" l="1"/>
  <c r="AG142" i="1"/>
  <c r="AD142" i="1"/>
  <c r="I142" i="1"/>
  <c r="M142" i="1"/>
  <c r="AB141" i="1"/>
  <c r="N142" i="1" l="1"/>
  <c r="P142" i="1" s="1"/>
  <c r="Q141" i="1"/>
  <c r="S141" i="1" s="1"/>
  <c r="O142" i="1" l="1"/>
  <c r="Y142" i="1" s="1"/>
  <c r="U141" i="1"/>
  <c r="T141" i="1"/>
  <c r="R141" i="1"/>
  <c r="D141" i="1"/>
  <c r="F141" i="1"/>
  <c r="G141" i="1"/>
  <c r="Z142" i="1" l="1"/>
  <c r="V141" i="1"/>
  <c r="K141" i="1"/>
  <c r="AC141" i="1"/>
  <c r="H141" i="1"/>
  <c r="L141" i="1"/>
  <c r="AF141" i="1"/>
  <c r="AH141" i="1" l="1"/>
  <c r="AG141" i="1"/>
  <c r="AD141" i="1"/>
  <c r="I141" i="1"/>
  <c r="M141" i="1"/>
  <c r="AB140" i="1"/>
  <c r="N141" i="1" l="1"/>
  <c r="P141" i="1" s="1"/>
  <c r="Q140" i="1"/>
  <c r="S140" i="1" s="1"/>
  <c r="O141" i="1" l="1"/>
  <c r="Y141" i="1" s="1"/>
  <c r="U140" i="1"/>
  <c r="T140" i="1"/>
  <c r="R140" i="1"/>
  <c r="F140" i="1"/>
  <c r="G140" i="1"/>
  <c r="D140" i="1"/>
  <c r="Z141" i="1" l="1"/>
  <c r="V140" i="1"/>
  <c r="K140" i="1"/>
  <c r="AC140" i="1"/>
  <c r="H140" i="1"/>
  <c r="L140" i="1"/>
  <c r="AF140" i="1"/>
  <c r="I140" i="1" l="1"/>
  <c r="AG140" i="1"/>
  <c r="AH140" i="1"/>
  <c r="AD140" i="1"/>
  <c r="AB139" i="1"/>
  <c r="M140" i="1"/>
  <c r="N140" i="1" l="1"/>
  <c r="P140" i="1" s="1"/>
  <c r="Q139" i="1"/>
  <c r="Q185" i="1" s="1"/>
  <c r="O140" i="1" l="1"/>
  <c r="Y140" i="1" s="1"/>
  <c r="R139" i="1"/>
  <c r="R185" i="1" s="1"/>
  <c r="S139" i="1"/>
  <c r="D139" i="1"/>
  <c r="F139" i="1"/>
  <c r="G139" i="1"/>
  <c r="E139" i="1"/>
  <c r="Z140" i="1" l="1"/>
  <c r="V139" i="1"/>
  <c r="K139" i="1"/>
  <c r="AC139" i="1"/>
  <c r="H139" i="1"/>
  <c r="S185" i="1"/>
  <c r="U139" i="1"/>
  <c r="U185" i="1" s="1"/>
  <c r="T139" i="1"/>
  <c r="T185" i="1" s="1"/>
  <c r="L139" i="1"/>
  <c r="M139" i="1"/>
  <c r="N139" i="1" l="1"/>
  <c r="N185" i="1" s="1"/>
  <c r="I139" i="1"/>
  <c r="AD139" i="1"/>
  <c r="AF139" i="1"/>
  <c r="AB136" i="1"/>
  <c r="AH139" i="1" l="1"/>
  <c r="AH185" i="1" s="1"/>
  <c r="AG139" i="1"/>
  <c r="AG185" i="1" s="1"/>
  <c r="O139" i="1"/>
  <c r="Y139" i="1" s="1"/>
  <c r="Y185" i="1" s="1"/>
  <c r="P139" i="1"/>
  <c r="P185" i="1" s="1"/>
  <c r="F136" i="1"/>
  <c r="D136" i="1"/>
  <c r="G136" i="1"/>
  <c r="Z139" i="1" l="1"/>
  <c r="Z185" i="1" s="1"/>
  <c r="O185" i="1"/>
  <c r="V136" i="1"/>
  <c r="K136" i="1"/>
  <c r="AC136" i="1"/>
  <c r="H136" i="1"/>
  <c r="L136" i="1"/>
  <c r="AF136" i="1"/>
  <c r="I136" i="1" l="1"/>
  <c r="AG136" i="1"/>
  <c r="AH136" i="1"/>
  <c r="AD136" i="1"/>
  <c r="M136" i="1"/>
  <c r="AB135" i="1"/>
  <c r="N136" i="1" l="1"/>
  <c r="O136" i="1" s="1"/>
  <c r="Q136" i="1"/>
  <c r="S136" i="1" s="1"/>
  <c r="T136" i="1" s="1"/>
  <c r="D135" i="1"/>
  <c r="F135" i="1"/>
  <c r="G135" i="1"/>
  <c r="Z136" i="1" l="1"/>
  <c r="Y136" i="1"/>
  <c r="R136" i="1"/>
  <c r="U136" i="1" s="1"/>
  <c r="P136" i="1"/>
  <c r="V135" i="1"/>
  <c r="K135" i="1"/>
  <c r="AC135" i="1"/>
  <c r="H135" i="1"/>
  <c r="L135" i="1"/>
  <c r="AF135" i="1" s="1"/>
  <c r="M135" i="1"/>
  <c r="Q135" i="1" l="1"/>
  <c r="R135" i="1" s="1"/>
  <c r="N135" i="1"/>
  <c r="P135" i="1" s="1"/>
  <c r="AH135" i="1"/>
  <c r="AG135" i="1"/>
  <c r="AD135" i="1"/>
  <c r="I135" i="1"/>
  <c r="AB134" i="1"/>
  <c r="S135" i="1" l="1"/>
  <c r="U135" i="1" s="1"/>
  <c r="O135" i="1"/>
  <c r="Q134" i="1"/>
  <c r="S134" i="1" s="1"/>
  <c r="T135" i="1" l="1"/>
  <c r="Y135" i="1"/>
  <c r="Z135" i="1"/>
  <c r="U134" i="1"/>
  <c r="T134" i="1"/>
  <c r="R134" i="1"/>
  <c r="D134" i="1"/>
  <c r="G134" i="1"/>
  <c r="F134" i="1"/>
  <c r="V134" i="1" l="1"/>
  <c r="K134" i="1"/>
  <c r="AC134" i="1"/>
  <c r="H134" i="1"/>
  <c r="L134" i="1"/>
  <c r="AF134" i="1"/>
  <c r="I134" i="1" l="1"/>
  <c r="AH134" i="1"/>
  <c r="AG134" i="1"/>
  <c r="AD134" i="1"/>
  <c r="M134" i="1"/>
  <c r="AB133" i="1"/>
  <c r="N134" i="1" l="1"/>
  <c r="P134" i="1" s="1"/>
  <c r="G133" i="1"/>
  <c r="F133" i="1"/>
  <c r="D133" i="1"/>
  <c r="O134" i="1" l="1"/>
  <c r="Z134" i="1" s="1"/>
  <c r="V133" i="1"/>
  <c r="K133" i="1"/>
  <c r="AC133" i="1"/>
  <c r="H133" i="1"/>
  <c r="L133" i="1"/>
  <c r="AF133" i="1"/>
  <c r="Y134" i="1" l="1"/>
  <c r="I133" i="1"/>
  <c r="AH133" i="1"/>
  <c r="AG133" i="1"/>
  <c r="AD133" i="1"/>
  <c r="M133" i="1"/>
  <c r="AB132" i="1"/>
  <c r="Q133" i="1" l="1"/>
  <c r="R133" i="1" s="1"/>
  <c r="N133" i="1"/>
  <c r="P133" i="1" s="1"/>
  <c r="G132" i="1"/>
  <c r="D132" i="1"/>
  <c r="F132" i="1"/>
  <c r="O133" i="1" l="1"/>
  <c r="S133" i="1"/>
  <c r="Z133" i="1" s="1"/>
  <c r="V132" i="1"/>
  <c r="K132" i="1"/>
  <c r="AC132" i="1"/>
  <c r="H132" i="1"/>
  <c r="L132" i="1"/>
  <c r="AF132" i="1" s="1"/>
  <c r="M132" i="1"/>
  <c r="Y133" i="1" l="1"/>
  <c r="T133" i="1"/>
  <c r="U133" i="1"/>
  <c r="Q132" i="1"/>
  <c r="S132" i="1" s="1"/>
  <c r="N132" i="1"/>
  <c r="P132" i="1" s="1"/>
  <c r="AH132" i="1"/>
  <c r="AG132" i="1"/>
  <c r="AD132" i="1"/>
  <c r="I132" i="1"/>
  <c r="AB131" i="1"/>
  <c r="O132" i="1" l="1"/>
  <c r="Y132" i="1" s="1"/>
  <c r="R132" i="1"/>
  <c r="T132" i="1" s="1"/>
  <c r="Z132" i="1"/>
  <c r="U132" i="1"/>
  <c r="Q131" i="1"/>
  <c r="S131" i="1" s="1"/>
  <c r="U131" i="1" l="1"/>
  <c r="T131" i="1"/>
  <c r="R131" i="1"/>
  <c r="F131" i="1"/>
  <c r="D131" i="1"/>
  <c r="G131" i="1"/>
  <c r="V131" i="1" l="1"/>
  <c r="K131" i="1"/>
  <c r="AC131" i="1"/>
  <c r="H131" i="1"/>
  <c r="L131" i="1"/>
  <c r="M131" i="1"/>
  <c r="N131" i="1" l="1"/>
  <c r="P131" i="1" s="1"/>
  <c r="I131" i="1"/>
  <c r="AD131" i="1"/>
  <c r="AF131" i="1"/>
  <c r="AB130" i="1"/>
  <c r="AG131" i="1" l="1"/>
  <c r="AH131" i="1"/>
  <c r="O131" i="1"/>
  <c r="Y131" i="1" s="1"/>
  <c r="Q130" i="1"/>
  <c r="S130" i="1" s="1"/>
  <c r="Z131" i="1" l="1"/>
  <c r="U130" i="1"/>
  <c r="T130" i="1"/>
  <c r="R130" i="1"/>
  <c r="G130" i="1"/>
  <c r="F130" i="1"/>
  <c r="D130" i="1"/>
  <c r="V130" i="1" l="1"/>
  <c r="K130" i="1"/>
  <c r="AC130" i="1"/>
  <c r="H130" i="1"/>
  <c r="L130" i="1"/>
  <c r="AF130" i="1" s="1"/>
  <c r="M130" i="1"/>
  <c r="N130" i="1" l="1"/>
  <c r="O130" i="1" s="1"/>
  <c r="I130" i="1"/>
  <c r="AH130" i="1"/>
  <c r="AG130" i="1"/>
  <c r="AD130" i="1"/>
  <c r="AB129" i="1"/>
  <c r="P130" i="1" l="1"/>
  <c r="Z130" i="1"/>
  <c r="Y130" i="1"/>
  <c r="Q129" i="1"/>
  <c r="S129" i="1" s="1"/>
  <c r="U129" i="1" l="1"/>
  <c r="T129" i="1"/>
  <c r="R129" i="1"/>
  <c r="D129" i="1"/>
  <c r="F129" i="1"/>
  <c r="G129" i="1"/>
  <c r="V129" i="1" l="1"/>
  <c r="K129" i="1"/>
  <c r="AC129" i="1"/>
  <c r="H129" i="1"/>
  <c r="I129" i="1" s="1"/>
  <c r="L129" i="1"/>
  <c r="AF129" i="1" s="1"/>
  <c r="M129" i="1"/>
  <c r="N129" i="1" l="1"/>
  <c r="P129" i="1" s="1"/>
  <c r="AH129" i="1"/>
  <c r="AG129" i="1"/>
  <c r="AD129" i="1"/>
  <c r="AB128" i="1"/>
  <c r="O129" i="1" l="1"/>
  <c r="Y129" i="1" s="1"/>
  <c r="Q128" i="1"/>
  <c r="S128" i="1" s="1"/>
  <c r="Z129" i="1" l="1"/>
  <c r="T128" i="1"/>
  <c r="U128" i="1"/>
  <c r="R128" i="1"/>
  <c r="D128" i="1"/>
  <c r="F128" i="1"/>
  <c r="G128" i="1"/>
  <c r="V128" i="1" l="1"/>
  <c r="K128" i="1"/>
  <c r="AC128" i="1"/>
  <c r="H128" i="1"/>
  <c r="L128" i="1"/>
  <c r="AF128" i="1"/>
  <c r="AH128" i="1" l="1"/>
  <c r="AG128" i="1"/>
  <c r="AD128" i="1"/>
  <c r="I128" i="1"/>
  <c r="M128" i="1"/>
  <c r="AB127" i="1"/>
  <c r="N128" i="1" l="1"/>
  <c r="P128" i="1" s="1"/>
  <c r="Q127" i="1"/>
  <c r="R127" i="1" s="1"/>
  <c r="O128" i="1" l="1"/>
  <c r="Y128" i="1" s="1"/>
  <c r="S127" i="1"/>
  <c r="G127" i="1"/>
  <c r="F127" i="1"/>
  <c r="D127" i="1"/>
  <c r="Z128" i="1" l="1"/>
  <c r="V127" i="1"/>
  <c r="K127" i="1"/>
  <c r="AC127" i="1"/>
  <c r="H127" i="1"/>
  <c r="U127" i="1"/>
  <c r="T127" i="1"/>
  <c r="L127" i="1"/>
  <c r="M127" i="1"/>
  <c r="N127" i="1" l="1"/>
  <c r="O127" i="1" s="1"/>
  <c r="I127" i="1"/>
  <c r="AD127" i="1"/>
  <c r="AF127" i="1"/>
  <c r="AB126" i="1"/>
  <c r="AG127" i="1" l="1"/>
  <c r="AH127" i="1"/>
  <c r="P127" i="1"/>
  <c r="Y127" i="1"/>
  <c r="Z127" i="1"/>
  <c r="Q126" i="1"/>
  <c r="S126" i="1" s="1"/>
  <c r="T126" i="1" l="1"/>
  <c r="U126" i="1"/>
  <c r="R126" i="1"/>
  <c r="G126" i="1"/>
  <c r="F126" i="1"/>
  <c r="D126" i="1"/>
  <c r="V126" i="1" l="1"/>
  <c r="K126" i="1"/>
  <c r="AC126" i="1"/>
  <c r="H126" i="1"/>
  <c r="L126" i="1"/>
  <c r="AF126" i="1"/>
  <c r="AH126" i="1" l="1"/>
  <c r="AG126" i="1"/>
  <c r="AD126" i="1"/>
  <c r="I126" i="1"/>
  <c r="M126" i="1"/>
  <c r="AB125" i="1"/>
  <c r="N126" i="1" l="1"/>
  <c r="Q125" i="1"/>
  <c r="R125" i="1" s="1"/>
  <c r="P126" i="1" l="1"/>
  <c r="O126" i="1"/>
  <c r="S125" i="1"/>
  <c r="F125" i="1"/>
  <c r="G125" i="1"/>
  <c r="D125" i="1"/>
  <c r="Z126" i="1" l="1"/>
  <c r="Y126" i="1"/>
  <c r="V125" i="1"/>
  <c r="K125" i="1"/>
  <c r="AC125" i="1"/>
  <c r="H125" i="1"/>
  <c r="U125" i="1"/>
  <c r="T125" i="1"/>
  <c r="L125" i="1"/>
  <c r="M125" i="1"/>
  <c r="AF125" i="1"/>
  <c r="N125" i="1" l="1"/>
  <c r="P125" i="1" s="1"/>
  <c r="I125" i="1"/>
  <c r="AG125" i="1"/>
  <c r="AH125" i="1"/>
  <c r="AD125" i="1"/>
  <c r="AB124" i="1"/>
  <c r="O125" i="1" l="1"/>
  <c r="Z125" i="1" s="1"/>
  <c r="G124" i="1"/>
  <c r="D124" i="1"/>
  <c r="F124" i="1"/>
  <c r="Y125" i="1" l="1"/>
  <c r="V124" i="1"/>
  <c r="K124" i="1"/>
  <c r="AC124" i="1"/>
  <c r="H124" i="1"/>
  <c r="L124" i="1"/>
  <c r="M124" i="1"/>
  <c r="Q124" i="1" l="1"/>
  <c r="S124" i="1" s="1"/>
  <c r="N124" i="1"/>
  <c r="P124" i="1" s="1"/>
  <c r="I124" i="1"/>
  <c r="AD124" i="1"/>
  <c r="AF124" i="1"/>
  <c r="AB123" i="1"/>
  <c r="AH124" i="1" l="1"/>
  <c r="AG124" i="1"/>
  <c r="R124" i="1"/>
  <c r="O124" i="1"/>
  <c r="Z124" i="1" s="1"/>
  <c r="T124" i="1"/>
  <c r="U124" i="1"/>
  <c r="F123" i="1"/>
  <c r="D123" i="1"/>
  <c r="G123" i="1"/>
  <c r="Y124" i="1" l="1"/>
  <c r="V123" i="1"/>
  <c r="K123" i="1"/>
  <c r="AC123" i="1"/>
  <c r="H123" i="1"/>
  <c r="L123" i="1"/>
  <c r="M123" i="1"/>
  <c r="AF123" i="1"/>
  <c r="N123" i="1" l="1"/>
  <c r="P123" i="1" s="1"/>
  <c r="Q123" i="1"/>
  <c r="R123" i="1" s="1"/>
  <c r="I123" i="1"/>
  <c r="AG123" i="1"/>
  <c r="AH123" i="1"/>
  <c r="AD123" i="1"/>
  <c r="AB122" i="1"/>
  <c r="O123" i="1" l="1"/>
  <c r="S123" i="1"/>
  <c r="U123" i="1" s="1"/>
  <c r="Q122" i="1"/>
  <c r="S122" i="1" s="1"/>
  <c r="Y123" i="1" l="1"/>
  <c r="Z123" i="1"/>
  <c r="T123" i="1"/>
  <c r="T122" i="1"/>
  <c r="U122" i="1"/>
  <c r="R122" i="1"/>
  <c r="F122" i="1"/>
  <c r="G122" i="1"/>
  <c r="D122" i="1"/>
  <c r="V122" i="1" l="1"/>
  <c r="K122" i="1"/>
  <c r="AC122" i="1"/>
  <c r="H122" i="1"/>
  <c r="L122" i="1"/>
  <c r="AF122" i="1"/>
  <c r="M122" i="1"/>
  <c r="N122" i="1" l="1"/>
  <c r="P122" i="1" s="1"/>
  <c r="I122" i="1"/>
  <c r="AG122" i="1"/>
  <c r="AH122" i="1"/>
  <c r="AD122" i="1"/>
  <c r="AB121" i="1"/>
  <c r="O122" i="1" l="1"/>
  <c r="Y122" i="1" s="1"/>
  <c r="Q121" i="1"/>
  <c r="S121" i="1" s="1"/>
  <c r="Z122" i="1" l="1"/>
  <c r="T121" i="1"/>
  <c r="U121" i="1"/>
  <c r="R121" i="1"/>
  <c r="G121" i="1"/>
  <c r="F121" i="1"/>
  <c r="D121" i="1"/>
  <c r="V121" i="1" l="1"/>
  <c r="K121" i="1"/>
  <c r="AC121" i="1"/>
  <c r="H121" i="1"/>
  <c r="L121" i="1"/>
  <c r="M121" i="1" s="1"/>
  <c r="AF121" i="1"/>
  <c r="N121" i="1" l="1"/>
  <c r="I121" i="1"/>
  <c r="AH121" i="1"/>
  <c r="AG121" i="1"/>
  <c r="AD121" i="1"/>
  <c r="AB120" i="1"/>
  <c r="P121" i="1" l="1"/>
  <c r="O121" i="1"/>
  <c r="Q120" i="1"/>
  <c r="S120" i="1" s="1"/>
  <c r="U120" i="1" l="1"/>
  <c r="T120" i="1"/>
  <c r="Z121" i="1"/>
  <c r="Y121" i="1"/>
  <c r="R120" i="1"/>
  <c r="D120" i="1"/>
  <c r="F120" i="1"/>
  <c r="G120" i="1"/>
  <c r="V120" i="1" l="1"/>
  <c r="K120" i="1"/>
  <c r="AC120" i="1"/>
  <c r="H120" i="1"/>
  <c r="L120" i="1"/>
  <c r="AF120" i="1"/>
  <c r="I120" i="1" l="1"/>
  <c r="AH120" i="1"/>
  <c r="AG120" i="1"/>
  <c r="AD120" i="1"/>
  <c r="AB119" i="1"/>
  <c r="M120" i="1"/>
  <c r="N120" i="1" l="1"/>
  <c r="P120" i="1" s="1"/>
  <c r="D119" i="1"/>
  <c r="F119" i="1"/>
  <c r="G119" i="1"/>
  <c r="O120" i="1" l="1"/>
  <c r="Z120" i="1" s="1"/>
  <c r="V119" i="1"/>
  <c r="K119" i="1"/>
  <c r="AC119" i="1"/>
  <c r="H119" i="1"/>
  <c r="L119" i="1"/>
  <c r="M119" i="1"/>
  <c r="AF119" i="1"/>
  <c r="Y120" i="1" l="1"/>
  <c r="N119" i="1"/>
  <c r="O119" i="1" s="1"/>
  <c r="Q119" i="1"/>
  <c r="S119" i="1" s="1"/>
  <c r="AH119" i="1"/>
  <c r="AG119" i="1"/>
  <c r="AD119" i="1"/>
  <c r="I119" i="1"/>
  <c r="AB118" i="1"/>
  <c r="P119" i="1" l="1"/>
  <c r="R119" i="1"/>
  <c r="U119" i="1" s="1"/>
  <c r="Y119" i="1"/>
  <c r="T119" i="1"/>
  <c r="Z119" i="1"/>
  <c r="Q118" i="1"/>
  <c r="S118" i="1" s="1"/>
  <c r="U118" i="1" l="1"/>
  <c r="T118" i="1"/>
  <c r="R118" i="1"/>
  <c r="D118" i="1"/>
  <c r="G118" i="1"/>
  <c r="F118" i="1"/>
  <c r="V118" i="1" l="1"/>
  <c r="K118" i="1"/>
  <c r="AC118" i="1"/>
  <c r="H118" i="1"/>
  <c r="L118" i="1"/>
  <c r="M118" i="1"/>
  <c r="AF118" i="1"/>
  <c r="N118" i="1" l="1"/>
  <c r="P118" i="1" s="1"/>
  <c r="I118" i="1"/>
  <c r="AH118" i="1"/>
  <c r="AG118" i="1"/>
  <c r="AD118" i="1"/>
  <c r="AB117" i="1"/>
  <c r="O118" i="1" l="1"/>
  <c r="Z118" i="1" s="1"/>
  <c r="Q117" i="1"/>
  <c r="S117" i="1" s="1"/>
  <c r="Y118" i="1" l="1"/>
  <c r="U117" i="1"/>
  <c r="T117" i="1"/>
  <c r="R117" i="1"/>
  <c r="F117" i="1"/>
  <c r="G117" i="1"/>
  <c r="D117" i="1"/>
  <c r="V117" i="1" l="1"/>
  <c r="K117" i="1"/>
  <c r="AC117" i="1"/>
  <c r="H117" i="1"/>
  <c r="L117" i="1"/>
  <c r="AF117" i="1"/>
  <c r="M117" i="1"/>
  <c r="N117" i="1" l="1"/>
  <c r="P117" i="1" s="1"/>
  <c r="I117" i="1"/>
  <c r="AH117" i="1"/>
  <c r="AG117" i="1"/>
  <c r="AD117" i="1"/>
  <c r="AB116" i="1"/>
  <c r="O117" i="1" l="1"/>
  <c r="Y117" i="1" s="1"/>
  <c r="Q116" i="1"/>
  <c r="S116" i="1" s="1"/>
  <c r="Z117" i="1" l="1"/>
  <c r="U116" i="1"/>
  <c r="T116" i="1"/>
  <c r="R116" i="1"/>
  <c r="D116" i="1"/>
  <c r="G116" i="1"/>
  <c r="F116" i="1"/>
  <c r="V116" i="1" l="1"/>
  <c r="K116" i="1"/>
  <c r="AC116" i="1"/>
  <c r="H116" i="1"/>
  <c r="L116" i="1"/>
  <c r="AF116" i="1" s="1"/>
  <c r="AH116" i="1" l="1"/>
  <c r="AG116" i="1"/>
  <c r="AD116" i="1"/>
  <c r="I116" i="1"/>
  <c r="M116" i="1"/>
  <c r="AB115" i="1"/>
  <c r="N116" i="1" l="1"/>
  <c r="P116" i="1" s="1"/>
  <c r="G115" i="1"/>
  <c r="F115" i="1"/>
  <c r="D115" i="1"/>
  <c r="O116" i="1" l="1"/>
  <c r="Z116" i="1" s="1"/>
  <c r="V115" i="1"/>
  <c r="K115" i="1"/>
  <c r="AC115" i="1"/>
  <c r="H115" i="1"/>
  <c r="L115" i="1"/>
  <c r="M115" i="1"/>
  <c r="AF115" i="1"/>
  <c r="Y116" i="1" l="1"/>
  <c r="Q115" i="1"/>
  <c r="S115" i="1" s="1"/>
  <c r="N115" i="1"/>
  <c r="I115" i="1"/>
  <c r="AG115" i="1"/>
  <c r="AH115" i="1"/>
  <c r="AD115" i="1"/>
  <c r="AB114" i="1"/>
  <c r="R115" i="1" l="1"/>
  <c r="T115" i="1" s="1"/>
  <c r="O115" i="1"/>
  <c r="Z115" i="1" s="1"/>
  <c r="P115" i="1"/>
  <c r="U115" i="1"/>
  <c r="Y115" i="1" l="1"/>
  <c r="F114" i="1"/>
  <c r="D114" i="1"/>
  <c r="G114" i="1"/>
  <c r="V114" i="1" l="1"/>
  <c r="K114" i="1"/>
  <c r="AC114" i="1"/>
  <c r="H114" i="1"/>
  <c r="L114" i="1"/>
  <c r="M114" i="1"/>
  <c r="AF114" i="1"/>
  <c r="Q114" i="1" l="1"/>
  <c r="S114" i="1" s="1"/>
  <c r="N114" i="1"/>
  <c r="I114" i="1"/>
  <c r="AH114" i="1"/>
  <c r="AG114" i="1"/>
  <c r="AD114" i="1"/>
  <c r="AB113" i="1"/>
  <c r="R114" i="1" l="1"/>
  <c r="T114" i="1" s="1"/>
  <c r="P114" i="1"/>
  <c r="O114" i="1"/>
  <c r="Z114" i="1" s="1"/>
  <c r="U114" i="1"/>
  <c r="Q113" i="1"/>
  <c r="S113" i="1" s="1"/>
  <c r="Y114" i="1" l="1"/>
  <c r="U113" i="1"/>
  <c r="T113" i="1"/>
  <c r="R113" i="1"/>
  <c r="G113" i="1"/>
  <c r="F113" i="1"/>
  <c r="D113" i="1"/>
  <c r="V113" i="1" l="1"/>
  <c r="K113" i="1"/>
  <c r="AC113" i="1"/>
  <c r="H113" i="1"/>
  <c r="L113" i="1"/>
  <c r="AF113" i="1"/>
  <c r="M113" i="1"/>
  <c r="N113" i="1" l="1"/>
  <c r="I113" i="1"/>
  <c r="AH113" i="1"/>
  <c r="AG113" i="1"/>
  <c r="AD113" i="1"/>
  <c r="P113" i="1"/>
  <c r="O113" i="1"/>
  <c r="AB112" i="1"/>
  <c r="Z113" i="1" l="1"/>
  <c r="Y113" i="1"/>
  <c r="D112" i="1"/>
  <c r="F112" i="1"/>
  <c r="G112" i="1"/>
  <c r="V112" i="1" l="1"/>
  <c r="K112" i="1"/>
  <c r="AC112" i="1"/>
  <c r="H112" i="1"/>
  <c r="L112" i="1"/>
  <c r="M112" i="1" s="1"/>
  <c r="AF112" i="1"/>
  <c r="Q112" i="1" l="1"/>
  <c r="S112" i="1" s="1"/>
  <c r="N112" i="1"/>
  <c r="I112" i="1"/>
  <c r="AH112" i="1"/>
  <c r="AG112" i="1"/>
  <c r="AD112" i="1"/>
  <c r="AB111" i="1"/>
  <c r="R112" i="1" l="1"/>
  <c r="U112" i="1" s="1"/>
  <c r="O112" i="1"/>
  <c r="Z112" i="1" s="1"/>
  <c r="P112" i="1"/>
  <c r="T112" i="1"/>
  <c r="Q111" i="1"/>
  <c r="S111" i="1" s="1"/>
  <c r="U111" i="1" l="1"/>
  <c r="T111" i="1"/>
  <c r="R111" i="1"/>
  <c r="Y112" i="1"/>
  <c r="D111" i="1"/>
  <c r="G111" i="1"/>
  <c r="F111" i="1"/>
  <c r="V111" i="1" l="1"/>
  <c r="K111" i="1"/>
  <c r="AC111" i="1"/>
  <c r="H111" i="1"/>
  <c r="L111" i="1"/>
  <c r="M111" i="1"/>
  <c r="AF111" i="1"/>
  <c r="N111" i="1" l="1"/>
  <c r="P111" i="1" s="1"/>
  <c r="I111" i="1"/>
  <c r="AG111" i="1"/>
  <c r="AH111" i="1"/>
  <c r="AD111" i="1"/>
  <c r="AB110" i="1"/>
  <c r="O111" i="1" l="1"/>
  <c r="Z111" i="1" s="1"/>
  <c r="Q110" i="1"/>
  <c r="S110" i="1" s="1"/>
  <c r="Y111" i="1" l="1"/>
  <c r="U110" i="1"/>
  <c r="T110" i="1"/>
  <c r="R110" i="1"/>
  <c r="D110" i="1"/>
  <c r="G110" i="1"/>
  <c r="F110" i="1"/>
  <c r="V110" i="1" l="1"/>
  <c r="K110" i="1"/>
  <c r="AC110" i="1"/>
  <c r="H110" i="1"/>
  <c r="L110" i="1"/>
  <c r="AF110" i="1"/>
  <c r="I110" i="1" l="1"/>
  <c r="AH110" i="1"/>
  <c r="AG110" i="1"/>
  <c r="AD110" i="1"/>
  <c r="AB109" i="1"/>
  <c r="M110" i="1"/>
  <c r="N110" i="1" l="1"/>
  <c r="P110" i="1" s="1"/>
  <c r="Q109" i="1"/>
  <c r="S109" i="1" s="1"/>
  <c r="O110" i="1" l="1"/>
  <c r="U109" i="1"/>
  <c r="T109" i="1"/>
  <c r="R109" i="1"/>
  <c r="D109" i="1"/>
  <c r="F109" i="1"/>
  <c r="G109" i="1"/>
  <c r="Z110" i="1" l="1"/>
  <c r="Y110" i="1"/>
  <c r="V109" i="1"/>
  <c r="K109" i="1"/>
  <c r="AC109" i="1"/>
  <c r="H109" i="1"/>
  <c r="L109" i="1"/>
  <c r="M109" i="1" s="1"/>
  <c r="AF109" i="1"/>
  <c r="N109" i="1" l="1"/>
  <c r="P109" i="1" s="1"/>
  <c r="I109" i="1"/>
  <c r="AH109" i="1"/>
  <c r="AG109" i="1"/>
  <c r="AD109" i="1"/>
  <c r="AB108" i="1"/>
  <c r="O109" i="1" l="1"/>
  <c r="Y109" i="1" s="1"/>
  <c r="Q108" i="1"/>
  <c r="S108" i="1" s="1"/>
  <c r="Z109" i="1" l="1"/>
  <c r="U108" i="1"/>
  <c r="T108" i="1"/>
  <c r="R108" i="1"/>
  <c r="D108" i="1"/>
  <c r="G108" i="1"/>
  <c r="F108" i="1"/>
  <c r="V108" i="1" l="1"/>
  <c r="K108" i="1"/>
  <c r="AC108" i="1"/>
  <c r="H108" i="1"/>
  <c r="L108" i="1"/>
  <c r="AF108" i="1" s="1"/>
  <c r="M108" i="1"/>
  <c r="N108" i="1" l="1"/>
  <c r="I108" i="1"/>
  <c r="AH108" i="1"/>
  <c r="AG108" i="1"/>
  <c r="AD108" i="1"/>
  <c r="P108" i="1"/>
  <c r="O108" i="1"/>
  <c r="AB107" i="1"/>
  <c r="Z108" i="1" l="1"/>
  <c r="Y108" i="1"/>
  <c r="Q107" i="1"/>
  <c r="S107" i="1" s="1"/>
  <c r="U107" i="1" l="1"/>
  <c r="T107" i="1"/>
  <c r="R107" i="1"/>
  <c r="G107" i="1"/>
  <c r="D107" i="1"/>
  <c r="F107" i="1"/>
  <c r="V107" i="1" l="1"/>
  <c r="K107" i="1"/>
  <c r="AC107" i="1"/>
  <c r="H107" i="1"/>
  <c r="L107" i="1"/>
  <c r="M107" i="1"/>
  <c r="AF107" i="1"/>
  <c r="N107" i="1" l="1"/>
  <c r="P107" i="1" s="1"/>
  <c r="I107" i="1"/>
  <c r="AH107" i="1"/>
  <c r="AG107" i="1"/>
  <c r="AD107" i="1"/>
  <c r="AB106" i="1"/>
  <c r="O107" i="1" l="1"/>
  <c r="Z107" i="1" s="1"/>
  <c r="Q106" i="1"/>
  <c r="S106" i="1" s="1"/>
  <c r="Y107" i="1" l="1"/>
  <c r="U106" i="1"/>
  <c r="T106" i="1"/>
  <c r="R106" i="1"/>
  <c r="G106" i="1"/>
  <c r="D106" i="1"/>
  <c r="F106" i="1"/>
  <c r="V106" i="1" l="1"/>
  <c r="K106" i="1"/>
  <c r="AC106" i="1"/>
  <c r="H106" i="1"/>
  <c r="L106" i="1"/>
  <c r="AF106" i="1" s="1"/>
  <c r="M106" i="1"/>
  <c r="N106" i="1" l="1"/>
  <c r="P106" i="1" s="1"/>
  <c r="I106" i="1"/>
  <c r="AG106" i="1"/>
  <c r="AH106" i="1"/>
  <c r="AD106" i="1"/>
  <c r="AB105" i="1"/>
  <c r="O106" i="1" l="1"/>
  <c r="Z106" i="1"/>
  <c r="Y106" i="1"/>
  <c r="F105" i="1"/>
  <c r="D105" i="1"/>
  <c r="G105" i="1"/>
  <c r="V105" i="1" l="1"/>
  <c r="K105" i="1"/>
  <c r="AC105" i="1"/>
  <c r="H105" i="1"/>
  <c r="L105" i="1"/>
  <c r="M105" i="1" s="1"/>
  <c r="AF105" i="1"/>
  <c r="Q105" i="1" l="1"/>
  <c r="S105" i="1" s="1"/>
  <c r="N105" i="1"/>
  <c r="O105" i="1" s="1"/>
  <c r="I105" i="1"/>
  <c r="AH105" i="1"/>
  <c r="AG105" i="1"/>
  <c r="AD105" i="1"/>
  <c r="AB104" i="1"/>
  <c r="R105" i="1" l="1"/>
  <c r="T105" i="1" s="1"/>
  <c r="P105" i="1"/>
  <c r="Z105" i="1"/>
  <c r="Y105" i="1"/>
  <c r="U105" i="1"/>
  <c r="Q104" i="1"/>
  <c r="S104" i="1" s="1"/>
  <c r="U104" i="1" l="1"/>
  <c r="T104" i="1"/>
  <c r="R104" i="1"/>
  <c r="G104" i="1"/>
  <c r="F104" i="1"/>
  <c r="D104" i="1"/>
  <c r="V104" i="1" l="1"/>
  <c r="K104" i="1"/>
  <c r="AC104" i="1"/>
  <c r="H104" i="1"/>
  <c r="L104" i="1"/>
  <c r="M104" i="1"/>
  <c r="AF104" i="1"/>
  <c r="N104" i="1" l="1"/>
  <c r="P104" i="1" s="1"/>
  <c r="I104" i="1"/>
  <c r="AH104" i="1"/>
  <c r="AG104" i="1"/>
  <c r="AD104" i="1"/>
  <c r="AB103" i="1"/>
  <c r="O104" i="1" l="1"/>
  <c r="Z104" i="1" s="1"/>
  <c r="Q103" i="1"/>
  <c r="S103" i="1" s="1"/>
  <c r="Y104" i="1" l="1"/>
  <c r="U103" i="1"/>
  <c r="T103" i="1"/>
  <c r="R103" i="1"/>
  <c r="D103" i="1"/>
  <c r="F103" i="1"/>
  <c r="G103" i="1"/>
  <c r="V103" i="1" l="1"/>
  <c r="K103" i="1"/>
  <c r="AC103" i="1"/>
  <c r="H103" i="1"/>
  <c r="L103" i="1"/>
  <c r="AF103" i="1"/>
  <c r="I103" i="1" l="1"/>
  <c r="AH103" i="1"/>
  <c r="AG103" i="1"/>
  <c r="AD103" i="1"/>
  <c r="M103" i="1"/>
  <c r="AB102" i="1"/>
  <c r="N103" i="1" l="1"/>
  <c r="P103" i="1" s="1"/>
  <c r="Q102" i="1"/>
  <c r="S102" i="1" s="1"/>
  <c r="O103" i="1" l="1"/>
  <c r="Z103" i="1" s="1"/>
  <c r="U102" i="1"/>
  <c r="T102" i="1"/>
  <c r="R102" i="1"/>
  <c r="G102" i="1"/>
  <c r="F102" i="1"/>
  <c r="D102" i="1"/>
  <c r="Y103" i="1" l="1"/>
  <c r="V102" i="1"/>
  <c r="K102" i="1"/>
  <c r="AC102" i="1"/>
  <c r="H102" i="1"/>
  <c r="L102" i="1"/>
  <c r="M102" i="1"/>
  <c r="AF102" i="1"/>
  <c r="N102" i="1" l="1"/>
  <c r="P102" i="1" s="1"/>
  <c r="I102" i="1"/>
  <c r="AH102" i="1"/>
  <c r="AG102" i="1"/>
  <c r="AD102" i="1"/>
  <c r="AB101" i="1"/>
  <c r="O102" i="1" l="1"/>
  <c r="Y102" i="1" s="1"/>
  <c r="D101" i="1"/>
  <c r="G101" i="1"/>
  <c r="F101" i="1"/>
  <c r="Z102" i="1" l="1"/>
  <c r="V101" i="1"/>
  <c r="K101" i="1"/>
  <c r="AC101" i="1"/>
  <c r="H101" i="1"/>
  <c r="L101" i="1"/>
  <c r="M101" i="1"/>
  <c r="Q101" i="1" l="1"/>
  <c r="S101" i="1" s="1"/>
  <c r="N101" i="1"/>
  <c r="I101" i="1"/>
  <c r="AD101" i="1"/>
  <c r="AF101" i="1"/>
  <c r="AB100" i="1"/>
  <c r="AG101" i="1" l="1"/>
  <c r="AH101" i="1"/>
  <c r="R101" i="1"/>
  <c r="T101" i="1" s="1"/>
  <c r="P101" i="1"/>
  <c r="O101" i="1"/>
  <c r="Z101" i="1" s="1"/>
  <c r="U101" i="1"/>
  <c r="G100" i="1"/>
  <c r="F100" i="1"/>
  <c r="D100" i="1"/>
  <c r="Y101" i="1" l="1"/>
  <c r="V100" i="1"/>
  <c r="K100" i="1"/>
  <c r="AC100" i="1"/>
  <c r="H100" i="1"/>
  <c r="L100" i="1"/>
  <c r="AF100" i="1"/>
  <c r="I100" i="1" l="1"/>
  <c r="AH100" i="1"/>
  <c r="AG100" i="1"/>
  <c r="AD100" i="1"/>
  <c r="M100" i="1"/>
  <c r="AB99" i="1"/>
  <c r="N100" i="1" l="1"/>
  <c r="O100" i="1" s="1"/>
  <c r="Q100" i="1"/>
  <c r="S100" i="1" s="1"/>
  <c r="G99" i="1"/>
  <c r="F99" i="1"/>
  <c r="D99" i="1"/>
  <c r="P100" i="1" l="1"/>
  <c r="Z100" i="1"/>
  <c r="U100" i="1"/>
  <c r="R100" i="1"/>
  <c r="T100" i="1" s="1"/>
  <c r="Y100" i="1"/>
  <c r="V99" i="1"/>
  <c r="K99" i="1"/>
  <c r="AC99" i="1"/>
  <c r="H99" i="1"/>
  <c r="L99" i="1"/>
  <c r="AF99" i="1"/>
  <c r="M99" i="1"/>
  <c r="Q99" i="1" l="1"/>
  <c r="R99" i="1" s="1"/>
  <c r="N99" i="1"/>
  <c r="I99" i="1"/>
  <c r="AH99" i="1"/>
  <c r="AG99" i="1"/>
  <c r="AD99" i="1"/>
  <c r="AB98" i="1"/>
  <c r="S99" i="1" l="1"/>
  <c r="U99" i="1" s="1"/>
  <c r="P99" i="1"/>
  <c r="O99" i="1"/>
  <c r="Q98" i="1"/>
  <c r="R98" i="1" s="1"/>
  <c r="T99" i="1" l="1"/>
  <c r="Z99" i="1"/>
  <c r="S98" i="1"/>
  <c r="Y99" i="1"/>
  <c r="F98" i="1"/>
  <c r="D98" i="1"/>
  <c r="G98" i="1"/>
  <c r="V98" i="1" l="1"/>
  <c r="K98" i="1"/>
  <c r="AC98" i="1"/>
  <c r="H98" i="1"/>
  <c r="U98" i="1"/>
  <c r="T98" i="1"/>
  <c r="L98" i="1"/>
  <c r="AF98" i="1"/>
  <c r="I98" i="1" l="1"/>
  <c r="AG98" i="1"/>
  <c r="AH98" i="1"/>
  <c r="AD98" i="1"/>
  <c r="M98" i="1"/>
  <c r="AB97" i="1"/>
  <c r="N98" i="1" l="1"/>
  <c r="O98" i="1" s="1"/>
  <c r="Z98" i="1" s="1"/>
  <c r="Q97" i="1"/>
  <c r="S97" i="1" s="1"/>
  <c r="Y98" i="1" l="1"/>
  <c r="P98" i="1"/>
  <c r="U97" i="1"/>
  <c r="T97" i="1"/>
  <c r="R97" i="1"/>
  <c r="G97" i="1"/>
  <c r="F97" i="1"/>
  <c r="D97" i="1"/>
  <c r="V97" i="1" l="1"/>
  <c r="K97" i="1"/>
  <c r="AC97" i="1"/>
  <c r="H97" i="1"/>
  <c r="L97" i="1"/>
  <c r="M97" i="1"/>
  <c r="AF97" i="1"/>
  <c r="N97" i="1" l="1"/>
  <c r="P97" i="1" s="1"/>
  <c r="I97" i="1"/>
  <c r="AG97" i="1"/>
  <c r="AH97" i="1"/>
  <c r="AD97" i="1"/>
  <c r="AB96" i="1"/>
  <c r="O97" i="1" l="1"/>
  <c r="Z97" i="1" s="1"/>
  <c r="Q96" i="1"/>
  <c r="S96" i="1" s="1"/>
  <c r="Y97" i="1" l="1"/>
  <c r="U96" i="1"/>
  <c r="T96" i="1"/>
  <c r="R96" i="1"/>
  <c r="F96" i="1"/>
  <c r="G96" i="1"/>
  <c r="D96" i="1"/>
  <c r="V96" i="1" l="1"/>
  <c r="K96" i="1"/>
  <c r="AC96" i="1"/>
  <c r="H96" i="1"/>
  <c r="L96" i="1"/>
  <c r="AF96" i="1" s="1"/>
  <c r="I96" i="1" l="1"/>
  <c r="AH96" i="1"/>
  <c r="AG96" i="1"/>
  <c r="AD96" i="1"/>
  <c r="M96" i="1"/>
  <c r="AB95" i="1"/>
  <c r="N96" i="1" l="1"/>
  <c r="Q95" i="1"/>
  <c r="S95" i="1" s="1"/>
  <c r="P96" i="1" l="1"/>
  <c r="O96" i="1"/>
  <c r="U95" i="1"/>
  <c r="T95" i="1"/>
  <c r="R95" i="1"/>
  <c r="G95" i="1"/>
  <c r="D95" i="1"/>
  <c r="F95" i="1"/>
  <c r="Z96" i="1" l="1"/>
  <c r="Y96" i="1"/>
  <c r="V95" i="1"/>
  <c r="K95" i="1"/>
  <c r="AC95" i="1"/>
  <c r="H95" i="1"/>
  <c r="L95" i="1"/>
  <c r="AF95" i="1"/>
  <c r="I95" i="1" l="1"/>
  <c r="AG95" i="1"/>
  <c r="AH95" i="1"/>
  <c r="AD95" i="1"/>
  <c r="M95" i="1"/>
  <c r="AB94" i="1"/>
  <c r="N95" i="1" l="1"/>
  <c r="Q94" i="1"/>
  <c r="S94" i="1" s="1"/>
  <c r="P95" i="1" l="1"/>
  <c r="O95" i="1"/>
  <c r="T94" i="1"/>
  <c r="U94" i="1"/>
  <c r="R94" i="1"/>
  <c r="G94" i="1"/>
  <c r="D94" i="1"/>
  <c r="F94" i="1"/>
  <c r="Z95" i="1" l="1"/>
  <c r="Y95" i="1"/>
  <c r="V94" i="1"/>
  <c r="K94" i="1"/>
  <c r="AC94" i="1"/>
  <c r="H94" i="1"/>
  <c r="L94" i="1"/>
  <c r="M94" i="1"/>
  <c r="N94" i="1" l="1"/>
  <c r="P94" i="1" s="1"/>
  <c r="I94" i="1"/>
  <c r="AD94" i="1"/>
  <c r="AB93" i="1"/>
  <c r="AF94" i="1"/>
  <c r="AH94" i="1" l="1"/>
  <c r="AG94" i="1"/>
  <c r="O94" i="1"/>
  <c r="Z94" i="1" s="1"/>
  <c r="Q93" i="1"/>
  <c r="S93" i="1" s="1"/>
  <c r="Y94" i="1" l="1"/>
  <c r="U93" i="1"/>
  <c r="T93" i="1"/>
  <c r="R93" i="1"/>
  <c r="F93" i="1"/>
  <c r="D93" i="1"/>
  <c r="G93" i="1"/>
  <c r="V93" i="1" l="1"/>
  <c r="K93" i="1"/>
  <c r="AC93" i="1"/>
  <c r="H93" i="1"/>
  <c r="L93" i="1"/>
  <c r="M93" i="1"/>
  <c r="AF93" i="1"/>
  <c r="N93" i="1" l="1"/>
  <c r="P93" i="1" s="1"/>
  <c r="I93" i="1"/>
  <c r="AH93" i="1"/>
  <c r="AG93" i="1"/>
  <c r="AD93" i="1"/>
  <c r="AB92" i="1"/>
  <c r="O93" i="1" l="1"/>
  <c r="Y93" i="1" s="1"/>
  <c r="Q92" i="1"/>
  <c r="S92" i="1" s="1"/>
  <c r="Z93" i="1" l="1"/>
  <c r="U92" i="1"/>
  <c r="T92" i="1"/>
  <c r="R92" i="1"/>
  <c r="F92" i="1"/>
  <c r="D92" i="1"/>
  <c r="G92" i="1"/>
  <c r="V92" i="1" l="1"/>
  <c r="K92" i="1"/>
  <c r="AC92" i="1"/>
  <c r="H92" i="1"/>
  <c r="L92" i="1"/>
  <c r="M92" i="1" s="1"/>
  <c r="AF92" i="1"/>
  <c r="N92" i="1" l="1"/>
  <c r="I92" i="1"/>
  <c r="AH92" i="1"/>
  <c r="AG92" i="1"/>
  <c r="AD92" i="1"/>
  <c r="AB91" i="1"/>
  <c r="P92" i="1" l="1"/>
  <c r="O92" i="1"/>
  <c r="Q91" i="1"/>
  <c r="S91" i="1" s="1"/>
  <c r="U91" i="1" l="1"/>
  <c r="T91" i="1"/>
  <c r="R91" i="1"/>
  <c r="Z92" i="1"/>
  <c r="Y92" i="1"/>
  <c r="F91" i="1"/>
  <c r="G91" i="1"/>
  <c r="D91" i="1"/>
  <c r="V91" i="1" l="1"/>
  <c r="K91" i="1"/>
  <c r="AC91" i="1"/>
  <c r="H91" i="1"/>
  <c r="L91" i="1"/>
  <c r="M91" i="1" s="1"/>
  <c r="AF91" i="1"/>
  <c r="N91" i="1" l="1"/>
  <c r="P91" i="1" s="1"/>
  <c r="AH91" i="1"/>
  <c r="AG91" i="1"/>
  <c r="AD91" i="1"/>
  <c r="I91" i="1"/>
  <c r="AB90" i="1"/>
  <c r="O91" i="1" l="1"/>
  <c r="Y91" i="1" s="1"/>
  <c r="Q90" i="1"/>
  <c r="S90" i="1" s="1"/>
  <c r="Z91" i="1" l="1"/>
  <c r="U90" i="1"/>
  <c r="T90" i="1"/>
  <c r="R90" i="1"/>
  <c r="F90" i="1"/>
  <c r="G90" i="1"/>
  <c r="D90" i="1"/>
  <c r="V90" i="1" l="1"/>
  <c r="K90" i="1"/>
  <c r="AC90" i="1"/>
  <c r="H90" i="1"/>
  <c r="L90" i="1"/>
  <c r="M90" i="1"/>
  <c r="N90" i="1" l="1"/>
  <c r="I90" i="1"/>
  <c r="AD90" i="1"/>
  <c r="AF90" i="1"/>
  <c r="AB89" i="1"/>
  <c r="AG90" i="1" l="1"/>
  <c r="AH90" i="1"/>
  <c r="P90" i="1"/>
  <c r="O90" i="1"/>
  <c r="Z90" i="1" l="1"/>
  <c r="Y90" i="1"/>
  <c r="G89" i="1"/>
  <c r="D89" i="1"/>
  <c r="F89" i="1"/>
  <c r="V89" i="1" l="1"/>
  <c r="K89" i="1"/>
  <c r="AC89" i="1"/>
  <c r="H89" i="1"/>
  <c r="L89" i="1"/>
  <c r="AF89" i="1"/>
  <c r="M89" i="1"/>
  <c r="Q89" i="1" l="1"/>
  <c r="S89" i="1" s="1"/>
  <c r="N89" i="1"/>
  <c r="P89" i="1" s="1"/>
  <c r="I89" i="1"/>
  <c r="AG89" i="1"/>
  <c r="AH89" i="1"/>
  <c r="AD89" i="1"/>
  <c r="AB88" i="1"/>
  <c r="O89" i="1" l="1"/>
  <c r="Z89" i="1" s="1"/>
  <c r="R89" i="1"/>
  <c r="T89" i="1" s="1"/>
  <c r="U89" i="1"/>
  <c r="Q88" i="1"/>
  <c r="R88" i="1" s="1"/>
  <c r="Y89" i="1" l="1"/>
  <c r="S88" i="1"/>
  <c r="D88" i="1"/>
  <c r="G88" i="1"/>
  <c r="F88" i="1"/>
  <c r="V88" i="1" l="1"/>
  <c r="K88" i="1"/>
  <c r="AC88" i="1"/>
  <c r="H88" i="1"/>
  <c r="U88" i="1"/>
  <c r="T88" i="1"/>
  <c r="L88" i="1"/>
  <c r="M88" i="1" s="1"/>
  <c r="N88" i="1" l="1"/>
  <c r="I88" i="1"/>
  <c r="AD88" i="1"/>
  <c r="AF88" i="1"/>
  <c r="AB87" i="1"/>
  <c r="AH88" i="1" l="1"/>
  <c r="AG88" i="1"/>
  <c r="P88" i="1"/>
  <c r="O88" i="1"/>
  <c r="Q87" i="1"/>
  <c r="S87" i="1" s="1"/>
  <c r="U87" i="1" l="1"/>
  <c r="T87" i="1"/>
  <c r="R87" i="1"/>
  <c r="Y88" i="1"/>
  <c r="Z88" i="1"/>
  <c r="G87" i="1"/>
  <c r="D87" i="1"/>
  <c r="F87" i="1"/>
  <c r="V87" i="1" l="1"/>
  <c r="K87" i="1"/>
  <c r="AC87" i="1"/>
  <c r="H87" i="1"/>
  <c r="L87" i="1"/>
  <c r="M87" i="1" s="1"/>
  <c r="AF87" i="1"/>
  <c r="N87" i="1" l="1"/>
  <c r="I87" i="1"/>
  <c r="AH87" i="1"/>
  <c r="AG87" i="1"/>
  <c r="AD87" i="1"/>
  <c r="AB86" i="1"/>
  <c r="P87" i="1" l="1"/>
  <c r="O87" i="1"/>
  <c r="Q86" i="1"/>
  <c r="S86" i="1" s="1"/>
  <c r="U86" i="1" l="1"/>
  <c r="T86" i="1"/>
  <c r="R86" i="1"/>
  <c r="Y87" i="1"/>
  <c r="Z87" i="1"/>
  <c r="G86" i="1"/>
  <c r="F86" i="1"/>
  <c r="D86" i="1"/>
  <c r="V86" i="1" l="1"/>
  <c r="K86" i="1"/>
  <c r="AC86" i="1"/>
  <c r="H86" i="1"/>
  <c r="L86" i="1"/>
  <c r="M86" i="1" s="1"/>
  <c r="AF86" i="1"/>
  <c r="N86" i="1" l="1"/>
  <c r="I86" i="1"/>
  <c r="AH86" i="1"/>
  <c r="AG86" i="1"/>
  <c r="AD86" i="1"/>
  <c r="AB85" i="1"/>
  <c r="O86" i="1" l="1"/>
  <c r="P86" i="1"/>
  <c r="Q85" i="1"/>
  <c r="S85" i="1" s="1"/>
  <c r="U85" i="1" l="1"/>
  <c r="T85" i="1"/>
  <c r="Z86" i="1"/>
  <c r="Y86" i="1"/>
  <c r="R85" i="1"/>
  <c r="G85" i="1"/>
  <c r="F85" i="1"/>
  <c r="D85" i="1"/>
  <c r="V85" i="1" l="1"/>
  <c r="K85" i="1"/>
  <c r="AC85" i="1"/>
  <c r="H85" i="1"/>
  <c r="I85" i="1" s="1"/>
  <c r="L85" i="1"/>
  <c r="AF85" i="1" s="1"/>
  <c r="M85" i="1"/>
  <c r="AH85" i="1" l="1"/>
  <c r="AG85" i="1"/>
  <c r="AD85" i="1"/>
  <c r="N85" i="1"/>
  <c r="AB84" i="1"/>
  <c r="P85" i="1" l="1"/>
  <c r="O85" i="1"/>
  <c r="Q84" i="1"/>
  <c r="S84" i="1" s="1"/>
  <c r="U84" i="1" l="1"/>
  <c r="T84" i="1"/>
  <c r="Z85" i="1"/>
  <c r="Y85" i="1"/>
  <c r="R84" i="1"/>
  <c r="G84" i="1"/>
  <c r="D84" i="1"/>
  <c r="F84" i="1"/>
  <c r="V84" i="1" l="1"/>
  <c r="K84" i="1"/>
  <c r="AC84" i="1"/>
  <c r="H84" i="1"/>
  <c r="L84" i="1"/>
  <c r="AF84" i="1" s="1"/>
  <c r="M84" i="1"/>
  <c r="N84" i="1" l="1"/>
  <c r="I84" i="1"/>
  <c r="AH84" i="1"/>
  <c r="AG84" i="1"/>
  <c r="AD84" i="1"/>
  <c r="AB83" i="1"/>
  <c r="P84" i="1" l="1"/>
  <c r="O84" i="1"/>
  <c r="Q83" i="1"/>
  <c r="S83" i="1" s="1"/>
  <c r="U83" i="1" l="1"/>
  <c r="T83" i="1"/>
  <c r="Z84" i="1"/>
  <c r="Y84" i="1"/>
  <c r="R83" i="1"/>
  <c r="G83" i="1"/>
  <c r="D83" i="1"/>
  <c r="F83" i="1"/>
  <c r="V83" i="1" l="1"/>
  <c r="K83" i="1"/>
  <c r="AC83" i="1"/>
  <c r="H83" i="1"/>
  <c r="L83" i="1"/>
  <c r="M83" i="1" s="1"/>
  <c r="AF83" i="1"/>
  <c r="N83" i="1" l="1"/>
  <c r="I83" i="1"/>
  <c r="AG83" i="1"/>
  <c r="AH83" i="1"/>
  <c r="AD83" i="1"/>
  <c r="AB82" i="1"/>
  <c r="P83" i="1" l="1"/>
  <c r="O83" i="1"/>
  <c r="Q82" i="1"/>
  <c r="R82" i="1" s="1"/>
  <c r="Z83" i="1" l="1"/>
  <c r="Y83" i="1"/>
  <c r="S82" i="1"/>
  <c r="D82" i="1"/>
  <c r="F82" i="1"/>
  <c r="G82" i="1"/>
  <c r="V82" i="1" l="1"/>
  <c r="K82" i="1"/>
  <c r="AC82" i="1"/>
  <c r="H82" i="1"/>
  <c r="U82" i="1"/>
  <c r="T82" i="1"/>
  <c r="L82" i="1"/>
  <c r="AF82" i="1"/>
  <c r="I82" i="1" l="1"/>
  <c r="AH82" i="1"/>
  <c r="AG82" i="1"/>
  <c r="AD82" i="1"/>
  <c r="M82" i="1"/>
  <c r="AB81" i="1"/>
  <c r="N82" i="1" l="1"/>
  <c r="Q81" i="1"/>
  <c r="S81" i="1" s="1"/>
  <c r="O82" i="1" l="1"/>
  <c r="P82" i="1"/>
  <c r="U81" i="1"/>
  <c r="T81" i="1"/>
  <c r="R81" i="1"/>
  <c r="G81" i="1"/>
  <c r="D81" i="1"/>
  <c r="F81" i="1"/>
  <c r="E81" i="1"/>
  <c r="Z82" i="1" l="1"/>
  <c r="Y82" i="1"/>
  <c r="V81" i="1"/>
  <c r="K81" i="1"/>
  <c r="AC81" i="1"/>
  <c r="H81" i="1"/>
  <c r="L81" i="1"/>
  <c r="AF81" i="1"/>
  <c r="AH81" i="1" l="1"/>
  <c r="AG81" i="1"/>
  <c r="AD81" i="1"/>
  <c r="I81" i="1"/>
  <c r="M81" i="1"/>
  <c r="AB80" i="1"/>
  <c r="N81" i="1" l="1"/>
  <c r="P81" i="1" s="1"/>
  <c r="Q80" i="1"/>
  <c r="Q137" i="1" s="1"/>
  <c r="O81" i="1" l="1"/>
  <c r="Z81" i="1" s="1"/>
  <c r="R80" i="1"/>
  <c r="R137" i="1" s="1"/>
  <c r="S80" i="1"/>
  <c r="E80" i="1"/>
  <c r="F80" i="1"/>
  <c r="D80" i="1"/>
  <c r="G80" i="1"/>
  <c r="Y81" i="1" l="1"/>
  <c r="V80" i="1"/>
  <c r="K80" i="1"/>
  <c r="AC80" i="1"/>
  <c r="H80" i="1"/>
  <c r="S137" i="1"/>
  <c r="U80" i="1"/>
  <c r="U137" i="1" s="1"/>
  <c r="T80" i="1"/>
  <c r="T137" i="1" s="1"/>
  <c r="L80" i="1"/>
  <c r="M80" i="1"/>
  <c r="N80" i="1" l="1"/>
  <c r="O80" i="1" s="1"/>
  <c r="AD80" i="1"/>
  <c r="I80" i="1"/>
  <c r="AF80" i="1"/>
  <c r="AB77" i="1"/>
  <c r="AH80" i="1" l="1"/>
  <c r="AH137" i="1" s="1"/>
  <c r="AG80" i="1"/>
  <c r="AG137" i="1" s="1"/>
  <c r="N137" i="1"/>
  <c r="P80" i="1"/>
  <c r="P137" i="1" s="1"/>
  <c r="O137" i="1"/>
  <c r="Z80" i="1"/>
  <c r="Z137" i="1" s="1"/>
  <c r="Y80" i="1"/>
  <c r="Y137" i="1" s="1"/>
  <c r="Q77" i="1"/>
  <c r="R77" i="1" s="1"/>
  <c r="S77" i="1" l="1"/>
  <c r="D77" i="1"/>
  <c r="F77" i="1"/>
  <c r="G77" i="1"/>
  <c r="V77" i="1" l="1"/>
  <c r="K77" i="1"/>
  <c r="AC77" i="1"/>
  <c r="H77" i="1"/>
  <c r="U77" i="1"/>
  <c r="T77" i="1"/>
  <c r="L77" i="1"/>
  <c r="M77" i="1" s="1"/>
  <c r="AF77" i="1"/>
  <c r="N77" i="1" l="1"/>
  <c r="AG77" i="1"/>
  <c r="AH77" i="1"/>
  <c r="AD77" i="1"/>
  <c r="I77" i="1"/>
  <c r="AB76" i="1"/>
  <c r="P77" i="1" l="1"/>
  <c r="O77" i="1"/>
  <c r="Q76" i="1"/>
  <c r="R76" i="1" s="1"/>
  <c r="S76" i="1" l="1"/>
  <c r="Z77" i="1"/>
  <c r="Y77" i="1"/>
  <c r="G76" i="1"/>
  <c r="F76" i="1"/>
  <c r="D76" i="1"/>
  <c r="V76" i="1" l="1"/>
  <c r="K76" i="1"/>
  <c r="AC76" i="1"/>
  <c r="H76" i="1"/>
  <c r="T76" i="1"/>
  <c r="U76" i="1"/>
  <c r="L76" i="1"/>
  <c r="AF76" i="1" s="1"/>
  <c r="M76" i="1"/>
  <c r="N76" i="1" l="1"/>
  <c r="O76" i="1" s="1"/>
  <c r="I76" i="1"/>
  <c r="AH76" i="1"/>
  <c r="AG76" i="1"/>
  <c r="AD76" i="1"/>
  <c r="AB75" i="1"/>
  <c r="P76" i="1" l="1"/>
  <c r="Z76" i="1"/>
  <c r="Y76" i="1"/>
  <c r="G75" i="1"/>
  <c r="F75" i="1"/>
  <c r="D75" i="1"/>
  <c r="V75" i="1" l="1"/>
  <c r="K75" i="1"/>
  <c r="AC75" i="1"/>
  <c r="H75" i="1"/>
  <c r="L75" i="1"/>
  <c r="M75" i="1"/>
  <c r="AF75" i="1"/>
  <c r="Q75" i="1" l="1"/>
  <c r="S75" i="1" s="1"/>
  <c r="N75" i="1"/>
  <c r="I75" i="1"/>
  <c r="AG75" i="1"/>
  <c r="AH75" i="1"/>
  <c r="AD75" i="1"/>
  <c r="AB74" i="1"/>
  <c r="R75" i="1" l="1"/>
  <c r="T75" i="1" s="1"/>
  <c r="P75" i="1"/>
  <c r="O75" i="1"/>
  <c r="Z75" i="1" s="1"/>
  <c r="U75" i="1"/>
  <c r="Q74" i="1"/>
  <c r="S74" i="1" s="1"/>
  <c r="U74" i="1" l="1"/>
  <c r="T74" i="1"/>
  <c r="R74" i="1"/>
  <c r="Y75" i="1"/>
  <c r="D74" i="1"/>
  <c r="G74" i="1"/>
  <c r="F74" i="1"/>
  <c r="V74" i="1" l="1"/>
  <c r="K74" i="1"/>
  <c r="AC74" i="1"/>
  <c r="H74" i="1"/>
  <c r="L74" i="1"/>
  <c r="AF74" i="1" s="1"/>
  <c r="I74" i="1" l="1"/>
  <c r="AG74" i="1"/>
  <c r="AH74" i="1"/>
  <c r="AD74" i="1"/>
  <c r="M74" i="1"/>
  <c r="AB73" i="1"/>
  <c r="N74" i="1" l="1"/>
  <c r="O74" i="1" s="1"/>
  <c r="Q73" i="1"/>
  <c r="S73" i="1" s="1"/>
  <c r="P74" i="1" l="1"/>
  <c r="U73" i="1"/>
  <c r="T73" i="1"/>
  <c r="Z74" i="1"/>
  <c r="Y74" i="1"/>
  <c r="R73" i="1"/>
  <c r="D73" i="1"/>
  <c r="F73" i="1"/>
  <c r="G73" i="1"/>
  <c r="V73" i="1" l="1"/>
  <c r="K73" i="1"/>
  <c r="AC73" i="1"/>
  <c r="H73" i="1"/>
  <c r="L73" i="1"/>
  <c r="AF73" i="1"/>
  <c r="I73" i="1" l="1"/>
  <c r="AH73" i="1"/>
  <c r="AG73" i="1"/>
  <c r="AD73" i="1"/>
  <c r="M73" i="1"/>
  <c r="AB72" i="1"/>
  <c r="N73" i="1" l="1"/>
  <c r="P73" i="1" s="1"/>
  <c r="G72" i="1"/>
  <c r="D72" i="1"/>
  <c r="F72" i="1"/>
  <c r="O73" i="1" l="1"/>
  <c r="Z73" i="1" s="1"/>
  <c r="V72" i="1"/>
  <c r="K72" i="1"/>
  <c r="AC72" i="1"/>
  <c r="H72" i="1"/>
  <c r="L72" i="1"/>
  <c r="M72" i="1"/>
  <c r="AF72" i="1"/>
  <c r="Y73" i="1" l="1"/>
  <c r="Q72" i="1"/>
  <c r="S72" i="1" s="1"/>
  <c r="N72" i="1"/>
  <c r="I72" i="1"/>
  <c r="AG72" i="1"/>
  <c r="AH72" i="1"/>
  <c r="AD72" i="1"/>
  <c r="AB71" i="1"/>
  <c r="R72" i="1" l="1"/>
  <c r="T72" i="1" s="1"/>
  <c r="P72" i="1"/>
  <c r="O72" i="1"/>
  <c r="Z72" i="1" s="1"/>
  <c r="U72" i="1"/>
  <c r="Q71" i="1"/>
  <c r="S71" i="1" s="1"/>
  <c r="Y72" i="1" l="1"/>
  <c r="T71" i="1"/>
  <c r="U71" i="1"/>
  <c r="R71" i="1"/>
  <c r="G71" i="1"/>
  <c r="D71" i="1"/>
  <c r="F71" i="1"/>
  <c r="V71" i="1" l="1"/>
  <c r="K71" i="1"/>
  <c r="AC71" i="1"/>
  <c r="H71" i="1"/>
  <c r="L71" i="1"/>
  <c r="M71" i="1"/>
  <c r="N71" i="1" l="1"/>
  <c r="I71" i="1"/>
  <c r="AD71" i="1"/>
  <c r="AF71" i="1"/>
  <c r="AB70" i="1"/>
  <c r="AG71" i="1" l="1"/>
  <c r="AH71" i="1"/>
  <c r="P71" i="1"/>
  <c r="O71" i="1"/>
  <c r="Q70" i="1"/>
  <c r="Q78" i="1" s="1"/>
  <c r="R70" i="1" l="1"/>
  <c r="R78" i="1" s="1"/>
  <c r="S70" i="1"/>
  <c r="Z71" i="1"/>
  <c r="Y71" i="1"/>
  <c r="D70" i="1"/>
  <c r="G70" i="1"/>
  <c r="F70" i="1"/>
  <c r="V70" i="1" l="1"/>
  <c r="K70" i="1"/>
  <c r="AC70" i="1"/>
  <c r="H70" i="1"/>
  <c r="S78" i="1"/>
  <c r="U70" i="1"/>
  <c r="U78" i="1" s="1"/>
  <c r="T70" i="1"/>
  <c r="T78" i="1" s="1"/>
  <c r="L70" i="1"/>
  <c r="AF70" i="1" s="1"/>
  <c r="I70" i="1" l="1"/>
  <c r="AH70" i="1"/>
  <c r="AH78" i="1" s="1"/>
  <c r="AG70" i="1"/>
  <c r="AG78" i="1" s="1"/>
  <c r="AD70" i="1"/>
  <c r="AB67" i="1"/>
  <c r="M70" i="1"/>
  <c r="N70" i="1" l="1"/>
  <c r="Q67" i="1"/>
  <c r="R67" i="1" s="1"/>
  <c r="O70" i="1" l="1"/>
  <c r="N78" i="1"/>
  <c r="P70" i="1"/>
  <c r="P78" i="1" s="1"/>
  <c r="S67" i="1"/>
  <c r="D67" i="1"/>
  <c r="F67" i="1"/>
  <c r="G67" i="1"/>
  <c r="O78" i="1" l="1"/>
  <c r="Z70" i="1"/>
  <c r="Z78" i="1" s="1"/>
  <c r="Y70" i="1"/>
  <c r="Y78" i="1" s="1"/>
  <c r="V67" i="1"/>
  <c r="K67" i="1"/>
  <c r="AC67" i="1"/>
  <c r="H67" i="1"/>
  <c r="U67" i="1"/>
  <c r="T67" i="1"/>
  <c r="L67" i="1"/>
  <c r="M67" i="1" s="1"/>
  <c r="N67" i="1" l="1"/>
  <c r="I67" i="1"/>
  <c r="AD67" i="1"/>
  <c r="AF67" i="1"/>
  <c r="AB66" i="1"/>
  <c r="AH67" i="1" l="1"/>
  <c r="AG67" i="1"/>
  <c r="O67" i="1"/>
  <c r="P67" i="1"/>
  <c r="Q66" i="1"/>
  <c r="S66" i="1" s="1"/>
  <c r="U66" i="1" l="1"/>
  <c r="T66" i="1"/>
  <c r="Y67" i="1"/>
  <c r="Z67" i="1"/>
  <c r="R66" i="1"/>
  <c r="G66" i="1"/>
  <c r="F66" i="1"/>
  <c r="D66" i="1"/>
  <c r="V66" i="1" l="1"/>
  <c r="K66" i="1"/>
  <c r="AC66" i="1"/>
  <c r="H66" i="1"/>
  <c r="I66" i="1" s="1"/>
  <c r="L66" i="1"/>
  <c r="M66" i="1"/>
  <c r="N66" i="1" l="1"/>
  <c r="AD66" i="1"/>
  <c r="AB65" i="1"/>
  <c r="AF66" i="1"/>
  <c r="AG66" i="1" l="1"/>
  <c r="AH66" i="1"/>
  <c r="O66" i="1"/>
  <c r="P66" i="1"/>
  <c r="Q65" i="1"/>
  <c r="S65" i="1" s="1"/>
  <c r="U65" i="1" l="1"/>
  <c r="T65" i="1"/>
  <c r="R65" i="1"/>
  <c r="Z66" i="1"/>
  <c r="Y66" i="1"/>
  <c r="D65" i="1"/>
  <c r="G65" i="1"/>
  <c r="F65" i="1"/>
  <c r="V65" i="1" l="1"/>
  <c r="K65" i="1"/>
  <c r="AC65" i="1"/>
  <c r="H65" i="1"/>
  <c r="I65" i="1" s="1"/>
  <c r="L65" i="1"/>
  <c r="AF65" i="1"/>
  <c r="AH65" i="1" l="1"/>
  <c r="AG65" i="1"/>
  <c r="AD65" i="1"/>
  <c r="M65" i="1"/>
  <c r="AB64" i="1"/>
  <c r="N65" i="1" l="1"/>
  <c r="P65" i="1" s="1"/>
  <c r="Q64" i="1"/>
  <c r="S64" i="1" s="1"/>
  <c r="O65" i="1" l="1"/>
  <c r="Y65" i="1" s="1"/>
  <c r="T64" i="1"/>
  <c r="U64" i="1"/>
  <c r="R64" i="1"/>
  <c r="F64" i="1"/>
  <c r="D64" i="1"/>
  <c r="G64" i="1"/>
  <c r="Z65" i="1" l="1"/>
  <c r="V64" i="1"/>
  <c r="K64" i="1"/>
  <c r="AC64" i="1"/>
  <c r="H64" i="1"/>
  <c r="L64" i="1"/>
  <c r="M64" i="1" s="1"/>
  <c r="N64" i="1" l="1"/>
  <c r="I64" i="1"/>
  <c r="AD64" i="1"/>
  <c r="AB63" i="1"/>
  <c r="AF64" i="1"/>
  <c r="AH64" i="1" l="1"/>
  <c r="AG64" i="1"/>
  <c r="P64" i="1"/>
  <c r="O64" i="1"/>
  <c r="Q63" i="1"/>
  <c r="S63" i="1" s="1"/>
  <c r="U63" i="1" l="1"/>
  <c r="T63" i="1"/>
  <c r="R63" i="1"/>
  <c r="Y64" i="1"/>
  <c r="Z64" i="1"/>
  <c r="G63" i="1"/>
  <c r="F63" i="1"/>
  <c r="D63" i="1"/>
  <c r="V63" i="1" l="1"/>
  <c r="K63" i="1"/>
  <c r="AC63" i="1"/>
  <c r="H63" i="1"/>
  <c r="L63" i="1"/>
  <c r="M63" i="1" s="1"/>
  <c r="AF63" i="1"/>
  <c r="N63" i="1" l="1"/>
  <c r="I63" i="1"/>
  <c r="AG63" i="1"/>
  <c r="AH63" i="1"/>
  <c r="AD63" i="1"/>
  <c r="AB62" i="1"/>
  <c r="P63" i="1" l="1"/>
  <c r="O63" i="1"/>
  <c r="Q62" i="1"/>
  <c r="S62" i="1" s="1"/>
  <c r="U62" i="1" l="1"/>
  <c r="T62" i="1"/>
  <c r="Z63" i="1"/>
  <c r="Y63" i="1"/>
  <c r="R62" i="1"/>
  <c r="F62" i="1"/>
  <c r="D62" i="1"/>
  <c r="G62" i="1"/>
  <c r="V62" i="1" l="1"/>
  <c r="K62" i="1"/>
  <c r="AC62" i="1"/>
  <c r="H62" i="1"/>
  <c r="L62" i="1"/>
  <c r="AF62" i="1" s="1"/>
  <c r="M62" i="1"/>
  <c r="N62" i="1" l="1"/>
  <c r="I62" i="1"/>
  <c r="AG62" i="1"/>
  <c r="AH62" i="1"/>
  <c r="AD62" i="1"/>
  <c r="AB61" i="1"/>
  <c r="P62" i="1" l="1"/>
  <c r="O62" i="1"/>
  <c r="Q61" i="1"/>
  <c r="S61" i="1" s="1"/>
  <c r="U61" i="1" l="1"/>
  <c r="T61" i="1"/>
  <c r="R61" i="1"/>
  <c r="Y62" i="1"/>
  <c r="Z62" i="1"/>
  <c r="G61" i="1"/>
  <c r="F61" i="1"/>
  <c r="D61" i="1"/>
  <c r="V61" i="1" l="1"/>
  <c r="K61" i="1"/>
  <c r="AC61" i="1"/>
  <c r="H61" i="1"/>
  <c r="L61" i="1"/>
  <c r="M61" i="1"/>
  <c r="N61" i="1" l="1"/>
  <c r="I61" i="1"/>
  <c r="AD61" i="1"/>
  <c r="AF61" i="1"/>
  <c r="AB60" i="1"/>
  <c r="AG61" i="1" l="1"/>
  <c r="AH61" i="1"/>
  <c r="P61" i="1"/>
  <c r="O61" i="1"/>
  <c r="Q60" i="1"/>
  <c r="R60" i="1" s="1"/>
  <c r="S60" i="1" l="1"/>
  <c r="Z61" i="1"/>
  <c r="Y61" i="1"/>
  <c r="D60" i="1"/>
  <c r="G60" i="1"/>
  <c r="F60" i="1"/>
  <c r="V60" i="1" l="1"/>
  <c r="K60" i="1"/>
  <c r="AC60" i="1"/>
  <c r="H60" i="1"/>
  <c r="I60" i="1" s="1"/>
  <c r="U60" i="1"/>
  <c r="T60" i="1"/>
  <c r="L60" i="1"/>
  <c r="M60" i="1"/>
  <c r="N60" i="1" l="1"/>
  <c r="AD60" i="1"/>
  <c r="AF60" i="1"/>
  <c r="AB59" i="1"/>
  <c r="AH60" i="1" l="1"/>
  <c r="AG60" i="1"/>
  <c r="P60" i="1"/>
  <c r="O60" i="1"/>
  <c r="Y60" i="1" l="1"/>
  <c r="Z60" i="1"/>
  <c r="F59" i="1"/>
  <c r="G59" i="1"/>
  <c r="D59" i="1"/>
  <c r="V59" i="1" l="1"/>
  <c r="K59" i="1"/>
  <c r="AC59" i="1"/>
  <c r="H59" i="1"/>
  <c r="L59" i="1"/>
  <c r="M59" i="1" s="1"/>
  <c r="Q59" i="1" l="1"/>
  <c r="N59" i="1"/>
  <c r="I59" i="1"/>
  <c r="AD59" i="1"/>
  <c r="AC56" i="1"/>
  <c r="AD56" i="1" s="1"/>
  <c r="V56" i="1"/>
  <c r="AF59" i="1"/>
  <c r="AH59" i="1" l="1"/>
  <c r="AH68" i="1" s="1"/>
  <c r="AG59" i="1"/>
  <c r="AG68" i="1" s="1"/>
  <c r="N68" i="1"/>
  <c r="P59" i="1"/>
  <c r="P68" i="1" s="1"/>
  <c r="O59" i="1"/>
  <c r="O68" i="1" s="1"/>
  <c r="Q68" i="1"/>
  <c r="S59" i="1"/>
  <c r="R59" i="1"/>
  <c r="R68" i="1" s="1"/>
  <c r="K56" i="1"/>
  <c r="H56" i="1"/>
  <c r="I56" i="1" s="1"/>
  <c r="L56" i="1"/>
  <c r="M56" i="1" s="1"/>
  <c r="AF56" i="1"/>
  <c r="AG56" i="1" l="1"/>
  <c r="AG57" i="1" s="1"/>
  <c r="AH56" i="1"/>
  <c r="AH57" i="1" s="1"/>
  <c r="Q56" i="1"/>
  <c r="N56" i="1"/>
  <c r="S68" i="1"/>
  <c r="Z59" i="1"/>
  <c r="Z68" i="1" s="1"/>
  <c r="Y59" i="1"/>
  <c r="Y68" i="1" s="1"/>
  <c r="U59" i="1"/>
  <c r="U68" i="1" s="1"/>
  <c r="T59" i="1"/>
  <c r="T68" i="1" s="1"/>
  <c r="AB53" i="1"/>
  <c r="N57" i="1" l="1"/>
  <c r="P56" i="1"/>
  <c r="P57" i="1" s="1"/>
  <c r="O56" i="1"/>
  <c r="O57" i="1" s="1"/>
  <c r="Q57" i="1"/>
  <c r="R56" i="1"/>
  <c r="R57" i="1" s="1"/>
  <c r="S56" i="1"/>
  <c r="S57" i="1" l="1"/>
  <c r="Z56" i="1"/>
  <c r="Z57" i="1" s="1"/>
  <c r="U56" i="1"/>
  <c r="U57" i="1" s="1"/>
  <c r="Y56" i="1"/>
  <c r="Y57" i="1" s="1"/>
  <c r="T56" i="1"/>
  <c r="T57" i="1" s="1"/>
  <c r="F53" i="1"/>
  <c r="D53" i="1"/>
  <c r="G53" i="1"/>
  <c r="V53" i="1" l="1"/>
  <c r="K53" i="1"/>
  <c r="AC53" i="1"/>
  <c r="H53" i="1"/>
  <c r="L53" i="1"/>
  <c r="AF53" i="1" s="1"/>
  <c r="I53" i="1" l="1"/>
  <c r="AH53" i="1"/>
  <c r="AG53" i="1"/>
  <c r="AD53" i="1"/>
  <c r="AB52" i="1"/>
  <c r="M53" i="1"/>
  <c r="Q53" i="1" l="1"/>
  <c r="R53" i="1" s="1"/>
  <c r="N53" i="1"/>
  <c r="O53" i="1" s="1"/>
  <c r="Q52" i="1"/>
  <c r="R52" i="1" s="1"/>
  <c r="S53" i="1" l="1"/>
  <c r="U53" i="1" s="1"/>
  <c r="P53" i="1"/>
  <c r="S52" i="1"/>
  <c r="G52" i="1"/>
  <c r="D52" i="1"/>
  <c r="F52" i="1"/>
  <c r="Y53" i="1" l="1"/>
  <c r="Z53" i="1"/>
  <c r="T53" i="1"/>
  <c r="V52" i="1"/>
  <c r="K52" i="1"/>
  <c r="AC52" i="1"/>
  <c r="H52" i="1"/>
  <c r="U52" i="1"/>
  <c r="T52" i="1"/>
  <c r="L52" i="1"/>
  <c r="M52" i="1"/>
  <c r="AF52" i="1"/>
  <c r="N52" i="1" l="1"/>
  <c r="I52" i="1"/>
  <c r="AH52" i="1"/>
  <c r="AG52" i="1"/>
  <c r="AD52" i="1"/>
  <c r="AB51" i="1"/>
  <c r="O52" i="1" l="1"/>
  <c r="P52" i="1"/>
  <c r="Q51" i="1"/>
  <c r="S51" i="1" s="1"/>
  <c r="U51" i="1" l="1"/>
  <c r="T51" i="1"/>
  <c r="Z52" i="1"/>
  <c r="Y52" i="1"/>
  <c r="R51" i="1"/>
  <c r="F51" i="1"/>
  <c r="D51" i="1"/>
  <c r="G51" i="1"/>
  <c r="V51" i="1" l="1"/>
  <c r="K51" i="1"/>
  <c r="AC51" i="1"/>
  <c r="H51" i="1"/>
  <c r="I51" i="1" s="1"/>
  <c r="L51" i="1"/>
  <c r="AF51" i="1"/>
  <c r="M51" i="1"/>
  <c r="N51" i="1" l="1"/>
  <c r="AH51" i="1"/>
  <c r="AG51" i="1"/>
  <c r="AD51" i="1"/>
  <c r="AB50" i="1"/>
  <c r="O51" i="1" l="1"/>
  <c r="P51" i="1"/>
  <c r="Y51" i="1" l="1"/>
  <c r="Z51" i="1"/>
  <c r="D50" i="1"/>
  <c r="F50" i="1"/>
  <c r="G50" i="1"/>
  <c r="V50" i="1" l="1"/>
  <c r="K50" i="1"/>
  <c r="AC50" i="1"/>
  <c r="H50" i="1"/>
  <c r="L50" i="1"/>
  <c r="M50" i="1"/>
  <c r="AF50" i="1"/>
  <c r="Q50" i="1" l="1"/>
  <c r="N50" i="1"/>
  <c r="I50" i="1"/>
  <c r="AH50" i="1"/>
  <c r="AG50" i="1"/>
  <c r="AD50" i="1"/>
  <c r="AB49" i="1"/>
  <c r="P50" i="1" l="1"/>
  <c r="O50" i="1"/>
  <c r="S50" i="1"/>
  <c r="R50" i="1"/>
  <c r="Z50" i="1" l="1"/>
  <c r="Y50" i="1"/>
  <c r="U50" i="1"/>
  <c r="T50" i="1"/>
  <c r="F49" i="1"/>
  <c r="G49" i="1"/>
  <c r="D49" i="1"/>
  <c r="V49" i="1" l="1"/>
  <c r="K49" i="1"/>
  <c r="AC49" i="1"/>
  <c r="H49" i="1"/>
  <c r="L49" i="1"/>
  <c r="AF49" i="1"/>
  <c r="I49" i="1" l="1"/>
  <c r="AG49" i="1"/>
  <c r="AH49" i="1"/>
  <c r="AD49" i="1"/>
  <c r="M49" i="1"/>
  <c r="AB48" i="1"/>
  <c r="N49" i="1" l="1"/>
  <c r="P49" i="1" s="1"/>
  <c r="Q49" i="1"/>
  <c r="S49" i="1" s="1"/>
  <c r="Q48" i="1"/>
  <c r="R48" i="1" s="1"/>
  <c r="R49" i="1" l="1"/>
  <c r="T49" i="1" s="1"/>
  <c r="O49" i="1"/>
  <c r="Z49" i="1" s="1"/>
  <c r="S48" i="1"/>
  <c r="U49" i="1"/>
  <c r="F48" i="1"/>
  <c r="D48" i="1"/>
  <c r="G48" i="1"/>
  <c r="Y49" i="1" l="1"/>
  <c r="V48" i="1"/>
  <c r="K48" i="1"/>
  <c r="AC48" i="1"/>
  <c r="H48" i="1"/>
  <c r="U48" i="1"/>
  <c r="T48" i="1"/>
  <c r="L48" i="1"/>
  <c r="M48" i="1" s="1"/>
  <c r="AF48" i="1"/>
  <c r="N48" i="1" l="1"/>
  <c r="I48" i="1"/>
  <c r="AH48" i="1"/>
  <c r="AG48" i="1"/>
  <c r="AD48" i="1"/>
  <c r="AB47" i="1"/>
  <c r="P48" i="1" l="1"/>
  <c r="O48" i="1"/>
  <c r="Q47" i="1"/>
  <c r="Q54" i="1" s="1"/>
  <c r="S47" i="1" l="1"/>
  <c r="R47" i="1"/>
  <c r="R54" i="1" s="1"/>
  <c r="Z48" i="1"/>
  <c r="Y48" i="1"/>
  <c r="F47" i="1"/>
  <c r="D47" i="1"/>
  <c r="G47" i="1"/>
  <c r="V47" i="1" l="1"/>
  <c r="K47" i="1"/>
  <c r="AC47" i="1"/>
  <c r="H47" i="1"/>
  <c r="I47" i="1" s="1"/>
  <c r="S54" i="1"/>
  <c r="U47" i="1"/>
  <c r="U54" i="1" s="1"/>
  <c r="T47" i="1"/>
  <c r="T54" i="1" s="1"/>
  <c r="L47" i="1"/>
  <c r="M47" i="1"/>
  <c r="N47" i="1" l="1"/>
  <c r="AD47" i="1"/>
  <c r="AF47" i="1"/>
  <c r="AB44" i="1"/>
  <c r="AH47" i="1" l="1"/>
  <c r="AH54" i="1" s="1"/>
  <c r="AG47" i="1"/>
  <c r="AG54" i="1" s="1"/>
  <c r="N54" i="1"/>
  <c r="O47" i="1"/>
  <c r="P47" i="1"/>
  <c r="P54" i="1" s="1"/>
  <c r="Q44" i="1"/>
  <c r="R44" i="1" s="1"/>
  <c r="O54" i="1" l="1"/>
  <c r="Z47" i="1"/>
  <c r="Z54" i="1" s="1"/>
  <c r="Y47" i="1"/>
  <c r="Y54" i="1" s="1"/>
  <c r="S44" i="1"/>
  <c r="D44" i="1"/>
  <c r="F44" i="1"/>
  <c r="G44" i="1"/>
  <c r="V44" i="1" l="1"/>
  <c r="K44" i="1"/>
  <c r="AC44" i="1"/>
  <c r="H44" i="1"/>
  <c r="I44" i="1" s="1"/>
  <c r="U44" i="1"/>
  <c r="T44" i="1"/>
  <c r="L44" i="1"/>
  <c r="M44" i="1" s="1"/>
  <c r="AF44" i="1"/>
  <c r="AG44" i="1" l="1"/>
  <c r="AH44" i="1"/>
  <c r="AD44" i="1"/>
  <c r="N44" i="1"/>
  <c r="AB43" i="1"/>
  <c r="O44" i="1" l="1"/>
  <c r="P44" i="1"/>
  <c r="Z44" i="1" l="1"/>
  <c r="Y44" i="1"/>
  <c r="D43" i="1"/>
  <c r="F43" i="1"/>
  <c r="G43" i="1"/>
  <c r="V43" i="1" l="1"/>
  <c r="K43" i="1"/>
  <c r="AC43" i="1"/>
  <c r="H43" i="1"/>
  <c r="I43" i="1" s="1"/>
  <c r="L43" i="1"/>
  <c r="M43" i="1"/>
  <c r="Q43" i="1" l="1"/>
  <c r="N43" i="1"/>
  <c r="AD43" i="1"/>
  <c r="AF43" i="1"/>
  <c r="AB40" i="1"/>
  <c r="AH43" i="1" l="1"/>
  <c r="AH45" i="1" s="1"/>
  <c r="AG43" i="1"/>
  <c r="AG45" i="1" s="1"/>
  <c r="N45" i="1"/>
  <c r="P43" i="1"/>
  <c r="P45" i="1" s="1"/>
  <c r="O43" i="1"/>
  <c r="O45" i="1" s="1"/>
  <c r="Q45" i="1"/>
  <c r="S43" i="1"/>
  <c r="R43" i="1"/>
  <c r="R45" i="1" s="1"/>
  <c r="Q40" i="1"/>
  <c r="S40" i="1" s="1"/>
  <c r="U40" i="1" l="1"/>
  <c r="T40" i="1"/>
  <c r="R40" i="1"/>
  <c r="S45" i="1"/>
  <c r="Z43" i="1"/>
  <c r="Z45" i="1" s="1"/>
  <c r="Y43" i="1"/>
  <c r="Y45" i="1" s="1"/>
  <c r="U43" i="1"/>
  <c r="U45" i="1" s="1"/>
  <c r="T43" i="1"/>
  <c r="T45" i="1" s="1"/>
  <c r="F40" i="1"/>
  <c r="G40" i="1"/>
  <c r="D40" i="1"/>
  <c r="V40" i="1" l="1"/>
  <c r="K40" i="1"/>
  <c r="AC40" i="1"/>
  <c r="H40" i="1"/>
  <c r="I40" i="1" s="1"/>
  <c r="L40" i="1"/>
  <c r="AF40" i="1"/>
  <c r="AH40" i="1" l="1"/>
  <c r="AG40" i="1"/>
  <c r="AD40" i="1"/>
  <c r="M40" i="1"/>
  <c r="AB39" i="1"/>
  <c r="N40" i="1" l="1"/>
  <c r="P40" i="1" s="1"/>
  <c r="Q39" i="1"/>
  <c r="S39" i="1" s="1"/>
  <c r="O40" i="1" l="1"/>
  <c r="Z40" i="1" s="1"/>
  <c r="U39" i="1"/>
  <c r="T39" i="1"/>
  <c r="R39" i="1"/>
  <c r="F39" i="1"/>
  <c r="D39" i="1"/>
  <c r="G39" i="1"/>
  <c r="Y40" i="1" l="1"/>
  <c r="V39" i="1"/>
  <c r="K39" i="1"/>
  <c r="AC39" i="1"/>
  <c r="H39" i="1"/>
  <c r="L39" i="1"/>
  <c r="M39" i="1" s="1"/>
  <c r="AF39" i="1"/>
  <c r="N39" i="1" l="1"/>
  <c r="I39" i="1"/>
  <c r="AH39" i="1"/>
  <c r="AG39" i="1"/>
  <c r="AD39" i="1"/>
  <c r="AB38" i="1"/>
  <c r="O39" i="1" l="1"/>
  <c r="P39" i="1"/>
  <c r="Z39" i="1" l="1"/>
  <c r="Y39" i="1"/>
  <c r="D38" i="1"/>
  <c r="G38" i="1"/>
  <c r="F38" i="1"/>
  <c r="V38" i="1" l="1"/>
  <c r="K38" i="1"/>
  <c r="AC38" i="1"/>
  <c r="H38" i="1"/>
  <c r="I38" i="1" s="1"/>
  <c r="L38" i="1"/>
  <c r="M38" i="1"/>
  <c r="AF38" i="1"/>
  <c r="Q38" i="1" l="1"/>
  <c r="S38" i="1" s="1"/>
  <c r="N38" i="1"/>
  <c r="AH38" i="1"/>
  <c r="AG38" i="1"/>
  <c r="AD38" i="1"/>
  <c r="AB37" i="1"/>
  <c r="R38" i="1" l="1"/>
  <c r="T38" i="1" s="1"/>
  <c r="P38" i="1"/>
  <c r="O38" i="1"/>
  <c r="Z38" i="1" s="1"/>
  <c r="U38" i="1"/>
  <c r="Q37" i="1"/>
  <c r="S37" i="1" s="1"/>
  <c r="R37" i="1" l="1"/>
  <c r="U37" i="1"/>
  <c r="T37" i="1"/>
  <c r="Y38" i="1"/>
  <c r="G37" i="1"/>
  <c r="D37" i="1"/>
  <c r="F37" i="1"/>
  <c r="V37" i="1" l="1"/>
  <c r="K37" i="1"/>
  <c r="AC37" i="1"/>
  <c r="H37" i="1"/>
  <c r="I37" i="1" s="1"/>
  <c r="L37" i="1"/>
  <c r="M37" i="1" s="1"/>
  <c r="AF37" i="1"/>
  <c r="N37" i="1" l="1"/>
  <c r="P37" i="1" s="1"/>
  <c r="AH37" i="1"/>
  <c r="AG37" i="1"/>
  <c r="AD37" i="1"/>
  <c r="AB36" i="1"/>
  <c r="O37" i="1" l="1"/>
  <c r="Z37" i="1" s="1"/>
  <c r="Q36" i="1"/>
  <c r="S36" i="1" s="1"/>
  <c r="Y37" i="1" l="1"/>
  <c r="U36" i="1"/>
  <c r="T36" i="1"/>
  <c r="R36" i="1"/>
  <c r="F36" i="1"/>
  <c r="D36" i="1"/>
  <c r="G36" i="1"/>
  <c r="V36" i="1" l="1"/>
  <c r="K36" i="1"/>
  <c r="AC36" i="1"/>
  <c r="H36" i="1"/>
  <c r="L36" i="1"/>
  <c r="AF36" i="1"/>
  <c r="M36" i="1"/>
  <c r="N36" i="1" l="1"/>
  <c r="O36" i="1" s="1"/>
  <c r="I36" i="1"/>
  <c r="AH36" i="1"/>
  <c r="AG36" i="1"/>
  <c r="AD36" i="1"/>
  <c r="AB35" i="1"/>
  <c r="P36" i="1" l="1"/>
  <c r="Z36" i="1"/>
  <c r="Y36" i="1"/>
  <c r="D35" i="1"/>
  <c r="G35" i="1"/>
  <c r="F35" i="1"/>
  <c r="V35" i="1" l="1"/>
  <c r="K35" i="1"/>
  <c r="AC35" i="1"/>
  <c r="H35" i="1"/>
  <c r="I35" i="1" s="1"/>
  <c r="L35" i="1"/>
  <c r="M35" i="1"/>
  <c r="Q35" i="1" l="1"/>
  <c r="S35" i="1" s="1"/>
  <c r="N35" i="1"/>
  <c r="AD35" i="1"/>
  <c r="AF35" i="1"/>
  <c r="AB34" i="1"/>
  <c r="AH35" i="1" l="1"/>
  <c r="AG35" i="1"/>
  <c r="R35" i="1"/>
  <c r="T35" i="1" s="1"/>
  <c r="P35" i="1"/>
  <c r="O35" i="1"/>
  <c r="Z35" i="1" s="1"/>
  <c r="U35" i="1"/>
  <c r="Q34" i="1"/>
  <c r="Q41" i="1" s="1"/>
  <c r="R34" i="1" l="1"/>
  <c r="R41" i="1" s="1"/>
  <c r="S34" i="1"/>
  <c r="Y35" i="1"/>
  <c r="D34" i="1"/>
  <c r="G34" i="1"/>
  <c r="F34" i="1"/>
  <c r="V34" i="1" l="1"/>
  <c r="K34" i="1"/>
  <c r="AC34" i="1"/>
  <c r="H34" i="1"/>
  <c r="S41" i="1"/>
  <c r="U34" i="1"/>
  <c r="U41" i="1" s="1"/>
  <c r="T34" i="1"/>
  <c r="T41" i="1" s="1"/>
  <c r="L34" i="1"/>
  <c r="M34" i="1"/>
  <c r="N34" i="1" l="1"/>
  <c r="P34" i="1" s="1"/>
  <c r="P41" i="1" s="1"/>
  <c r="I34" i="1"/>
  <c r="AD34" i="1"/>
  <c r="AF34" i="1"/>
  <c r="AB31" i="1"/>
  <c r="O34" i="1" l="1"/>
  <c r="O41" i="1" s="1"/>
  <c r="N41" i="1"/>
  <c r="AH34" i="1"/>
  <c r="AH41" i="1" s="1"/>
  <c r="AG34" i="1"/>
  <c r="AG41" i="1" s="1"/>
  <c r="Q31" i="1"/>
  <c r="S31" i="1" s="1"/>
  <c r="Y34" i="1" l="1"/>
  <c r="Y41" i="1" s="1"/>
  <c r="Z34" i="1"/>
  <c r="Z41" i="1" s="1"/>
  <c r="U31" i="1"/>
  <c r="T31" i="1"/>
  <c r="R31" i="1"/>
  <c r="G31" i="1"/>
  <c r="F31" i="1"/>
  <c r="D31" i="1"/>
  <c r="V31" i="1" l="1"/>
  <c r="K31" i="1"/>
  <c r="AC31" i="1"/>
  <c r="H31" i="1"/>
  <c r="L31" i="1"/>
  <c r="AF31" i="1"/>
  <c r="I31" i="1" l="1"/>
  <c r="AG31" i="1"/>
  <c r="AH31" i="1"/>
  <c r="AD31" i="1"/>
  <c r="M31" i="1"/>
  <c r="AB30" i="1"/>
  <c r="N31" i="1" l="1"/>
  <c r="P31" i="1" s="1"/>
  <c r="Q30" i="1"/>
  <c r="Q32" i="1" s="1"/>
  <c r="O31" i="1" l="1"/>
  <c r="Z31" i="1" s="1"/>
  <c r="R30" i="1"/>
  <c r="R32" i="1" s="1"/>
  <c r="S30" i="1"/>
  <c r="G30" i="1"/>
  <c r="F30" i="1"/>
  <c r="D30" i="1"/>
  <c r="Y31" i="1" l="1"/>
  <c r="V30" i="1"/>
  <c r="K30" i="1"/>
  <c r="AC30" i="1"/>
  <c r="H30" i="1"/>
  <c r="S32" i="1"/>
  <c r="U30" i="1"/>
  <c r="U32" i="1" s="1"/>
  <c r="T30" i="1"/>
  <c r="T32" i="1" s="1"/>
  <c r="L30" i="1"/>
  <c r="AF30" i="1" s="1"/>
  <c r="M30" i="1"/>
  <c r="N30" i="1" l="1"/>
  <c r="I30" i="1"/>
  <c r="AH30" i="1"/>
  <c r="AH32" i="1" s="1"/>
  <c r="AG30" i="1"/>
  <c r="AG32" i="1" s="1"/>
  <c r="AD30" i="1"/>
  <c r="AB27" i="1"/>
  <c r="N32" i="1" l="1"/>
  <c r="P30" i="1"/>
  <c r="P32" i="1" s="1"/>
  <c r="O30" i="1"/>
  <c r="O32" i="1" l="1"/>
  <c r="Z30" i="1"/>
  <c r="Z32" i="1" s="1"/>
  <c r="Y30" i="1"/>
  <c r="Y32" i="1" s="1"/>
  <c r="F27" i="1"/>
  <c r="D27" i="1"/>
  <c r="G27" i="1"/>
  <c r="V27" i="1" l="1"/>
  <c r="K27" i="1"/>
  <c r="AC27" i="1"/>
  <c r="H27" i="1"/>
  <c r="I27" i="1" s="1"/>
  <c r="L27" i="1"/>
  <c r="M27" i="1"/>
  <c r="AF27" i="1"/>
  <c r="Q27" i="1" l="1"/>
  <c r="N27" i="1"/>
  <c r="AH27" i="1"/>
  <c r="AG27" i="1"/>
  <c r="AD27" i="1"/>
  <c r="AB26" i="1"/>
  <c r="P27" i="1" l="1"/>
  <c r="O27" i="1"/>
  <c r="S27" i="1"/>
  <c r="R27" i="1"/>
  <c r="Y27" i="1" l="1"/>
  <c r="U27" i="1"/>
  <c r="Z27" i="1"/>
  <c r="T27" i="1"/>
  <c r="D26" i="1"/>
  <c r="F26" i="1"/>
  <c r="G26" i="1"/>
  <c r="V26" i="1" l="1"/>
  <c r="K26" i="1"/>
  <c r="AC26" i="1"/>
  <c r="H26" i="1"/>
  <c r="L26" i="1"/>
  <c r="AF26" i="1"/>
  <c r="I26" i="1" l="1"/>
  <c r="AH26" i="1"/>
  <c r="AG26" i="1"/>
  <c r="AD26" i="1"/>
  <c r="M26" i="1"/>
  <c r="AB25" i="1"/>
  <c r="N26" i="1" l="1"/>
  <c r="O26" i="1" s="1"/>
  <c r="Q26" i="1"/>
  <c r="R26" i="1" s="1"/>
  <c r="P26" i="1" l="1"/>
  <c r="S26" i="1"/>
  <c r="Z26" i="1" s="1"/>
  <c r="D25" i="1"/>
  <c r="F25" i="1"/>
  <c r="G25" i="1"/>
  <c r="T26" i="1" l="1"/>
  <c r="U26" i="1"/>
  <c r="Y26" i="1"/>
  <c r="V25" i="1"/>
  <c r="K25" i="1"/>
  <c r="AC25" i="1"/>
  <c r="H25" i="1"/>
  <c r="L25" i="1"/>
  <c r="M25" i="1"/>
  <c r="AF25" i="1"/>
  <c r="Q25" i="1" l="1"/>
  <c r="N25" i="1"/>
  <c r="I25" i="1"/>
  <c r="AH25" i="1"/>
  <c r="AG25" i="1"/>
  <c r="AD25" i="1"/>
  <c r="AB24" i="1"/>
  <c r="P25" i="1" l="1"/>
  <c r="O25" i="1"/>
  <c r="S25" i="1"/>
  <c r="R25" i="1"/>
  <c r="Q24" i="1"/>
  <c r="S24" i="1" s="1"/>
  <c r="U24" i="1" l="1"/>
  <c r="T24" i="1"/>
  <c r="R24" i="1"/>
  <c r="Z25" i="1"/>
  <c r="Y25" i="1"/>
  <c r="U25" i="1"/>
  <c r="T25" i="1"/>
  <c r="F24" i="1"/>
  <c r="D24" i="1"/>
  <c r="G24" i="1"/>
  <c r="V24" i="1" l="1"/>
  <c r="K24" i="1"/>
  <c r="AC24" i="1"/>
  <c r="H24" i="1"/>
  <c r="I24" i="1" s="1"/>
  <c r="L24" i="1"/>
  <c r="AF24" i="1"/>
  <c r="AH24" i="1" l="1"/>
  <c r="AG24" i="1"/>
  <c r="AD24" i="1"/>
  <c r="M24" i="1"/>
  <c r="AB23" i="1"/>
  <c r="N24" i="1" l="1"/>
  <c r="P24" i="1" s="1"/>
  <c r="Q23" i="1"/>
  <c r="S23" i="1" s="1"/>
  <c r="O24" i="1" l="1"/>
  <c r="Y24" i="1" s="1"/>
  <c r="U23" i="1"/>
  <c r="T23" i="1"/>
  <c r="R23" i="1"/>
  <c r="G23" i="1"/>
  <c r="D23" i="1"/>
  <c r="F23" i="1"/>
  <c r="Z24" i="1" l="1"/>
  <c r="V23" i="1"/>
  <c r="K23" i="1"/>
  <c r="AC23" i="1"/>
  <c r="H23" i="1"/>
  <c r="I23" i="1" s="1"/>
  <c r="L23" i="1"/>
  <c r="M23" i="1"/>
  <c r="AF23" i="1"/>
  <c r="N23" i="1" l="1"/>
  <c r="AH23" i="1"/>
  <c r="AG23" i="1"/>
  <c r="AD23" i="1"/>
  <c r="AB22" i="1"/>
  <c r="P23" i="1" l="1"/>
  <c r="O23" i="1"/>
  <c r="Z23" i="1" l="1"/>
  <c r="Y23" i="1"/>
  <c r="D22" i="1"/>
  <c r="F22" i="1"/>
  <c r="G22" i="1"/>
  <c r="V22" i="1" l="1"/>
  <c r="K22" i="1"/>
  <c r="AC22" i="1"/>
  <c r="H22" i="1"/>
  <c r="L22" i="1"/>
  <c r="AF22" i="1"/>
  <c r="M22" i="1"/>
  <c r="Q22" i="1" l="1"/>
  <c r="N22" i="1"/>
  <c r="I22" i="1"/>
  <c r="AH22" i="1"/>
  <c r="AG22" i="1"/>
  <c r="AD22" i="1"/>
  <c r="AB21" i="1"/>
  <c r="P22" i="1" l="1"/>
  <c r="O22" i="1"/>
  <c r="S22" i="1"/>
  <c r="R22" i="1"/>
  <c r="Z22" i="1" l="1"/>
  <c r="Y22" i="1"/>
  <c r="U22" i="1"/>
  <c r="T22" i="1"/>
  <c r="D21" i="1"/>
  <c r="G21" i="1"/>
  <c r="F21" i="1"/>
  <c r="V21" i="1" l="1"/>
  <c r="K21" i="1"/>
  <c r="AC21" i="1"/>
  <c r="H21" i="1"/>
  <c r="L21" i="1"/>
  <c r="M21" i="1"/>
  <c r="AF21" i="1"/>
  <c r="Q21" i="1" l="1"/>
  <c r="N21" i="1"/>
  <c r="I21" i="1"/>
  <c r="AG21" i="1"/>
  <c r="AH21" i="1"/>
  <c r="AD21" i="1"/>
  <c r="AB20" i="1"/>
  <c r="P21" i="1" l="1"/>
  <c r="O21" i="1"/>
  <c r="S21" i="1"/>
  <c r="R21" i="1"/>
  <c r="Q20" i="1"/>
  <c r="S20" i="1" s="1"/>
  <c r="U20" i="1" l="1"/>
  <c r="T20" i="1"/>
  <c r="R20" i="1"/>
  <c r="U21" i="1"/>
  <c r="Z21" i="1"/>
  <c r="Y21" i="1"/>
  <c r="T21" i="1"/>
  <c r="G20" i="1"/>
  <c r="D20" i="1"/>
  <c r="F20" i="1"/>
  <c r="V20" i="1" l="1"/>
  <c r="K20" i="1"/>
  <c r="AC20" i="1"/>
  <c r="H20" i="1"/>
  <c r="L20" i="1"/>
  <c r="M20" i="1" s="1"/>
  <c r="AF20" i="1"/>
  <c r="N20" i="1" l="1"/>
  <c r="I20" i="1"/>
  <c r="AH20" i="1"/>
  <c r="AG20" i="1"/>
  <c r="AD20" i="1"/>
  <c r="AB19" i="1"/>
  <c r="P20" i="1" l="1"/>
  <c r="O20" i="1"/>
  <c r="Q19" i="1"/>
  <c r="S19" i="1" s="1"/>
  <c r="U19" i="1" l="1"/>
  <c r="T19" i="1"/>
  <c r="R19" i="1"/>
  <c r="Z20" i="1"/>
  <c r="Y20" i="1"/>
  <c r="F19" i="1"/>
  <c r="G19" i="1"/>
  <c r="D19" i="1"/>
  <c r="V19" i="1" l="1"/>
  <c r="K19" i="1"/>
  <c r="AC19" i="1"/>
  <c r="H19" i="1"/>
  <c r="I19" i="1" s="1"/>
  <c r="L19" i="1"/>
  <c r="M19" i="1"/>
  <c r="AF19" i="1"/>
  <c r="N19" i="1" l="1"/>
  <c r="AG19" i="1"/>
  <c r="AH19" i="1"/>
  <c r="AD19" i="1"/>
  <c r="AB18" i="1"/>
  <c r="O19" i="1" l="1"/>
  <c r="P19" i="1"/>
  <c r="Z19" i="1" l="1"/>
  <c r="Y19" i="1"/>
  <c r="D18" i="1"/>
  <c r="G18" i="1"/>
  <c r="F18" i="1"/>
  <c r="V18" i="1" l="1"/>
  <c r="K18" i="1"/>
  <c r="AC18" i="1"/>
  <c r="H18" i="1"/>
  <c r="I18" i="1" s="1"/>
  <c r="L18" i="1"/>
  <c r="M18" i="1"/>
  <c r="AF18" i="1"/>
  <c r="Q18" i="1" l="1"/>
  <c r="N18" i="1"/>
  <c r="AH18" i="1"/>
  <c r="AG18" i="1"/>
  <c r="AD18" i="1"/>
  <c r="AB17" i="1"/>
  <c r="P18" i="1" l="1"/>
  <c r="O18" i="1"/>
  <c r="S18" i="1"/>
  <c r="R18" i="1"/>
  <c r="Z18" i="1" l="1"/>
  <c r="Y18" i="1"/>
  <c r="U18" i="1"/>
  <c r="T18" i="1"/>
  <c r="F17" i="1"/>
  <c r="D17" i="1"/>
  <c r="G17" i="1"/>
  <c r="V17" i="1" l="1"/>
  <c r="K17" i="1"/>
  <c r="AC17" i="1"/>
  <c r="H17" i="1"/>
  <c r="I17" i="1" s="1"/>
  <c r="L17" i="1"/>
  <c r="AF17" i="1" s="1"/>
  <c r="M17" i="1"/>
  <c r="Q17" i="1" l="1"/>
  <c r="N17" i="1"/>
  <c r="AH17" i="1"/>
  <c r="AG17" i="1"/>
  <c r="AD17" i="1"/>
  <c r="AC16" i="1"/>
  <c r="AD16" i="1" s="1"/>
  <c r="V16" i="1"/>
  <c r="O17" i="1" l="1"/>
  <c r="P17" i="1"/>
  <c r="S17" i="1"/>
  <c r="R17" i="1"/>
  <c r="K16" i="1"/>
  <c r="H16" i="1"/>
  <c r="I16" i="1" s="1"/>
  <c r="L16" i="1"/>
  <c r="M16" i="1" s="1"/>
  <c r="AF16" i="1"/>
  <c r="AH16" i="1" l="1"/>
  <c r="AG16" i="1"/>
  <c r="Q16" i="1"/>
  <c r="Z17" i="1"/>
  <c r="Y17" i="1"/>
  <c r="U17" i="1"/>
  <c r="T17" i="1"/>
  <c r="N16" i="1"/>
  <c r="AB15" i="1"/>
  <c r="P16" i="1" l="1"/>
  <c r="O16" i="1"/>
  <c r="S16" i="1"/>
  <c r="R16" i="1"/>
  <c r="Z16" i="1" l="1"/>
  <c r="Y16" i="1"/>
  <c r="T16" i="1"/>
  <c r="U16" i="1"/>
  <c r="G15" i="1"/>
  <c r="F15" i="1"/>
  <c r="D15" i="1"/>
  <c r="V15" i="1" l="1"/>
  <c r="K15" i="1"/>
  <c r="AC15" i="1"/>
  <c r="H15" i="1"/>
  <c r="L15" i="1"/>
  <c r="M15" i="1"/>
  <c r="AF15" i="1"/>
  <c r="Q15" i="1" l="1"/>
  <c r="N15" i="1"/>
  <c r="I15" i="1"/>
  <c r="AG15" i="1"/>
  <c r="AH15" i="1"/>
  <c r="AD15" i="1"/>
  <c r="AB14" i="1"/>
  <c r="P15" i="1" l="1"/>
  <c r="O15" i="1"/>
  <c r="S15" i="1"/>
  <c r="R15" i="1"/>
  <c r="Z15" i="1" l="1"/>
  <c r="Y15" i="1"/>
  <c r="U15" i="1"/>
  <c r="T15" i="1"/>
  <c r="G14" i="1"/>
  <c r="F14" i="1"/>
  <c r="D14" i="1"/>
  <c r="V14" i="1" l="1"/>
  <c r="K14" i="1"/>
  <c r="AC14" i="1"/>
  <c r="H14" i="1"/>
  <c r="P8" i="1"/>
  <c r="N8" i="1"/>
  <c r="J8" i="1"/>
  <c r="I8" i="1"/>
  <c r="H8" i="1"/>
  <c r="G8" i="1"/>
  <c r="F8" i="1"/>
  <c r="T5" i="1"/>
  <c r="G5" i="1"/>
  <c r="F5" i="1"/>
  <c r="T4" i="1"/>
  <c r="G4" i="1"/>
  <c r="F4" i="1"/>
  <c r="L14" i="1"/>
  <c r="T3" i="1"/>
  <c r="AF14" i="1"/>
  <c r="I14" i="1" l="1"/>
  <c r="AH14" i="1"/>
  <c r="AH28" i="1" s="1"/>
  <c r="AH716" i="1" s="1"/>
  <c r="AH750" i="1" s="1"/>
  <c r="AH816" i="1" s="1"/>
  <c r="AH819" i="1" s="1"/>
  <c r="AH829" i="1" s="1"/>
  <c r="AG14" i="1"/>
  <c r="AG28" i="1" s="1"/>
  <c r="AG716" i="1" s="1"/>
  <c r="AG750" i="1" s="1"/>
  <c r="AD14" i="1"/>
  <c r="M14" i="1"/>
  <c r="T2" i="1"/>
  <c r="N14" i="1" l="1"/>
  <c r="P14" i="1" s="1"/>
  <c r="P28" i="1" s="1"/>
  <c r="P716" i="1" s="1"/>
  <c r="Q14" i="1"/>
  <c r="L6" i="1"/>
  <c r="K6" i="1"/>
  <c r="N28" i="1"/>
  <c r="N716" i="1" s="1"/>
  <c r="N750" i="1" s="1"/>
  <c r="N816" i="1" s="1"/>
  <c r="O14" i="1"/>
  <c r="O28" i="1" s="1"/>
  <c r="O716" i="1" s="1"/>
  <c r="AH838" i="1"/>
  <c r="AH841" i="1" s="1"/>
  <c r="AH832" i="1"/>
  <c r="AH835" i="1" s="1"/>
  <c r="Q28" i="1"/>
  <c r="Q716" i="1" s="1"/>
  <c r="Q750" i="1" s="1"/>
  <c r="Q816" i="1" s="1"/>
  <c r="S14" i="1"/>
  <c r="R14" i="1"/>
  <c r="R28" i="1" s="1"/>
  <c r="R716" i="1" s="1"/>
  <c r="R750" i="1" l="1"/>
  <c r="F7" i="1"/>
  <c r="S28" i="1"/>
  <c r="S716" i="1" s="1"/>
  <c r="Z14" i="1"/>
  <c r="Z28" i="1" s="1"/>
  <c r="Z716" i="1" s="1"/>
  <c r="Z750" i="1" s="1"/>
  <c r="Y14" i="1"/>
  <c r="Y28" i="1" s="1"/>
  <c r="Y716" i="1" s="1"/>
  <c r="Y750" i="1" s="1"/>
  <c r="U14" i="1"/>
  <c r="U28" i="1" s="1"/>
  <c r="U716" i="1" s="1"/>
  <c r="U750" i="1" s="1"/>
  <c r="T14" i="1"/>
  <c r="T28" i="1" s="1"/>
  <c r="T716" i="1" s="1"/>
  <c r="T750" i="1" s="1"/>
  <c r="P750" i="1"/>
  <c r="P816" i="1" s="1"/>
  <c r="G3" i="1"/>
  <c r="O750" i="1"/>
  <c r="F2" i="1" s="1"/>
  <c r="F6" i="1" s="1"/>
  <c r="F3" i="1"/>
  <c r="W42" i="5"/>
  <c r="R42" i="5"/>
  <c r="K42" i="5"/>
  <c r="H42" i="5"/>
  <c r="I42" i="5" s="1"/>
  <c r="Z47" i="4"/>
  <c r="W47" i="4"/>
  <c r="R47" i="4"/>
  <c r="M47" i="4"/>
  <c r="L47" i="4"/>
  <c r="K47" i="4"/>
  <c r="H47" i="4"/>
  <c r="I47" i="4" s="1"/>
  <c r="X9" i="4"/>
  <c r="W9" i="4"/>
  <c r="R9" i="4"/>
  <c r="K9" i="4"/>
  <c r="I9" i="4"/>
  <c r="H9" i="4"/>
  <c r="W44" i="3"/>
  <c r="X44" i="3" s="1"/>
  <c r="R44" i="3"/>
  <c r="K44" i="3"/>
  <c r="H44" i="3"/>
  <c r="I44" i="3" s="1"/>
  <c r="S226" i="2"/>
  <c r="R226" i="2"/>
  <c r="AA225" i="2"/>
  <c r="AB225" i="2" s="1"/>
  <c r="T225" i="2"/>
  <c r="K225" i="2"/>
  <c r="AA224" i="2"/>
  <c r="T224" i="2"/>
  <c r="K224" i="2"/>
  <c r="AA223" i="2"/>
  <c r="T223" i="2"/>
  <c r="K223" i="2"/>
  <c r="AB217" i="2"/>
  <c r="AA217" i="2"/>
  <c r="T217" i="2"/>
  <c r="K217" i="2"/>
  <c r="I217" i="2"/>
  <c r="H217" i="2"/>
  <c r="AB216" i="2"/>
  <c r="AA216" i="2"/>
  <c r="T216" i="2"/>
  <c r="K216" i="2"/>
  <c r="I216" i="2"/>
  <c r="H216" i="2"/>
  <c r="AA180" i="2"/>
  <c r="T180" i="2"/>
  <c r="K180" i="2"/>
  <c r="H180" i="2"/>
  <c r="AA172" i="2"/>
  <c r="T172" i="2"/>
  <c r="K172" i="2"/>
  <c r="H172" i="2"/>
  <c r="I172" i="2" s="1"/>
  <c r="AA156" i="2"/>
  <c r="AB156" i="2" s="1"/>
  <c r="T156" i="2"/>
  <c r="K156" i="2"/>
  <c r="H156" i="2"/>
  <c r="AA134" i="2"/>
  <c r="AB134" i="2" s="1"/>
  <c r="T134" i="2"/>
  <c r="K134" i="2"/>
  <c r="H134" i="2"/>
  <c r="D52" i="8"/>
  <c r="D16" i="8"/>
  <c r="F53" i="4"/>
  <c r="G14" i="7"/>
  <c r="V36" i="3"/>
  <c r="F164" i="2"/>
  <c r="G23" i="3"/>
  <c r="G68" i="2"/>
  <c r="F49" i="3"/>
  <c r="D92" i="2"/>
  <c r="F19" i="5"/>
  <c r="Z68" i="2"/>
  <c r="F35" i="5"/>
  <c r="F58" i="3"/>
  <c r="V36" i="5"/>
  <c r="Z179" i="2"/>
  <c r="D144" i="2"/>
  <c r="G9" i="3"/>
  <c r="Z103" i="2"/>
  <c r="G10" i="3"/>
  <c r="F40" i="2"/>
  <c r="D104" i="2"/>
  <c r="D178" i="2"/>
  <c r="F186" i="2"/>
  <c r="D19" i="5"/>
  <c r="D35" i="3"/>
  <c r="F44" i="5"/>
  <c r="D38" i="4"/>
  <c r="G162" i="2"/>
  <c r="D185" i="2"/>
  <c r="D149" i="2"/>
  <c r="G42" i="3"/>
  <c r="G15" i="8"/>
  <c r="G184" i="2"/>
  <c r="Z157" i="2"/>
  <c r="G7" i="2"/>
  <c r="G51" i="2"/>
  <c r="D167" i="2"/>
  <c r="D14" i="6"/>
  <c r="F14" i="3"/>
  <c r="V10" i="7"/>
  <c r="V53" i="3"/>
  <c r="Z48" i="2"/>
  <c r="Z200" i="2"/>
  <c r="G11" i="5"/>
  <c r="F137" i="2"/>
  <c r="Z218" i="2"/>
  <c r="G175" i="2"/>
  <c r="Z129" i="2"/>
  <c r="V8" i="8"/>
  <c r="G163" i="2"/>
  <c r="D11" i="7"/>
  <c r="F135" i="2"/>
  <c r="G10" i="5"/>
  <c r="G20" i="8"/>
  <c r="F8" i="6"/>
  <c r="D68" i="2"/>
  <c r="F184" i="2"/>
  <c r="G12" i="5"/>
  <c r="L156" i="2"/>
  <c r="D42" i="2"/>
  <c r="D19" i="3"/>
  <c r="Z86" i="2"/>
  <c r="F21" i="3"/>
  <c r="F133" i="2"/>
  <c r="D6" i="4"/>
  <c r="G139" i="2"/>
  <c r="D188" i="2"/>
  <c r="F89" i="2"/>
  <c r="D82" i="2"/>
  <c r="Z46" i="2"/>
  <c r="F158" i="2"/>
  <c r="G31" i="4"/>
  <c r="G6" i="8"/>
  <c r="V39" i="3"/>
  <c r="D50" i="3"/>
  <c r="D6" i="7"/>
  <c r="D12" i="8"/>
  <c r="V43" i="3"/>
  <c r="D203" i="2"/>
  <c r="F106" i="2"/>
  <c r="D70" i="2"/>
  <c r="V54" i="3"/>
  <c r="G192" i="2"/>
  <c r="G49" i="8"/>
  <c r="D56" i="4"/>
  <c r="F24" i="2"/>
  <c r="G97" i="2"/>
  <c r="D7" i="8"/>
  <c r="F132" i="2"/>
  <c r="Z182" i="2"/>
  <c r="F50" i="3"/>
  <c r="G143" i="2"/>
  <c r="F15" i="3"/>
  <c r="G41" i="5"/>
  <c r="G42" i="2"/>
  <c r="F50" i="4"/>
  <c r="V31" i="8"/>
  <c r="F31" i="3"/>
  <c r="G47" i="2"/>
  <c r="G210" i="2"/>
  <c r="V55" i="3"/>
  <c r="G8" i="2"/>
  <c r="G24" i="4"/>
  <c r="G28" i="4"/>
  <c r="D34" i="3"/>
  <c r="Z124" i="2"/>
  <c r="V38" i="4"/>
  <c r="G22" i="8"/>
  <c r="G119" i="2"/>
  <c r="G38" i="5"/>
  <c r="F14" i="7"/>
  <c r="Z140" i="2"/>
  <c r="D192" i="2"/>
  <c r="F48" i="8"/>
  <c r="D25" i="4"/>
  <c r="Z35" i="2"/>
  <c r="F42" i="4"/>
  <c r="Z44" i="2"/>
  <c r="D79" i="2"/>
  <c r="G52" i="2"/>
  <c r="V18" i="8"/>
  <c r="Z186" i="2"/>
  <c r="D52" i="4"/>
  <c r="D38" i="5"/>
  <c r="D13" i="4"/>
  <c r="D165" i="2"/>
  <c r="G185" i="2"/>
  <c r="F22" i="4"/>
  <c r="D118" i="2"/>
  <c r="F161" i="2"/>
  <c r="G51" i="8"/>
  <c r="F104" i="2"/>
  <c r="F40" i="4"/>
  <c r="F130" i="2"/>
  <c r="G8" i="7"/>
  <c r="D11" i="8"/>
  <c r="G52" i="4"/>
  <c r="F90" i="2"/>
  <c r="Z69" i="2"/>
  <c r="D13" i="7"/>
  <c r="G181" i="2"/>
  <c r="D56" i="3"/>
  <c r="G49" i="4"/>
  <c r="D37" i="4"/>
  <c r="F47" i="2"/>
  <c r="D163" i="2"/>
  <c r="Z183" i="2"/>
  <c r="Z147" i="2"/>
  <c r="D37" i="3"/>
  <c r="D24" i="3"/>
  <c r="F52" i="5"/>
  <c r="F71" i="2"/>
  <c r="G13" i="4"/>
  <c r="G10" i="7"/>
  <c r="Z142" i="2"/>
  <c r="Z143" i="2"/>
  <c r="F34" i="8"/>
  <c r="D140" i="2"/>
  <c r="G41" i="4"/>
  <c r="F127" i="2"/>
  <c r="F61" i="4"/>
  <c r="D22" i="8"/>
  <c r="F44" i="4"/>
  <c r="D126" i="2"/>
  <c r="V7" i="7"/>
  <c r="F15" i="8"/>
  <c r="Z93" i="2"/>
  <c r="D196" i="2"/>
  <c r="F181" i="2"/>
  <c r="D220" i="2"/>
  <c r="V34" i="3"/>
  <c r="G14" i="2"/>
  <c r="G28" i="8"/>
  <c r="G7" i="8"/>
  <c r="G12" i="6"/>
  <c r="F105" i="2"/>
  <c r="D59" i="3"/>
  <c r="F7" i="6"/>
  <c r="F16" i="5"/>
  <c r="F110" i="2"/>
  <c r="G26" i="5"/>
  <c r="Z14" i="2"/>
  <c r="F98" i="2"/>
  <c r="F44" i="8"/>
  <c r="Z59" i="2"/>
  <c r="F129" i="2"/>
  <c r="D31" i="8"/>
  <c r="F176" i="2"/>
  <c r="G168" i="2"/>
  <c r="Z43" i="2"/>
  <c r="G43" i="3"/>
  <c r="F43" i="2"/>
  <c r="F93" i="2"/>
  <c r="F45" i="8"/>
  <c r="G48" i="2"/>
  <c r="Z7" i="2"/>
  <c r="F126" i="2"/>
  <c r="G124" i="2"/>
  <c r="F12" i="7"/>
  <c r="D14" i="3"/>
  <c r="G12" i="2"/>
  <c r="D53" i="4"/>
  <c r="D40" i="3"/>
  <c r="D18" i="4"/>
  <c r="F113" i="2"/>
  <c r="F123" i="2"/>
  <c r="F62" i="2"/>
  <c r="V44" i="4"/>
  <c r="F14" i="4"/>
  <c r="D45" i="4"/>
  <c r="D10" i="6"/>
  <c r="Z71" i="2"/>
  <c r="D150" i="2"/>
  <c r="Z13" i="2"/>
  <c r="Z174" i="2"/>
  <c r="F131" i="2"/>
  <c r="F34" i="4"/>
  <c r="F109" i="2"/>
  <c r="F53" i="8"/>
  <c r="L42" i="5"/>
  <c r="V54" i="8"/>
  <c r="G195" i="2"/>
  <c r="F13" i="4"/>
  <c r="G13" i="7"/>
  <c r="G50" i="3"/>
  <c r="V28" i="4"/>
  <c r="G43" i="4"/>
  <c r="F83" i="2"/>
  <c r="F51" i="5"/>
  <c r="F53" i="3"/>
  <c r="V13" i="7"/>
  <c r="G37" i="4"/>
  <c r="Z110" i="2"/>
  <c r="G133" i="2"/>
  <c r="G28" i="2"/>
  <c r="G33" i="5"/>
  <c r="G126" i="2"/>
  <c r="G37" i="3"/>
  <c r="F166" i="2"/>
  <c r="D109" i="2"/>
  <c r="Z97" i="2"/>
  <c r="G90" i="2"/>
  <c r="V49" i="3"/>
  <c r="G41" i="3"/>
  <c r="D54" i="8"/>
  <c r="D12" i="2"/>
  <c r="G200" i="2"/>
  <c r="G35" i="2"/>
  <c r="G53" i="3"/>
  <c r="F92" i="2"/>
  <c r="G45" i="2"/>
  <c r="F194" i="2"/>
  <c r="Z79" i="2"/>
  <c r="G26" i="4"/>
  <c r="V9" i="5"/>
  <c r="V32" i="8"/>
  <c r="V11" i="5"/>
  <c r="F36" i="8"/>
  <c r="F40" i="3"/>
  <c r="G46" i="4"/>
  <c r="V35" i="5"/>
  <c r="F11" i="8"/>
  <c r="F59" i="2"/>
  <c r="G29" i="5"/>
  <c r="G84" i="2"/>
  <c r="D130" i="2"/>
  <c r="F37" i="4"/>
  <c r="D77" i="2"/>
  <c r="D29" i="5"/>
  <c r="D31" i="4"/>
  <c r="Z195" i="2"/>
  <c r="G24" i="3"/>
  <c r="D11" i="2"/>
  <c r="D129" i="2"/>
  <c r="F17" i="8"/>
  <c r="G14" i="3"/>
  <c r="F36" i="5"/>
  <c r="G186" i="2"/>
  <c r="G53" i="2"/>
  <c r="F38" i="4"/>
  <c r="G79" i="2"/>
  <c r="Z32" i="2"/>
  <c r="F152" i="2"/>
  <c r="D85" i="2"/>
  <c r="G32" i="2"/>
  <c r="F215" i="2"/>
  <c r="G48" i="8"/>
  <c r="F28" i="8"/>
  <c r="F35" i="3"/>
  <c r="G71" i="2"/>
  <c r="Z85" i="2"/>
  <c r="D151" i="2"/>
  <c r="V11" i="6"/>
  <c r="Z145" i="2"/>
  <c r="D97" i="2"/>
  <c r="Z119" i="2"/>
  <c r="D39" i="3"/>
  <c r="Z98" i="2"/>
  <c r="D94" i="2"/>
  <c r="D158" i="2"/>
  <c r="G12" i="4"/>
  <c r="V12" i="5"/>
  <c r="Z10" i="2"/>
  <c r="Z54" i="2"/>
  <c r="F165" i="2"/>
  <c r="G46" i="2"/>
  <c r="V52" i="5"/>
  <c r="Z39" i="2"/>
  <c r="D21" i="4"/>
  <c r="G21" i="4"/>
  <c r="Z70" i="2"/>
  <c r="G34" i="8"/>
  <c r="G32" i="8"/>
  <c r="V23" i="3"/>
  <c r="G128" i="2"/>
  <c r="G88" i="2"/>
  <c r="F140" i="2"/>
  <c r="G43" i="8"/>
  <c r="G218" i="2"/>
  <c r="F51" i="8"/>
  <c r="F41" i="8"/>
  <c r="F9" i="7"/>
  <c r="D102" i="2"/>
  <c r="F21" i="8"/>
  <c r="Z61" i="2"/>
  <c r="F10" i="7"/>
  <c r="Z133" i="2"/>
  <c r="Z194" i="2"/>
  <c r="F18" i="4"/>
  <c r="V8" i="7"/>
  <c r="Z21" i="2"/>
  <c r="G18" i="8"/>
  <c r="G44" i="8"/>
  <c r="F16" i="8"/>
  <c r="F149" i="2"/>
  <c r="F144" i="2"/>
  <c r="V33" i="5"/>
  <c r="D209" i="2"/>
  <c r="V22" i="8"/>
  <c r="G113" i="2"/>
  <c r="F77" i="2"/>
  <c r="G38" i="8"/>
  <c r="D14" i="4"/>
  <c r="D205" i="2"/>
  <c r="Z132" i="2"/>
  <c r="D162" i="2"/>
  <c r="V24" i="3"/>
  <c r="G178" i="2"/>
  <c r="G22" i="4"/>
  <c r="D48" i="3"/>
  <c r="F18" i="3"/>
  <c r="V38" i="5"/>
  <c r="G196" i="2"/>
  <c r="F39" i="3"/>
  <c r="D23" i="3"/>
  <c r="D98" i="2"/>
  <c r="G12" i="7"/>
  <c r="D61" i="4"/>
  <c r="F41" i="4"/>
  <c r="F218" i="2"/>
  <c r="G35" i="3"/>
  <c r="Z41" i="2"/>
  <c r="D164" i="2"/>
  <c r="G25" i="4"/>
  <c r="Z42" i="2"/>
  <c r="D50" i="8"/>
  <c r="G154" i="2"/>
  <c r="Z178" i="2"/>
  <c r="D22" i="3"/>
  <c r="Z191" i="2"/>
  <c r="Z141" i="2"/>
  <c r="V61" i="4"/>
  <c r="F19" i="3"/>
  <c r="G11" i="3"/>
  <c r="D113" i="2"/>
  <c r="F14" i="6"/>
  <c r="D18" i="3"/>
  <c r="G69" i="2"/>
  <c r="F142" i="2"/>
  <c r="F45" i="3"/>
  <c r="G9" i="6"/>
  <c r="D115" i="2"/>
  <c r="G207" i="2"/>
  <c r="G57" i="2"/>
  <c r="F175" i="2"/>
  <c r="G24" i="2"/>
  <c r="F43" i="8"/>
  <c r="Z198" i="2"/>
  <c r="Z202" i="2"/>
  <c r="G99" i="2"/>
  <c r="Z82" i="2"/>
  <c r="Z138" i="2"/>
  <c r="F61" i="2"/>
  <c r="V47" i="3"/>
  <c r="D37" i="5"/>
  <c r="D89" i="2"/>
  <c r="G41" i="8"/>
  <c r="F205" i="2"/>
  <c r="F46" i="5"/>
  <c r="V29" i="5"/>
  <c r="G50" i="5"/>
  <c r="F155" i="2"/>
  <c r="F24" i="3"/>
  <c r="V57" i="3"/>
  <c r="D39" i="4"/>
  <c r="F202" i="2"/>
  <c r="V42" i="8"/>
  <c r="V50" i="4"/>
  <c r="V37" i="4"/>
  <c r="G19" i="8"/>
  <c r="V46" i="5"/>
  <c r="Z28" i="2"/>
  <c r="G198" i="2"/>
  <c r="D60" i="2"/>
  <c r="G18" i="3"/>
  <c r="V35" i="8"/>
  <c r="G6" i="3"/>
  <c r="G45" i="5"/>
  <c r="G110" i="2"/>
  <c r="D50" i="5"/>
  <c r="V37" i="5"/>
  <c r="G161" i="2"/>
  <c r="F154" i="2"/>
  <c r="G7" i="6"/>
  <c r="G89" i="2"/>
  <c r="F13" i="6"/>
  <c r="G8" i="8"/>
  <c r="F209" i="2"/>
  <c r="Z65" i="2"/>
  <c r="F46" i="2"/>
  <c r="F94" i="2"/>
  <c r="D35" i="5"/>
  <c r="Z40" i="2"/>
  <c r="D132" i="2"/>
  <c r="Z196" i="2"/>
  <c r="D62" i="4"/>
  <c r="D65" i="2"/>
  <c r="F19" i="8"/>
  <c r="V50" i="3"/>
  <c r="V38" i="8"/>
  <c r="G21" i="8"/>
  <c r="F13" i="7"/>
  <c r="Z89" i="2"/>
  <c r="G182" i="2"/>
  <c r="Z102" i="2"/>
  <c r="F25" i="4"/>
  <c r="Z51" i="2"/>
  <c r="D135" i="2"/>
  <c r="G11" i="8"/>
  <c r="V11" i="7"/>
  <c r="D215" i="2"/>
  <c r="Z53" i="2"/>
  <c r="V39" i="5"/>
  <c r="G6" i="7"/>
  <c r="G7" i="7"/>
  <c r="D43" i="8"/>
  <c r="D128" i="2"/>
  <c r="D9" i="3"/>
  <c r="V40" i="5"/>
  <c r="V23" i="4"/>
  <c r="V38" i="3"/>
  <c r="F9" i="2"/>
  <c r="Z6" i="2"/>
  <c r="G37" i="8"/>
  <c r="G102" i="2"/>
  <c r="G194" i="2"/>
  <c r="F31" i="8"/>
  <c r="V26" i="4"/>
  <c r="V37" i="8"/>
  <c r="D17" i="8"/>
  <c r="F43" i="3"/>
  <c r="V57" i="4"/>
  <c r="F160" i="2"/>
  <c r="V10" i="6"/>
  <c r="D10" i="3"/>
  <c r="F37" i="8"/>
  <c r="G43" i="2"/>
  <c r="F220" i="2"/>
  <c r="G106" i="2"/>
  <c r="D21" i="3"/>
  <c r="D9" i="5"/>
  <c r="V58" i="3"/>
  <c r="Z105" i="2"/>
  <c r="G9" i="7"/>
  <c r="Z123" i="2"/>
  <c r="F185" i="2"/>
  <c r="F12" i="2"/>
  <c r="F190" i="2"/>
  <c r="V35" i="3"/>
  <c r="D26" i="4"/>
  <c r="G11" i="2"/>
  <c r="G52" i="5"/>
  <c r="D8" i="6"/>
  <c r="V10" i="5"/>
  <c r="G38" i="3"/>
  <c r="Z207" i="2"/>
  <c r="D157" i="2"/>
  <c r="V12" i="8"/>
  <c r="D119" i="2"/>
  <c r="D52" i="5"/>
  <c r="F65" i="2"/>
  <c r="V39" i="8"/>
  <c r="G49" i="3"/>
  <c r="D40" i="4"/>
  <c r="G53" i="5"/>
  <c r="D61" i="2"/>
  <c r="F34" i="3"/>
  <c r="F56" i="4"/>
  <c r="V59" i="4"/>
  <c r="D194" i="2"/>
  <c r="D166" i="2"/>
  <c r="D219" i="2"/>
  <c r="G179" i="2"/>
  <c r="F146" i="2"/>
  <c r="F151" i="2"/>
  <c r="Z78" i="2"/>
  <c r="D33" i="8"/>
  <c r="Z150" i="2"/>
  <c r="V47" i="5"/>
  <c r="D120" i="2"/>
  <c r="G50" i="8"/>
  <c r="G44" i="2"/>
  <c r="Z169" i="2"/>
  <c r="D39" i="5"/>
  <c r="Z90" i="2"/>
  <c r="Z181" i="2"/>
  <c r="Z177" i="2"/>
  <c r="Z206" i="2"/>
  <c r="G18" i="4"/>
  <c r="Z47" i="2"/>
  <c r="V23" i="5"/>
  <c r="D6" i="3"/>
  <c r="F10" i="3"/>
  <c r="D18" i="8"/>
  <c r="D7" i="7"/>
  <c r="D37" i="8"/>
  <c r="D51" i="2"/>
  <c r="G23" i="4"/>
  <c r="V41" i="5"/>
  <c r="V17" i="8"/>
  <c r="Z176" i="2"/>
  <c r="F6" i="3"/>
  <c r="F203" i="2"/>
  <c r="V15" i="5"/>
  <c r="F23" i="3"/>
  <c r="F23" i="4"/>
  <c r="D37" i="2"/>
  <c r="F40" i="8"/>
  <c r="F20" i="3"/>
  <c r="G42" i="8"/>
  <c r="G92" i="2"/>
  <c r="G57" i="4"/>
  <c r="F56" i="3"/>
  <c r="V43" i="5"/>
  <c r="Z17" i="2"/>
  <c r="Z77" i="2"/>
  <c r="G132" i="2"/>
  <c r="G53" i="4"/>
  <c r="D14" i="7"/>
  <c r="Z113" i="2"/>
  <c r="D146" i="2"/>
  <c r="Z25" i="2"/>
  <c r="F167" i="2"/>
  <c r="V28" i="8"/>
  <c r="G12" i="8"/>
  <c r="G166" i="2"/>
  <c r="G48" i="4"/>
  <c r="F51" i="4"/>
  <c r="G120" i="2"/>
  <c r="D58" i="2"/>
  <c r="G25" i="2"/>
  <c r="D38" i="3"/>
  <c r="F22" i="5"/>
  <c r="V17" i="4"/>
  <c r="G41" i="2"/>
  <c r="F183" i="2"/>
  <c r="D57" i="4"/>
  <c r="G167" i="2"/>
  <c r="G59" i="3"/>
  <c r="F52" i="4"/>
  <c r="G35" i="8"/>
  <c r="F39" i="8"/>
  <c r="D43" i="5"/>
  <c r="D48" i="4"/>
  <c r="D28" i="8"/>
  <c r="D33" i="5"/>
  <c r="G55" i="3"/>
  <c r="Z11" i="2"/>
  <c r="F8" i="7"/>
  <c r="D49" i="4"/>
  <c r="F125" i="2"/>
  <c r="F60" i="4"/>
  <c r="F11" i="3"/>
  <c r="Z52" i="2"/>
  <c r="D14" i="2"/>
  <c r="F62" i="4"/>
  <c r="G44" i="5"/>
  <c r="D53" i="3"/>
  <c r="F55" i="3"/>
  <c r="F178" i="2"/>
  <c r="F36" i="3"/>
  <c r="F12" i="5"/>
  <c r="D12" i="4"/>
  <c r="Z165" i="2"/>
  <c r="F50" i="8"/>
  <c r="F26" i="5"/>
  <c r="G206" i="2"/>
  <c r="G13" i="6"/>
  <c r="D45" i="2"/>
  <c r="V20" i="8"/>
  <c r="D204" i="2"/>
  <c r="V19" i="3"/>
  <c r="D176" i="2"/>
  <c r="F6" i="4"/>
  <c r="D8" i="7"/>
  <c r="D206" i="2"/>
  <c r="F189" i="2"/>
  <c r="G153" i="2"/>
  <c r="G6" i="5"/>
  <c r="F39" i="2"/>
  <c r="V18" i="3"/>
  <c r="F25" i="8"/>
  <c r="F28" i="2"/>
  <c r="D152" i="2"/>
  <c r="Z36" i="2"/>
  <c r="Z173" i="2"/>
  <c r="V19" i="5"/>
  <c r="D34" i="4"/>
  <c r="G129" i="2"/>
  <c r="Z175" i="2"/>
  <c r="G114" i="2"/>
  <c r="G6" i="6"/>
  <c r="D46" i="5"/>
  <c r="D50" i="4"/>
  <c r="G16" i="5"/>
  <c r="G42" i="4"/>
  <c r="F31" i="4"/>
  <c r="D6" i="8"/>
  <c r="F10" i="5"/>
  <c r="G22" i="5"/>
  <c r="F91" i="2"/>
  <c r="D54" i="3"/>
  <c r="F59" i="4"/>
  <c r="D57" i="2"/>
  <c r="V31" i="4"/>
  <c r="D168" i="2"/>
  <c r="D41" i="5"/>
  <c r="D36" i="5"/>
  <c r="G105" i="2"/>
  <c r="V48" i="8"/>
  <c r="V34" i="4"/>
  <c r="G57" i="3"/>
  <c r="F200" i="2"/>
  <c r="D7" i="6"/>
  <c r="F195" i="2"/>
  <c r="Z199" i="2"/>
  <c r="F187" i="2"/>
  <c r="Z139" i="2"/>
  <c r="G177" i="2"/>
  <c r="V59" i="3"/>
  <c r="D86" i="2"/>
  <c r="Z154" i="2"/>
  <c r="D127" i="2"/>
  <c r="G45" i="3"/>
  <c r="D195" i="2"/>
  <c r="D87" i="2"/>
  <c r="V49" i="4"/>
  <c r="G16" i="8"/>
  <c r="G51" i="5"/>
  <c r="D28" i="2"/>
  <c r="F46" i="4"/>
  <c r="F55" i="8"/>
  <c r="D6" i="5"/>
  <c r="Z162" i="2"/>
  <c r="G31" i="2"/>
  <c r="F15" i="5"/>
  <c r="D9" i="7"/>
  <c r="G56" i="4"/>
  <c r="F192" i="2"/>
  <c r="G130" i="2"/>
  <c r="F82" i="2"/>
  <c r="G201" i="2"/>
  <c r="V6" i="6"/>
  <c r="F21" i="4"/>
  <c r="F153" i="2"/>
  <c r="D55" i="2"/>
  <c r="F87" i="2"/>
  <c r="V58" i="4"/>
  <c r="G37" i="2"/>
  <c r="G58" i="2"/>
  <c r="Z60" i="2"/>
  <c r="F10" i="6"/>
  <c r="D193" i="2"/>
  <c r="G150" i="2"/>
  <c r="D55" i="8"/>
  <c r="Z106" i="2"/>
  <c r="G157" i="2"/>
  <c r="D55" i="3"/>
  <c r="D90" i="2"/>
  <c r="Z114" i="2"/>
  <c r="Z131" i="2"/>
  <c r="G36" i="3"/>
  <c r="D174" i="2"/>
  <c r="F168" i="2"/>
  <c r="D26" i="5"/>
  <c r="D25" i="8"/>
  <c r="D155" i="2"/>
  <c r="L217" i="2"/>
  <c r="G17" i="4"/>
  <c r="Z166" i="2"/>
  <c r="G22" i="3"/>
  <c r="F53" i="2"/>
  <c r="D143" i="2"/>
  <c r="F193" i="2"/>
  <c r="F188" i="2"/>
  <c r="V36" i="8"/>
  <c r="F7" i="2"/>
  <c r="V31" i="3"/>
  <c r="D32" i="8"/>
  <c r="G87" i="2"/>
  <c r="F26" i="4"/>
  <c r="Z83" i="2"/>
  <c r="F31" i="2"/>
  <c r="L9" i="4"/>
  <c r="F88" i="2"/>
  <c r="D177" i="2"/>
  <c r="V42" i="3"/>
  <c r="G62" i="2"/>
  <c r="D11" i="3"/>
  <c r="F204" i="2"/>
  <c r="Z161" i="2"/>
  <c r="D16" i="5"/>
  <c r="F55" i="2"/>
  <c r="L44" i="3"/>
  <c r="Z201" i="2"/>
  <c r="Z155" i="2"/>
  <c r="D49" i="3"/>
  <c r="V43" i="4"/>
  <c r="D208" i="2"/>
  <c r="D141" i="2"/>
  <c r="G160" i="2"/>
  <c r="F6" i="8"/>
  <c r="G34" i="4"/>
  <c r="G21" i="3"/>
  <c r="D8" i="2"/>
  <c r="G36" i="2"/>
  <c r="D10" i="5"/>
  <c r="F38" i="2"/>
  <c r="F20" i="8"/>
  <c r="Z115" i="2"/>
  <c r="V43" i="8"/>
  <c r="D34" i="8"/>
  <c r="D41" i="3"/>
  <c r="D28" i="4"/>
  <c r="G151" i="2"/>
  <c r="V41" i="3"/>
  <c r="Z209" i="2"/>
  <c r="F59" i="3"/>
  <c r="D52" i="2"/>
  <c r="D41" i="8"/>
  <c r="F102" i="2"/>
  <c r="F46" i="3"/>
  <c r="D147" i="2"/>
  <c r="F6" i="7"/>
  <c r="F79" i="2"/>
  <c r="G165" i="2"/>
  <c r="Z31" i="2"/>
  <c r="V46" i="4"/>
  <c r="D160" i="2"/>
  <c r="D34" i="5"/>
  <c r="Z125" i="2"/>
  <c r="D190" i="2"/>
  <c r="F11" i="6"/>
  <c r="D78" i="2"/>
  <c r="D6" i="6"/>
  <c r="G82" i="2"/>
  <c r="D22" i="4"/>
  <c r="D53" i="2"/>
  <c r="G219" i="2"/>
  <c r="G34" i="5"/>
  <c r="D45" i="3"/>
  <c r="G188" i="2"/>
  <c r="D13" i="6"/>
  <c r="G141" i="2"/>
  <c r="G35" i="5"/>
  <c r="G189" i="2"/>
  <c r="F9" i="6"/>
  <c r="V51" i="5"/>
  <c r="G104" i="2"/>
  <c r="F33" i="5"/>
  <c r="D93" i="2"/>
  <c r="Z127" i="2"/>
  <c r="F38" i="8"/>
  <c r="F207" i="2"/>
  <c r="D184" i="2"/>
  <c r="G36" i="5"/>
  <c r="L216" i="2"/>
  <c r="M216" i="2" s="1"/>
  <c r="G14" i="6"/>
  <c r="D36" i="3"/>
  <c r="D22" i="5"/>
  <c r="F201" i="2"/>
  <c r="D110" i="2"/>
  <c r="F7" i="7"/>
  <c r="F162" i="2"/>
  <c r="F150" i="2"/>
  <c r="D43" i="2"/>
  <c r="D183" i="2"/>
  <c r="G223" i="2"/>
  <c r="Z137" i="2"/>
  <c r="D71" i="2"/>
  <c r="F97" i="2"/>
  <c r="G17" i="8"/>
  <c r="G6" i="4"/>
  <c r="D181" i="2"/>
  <c r="D186" i="2"/>
  <c r="V28" i="3"/>
  <c r="D23" i="4"/>
  <c r="F78" i="2"/>
  <c r="D23" i="5"/>
  <c r="G25" i="8"/>
  <c r="F38" i="5"/>
  <c r="Z109" i="2"/>
  <c r="G174" i="2"/>
  <c r="D44" i="8"/>
  <c r="G40" i="4"/>
  <c r="F24" i="4"/>
  <c r="F6" i="5"/>
  <c r="F43" i="4"/>
  <c r="F70" i="2"/>
  <c r="F39" i="5"/>
  <c r="Z144" i="2"/>
  <c r="V56" i="4"/>
  <c r="D131" i="2"/>
  <c r="V13" i="4"/>
  <c r="V45" i="5"/>
  <c r="D20" i="3"/>
  <c r="F49" i="8"/>
  <c r="F9" i="5"/>
  <c r="L224" i="2"/>
  <c r="F57" i="4"/>
  <c r="D25" i="3"/>
  <c r="V15" i="3"/>
  <c r="G148" i="2"/>
  <c r="G183" i="2"/>
  <c r="G48" i="3"/>
  <c r="Z37" i="2"/>
  <c r="G15" i="5"/>
  <c r="V22" i="5"/>
  <c r="F114" i="2"/>
  <c r="Z190" i="2"/>
  <c r="V24" i="4"/>
  <c r="G197" i="2"/>
  <c r="Z62" i="2"/>
  <c r="V41" i="4"/>
  <c r="G70" i="2"/>
  <c r="D133" i="2"/>
  <c r="D123" i="2"/>
  <c r="D28" i="3"/>
  <c r="V12" i="7"/>
  <c r="D200" i="2"/>
  <c r="D74" i="2"/>
  <c r="Z58" i="2"/>
  <c r="F48" i="3"/>
  <c r="D198" i="2"/>
  <c r="G38" i="4"/>
  <c r="G59" i="4"/>
  <c r="F37" i="2"/>
  <c r="G43" i="5"/>
  <c r="D10" i="7"/>
  <c r="D41" i="2"/>
  <c r="G176" i="2"/>
  <c r="Z151" i="2"/>
  <c r="G23" i="5"/>
  <c r="G55" i="2"/>
  <c r="F49" i="4"/>
  <c r="V14" i="7"/>
  <c r="V19" i="8"/>
  <c r="G31" i="3"/>
  <c r="D35" i="8"/>
  <c r="F128" i="2"/>
  <c r="D32" i="2"/>
  <c r="G10" i="6"/>
  <c r="V44" i="5"/>
  <c r="F8" i="8"/>
  <c r="G146" i="2"/>
  <c r="V22" i="3"/>
  <c r="V15" i="8"/>
  <c r="F196" i="2"/>
  <c r="Z91" i="2"/>
  <c r="L223" i="2"/>
  <c r="D21" i="2"/>
  <c r="G21" i="2"/>
  <c r="D47" i="2"/>
  <c r="D36" i="8"/>
  <c r="V50" i="5"/>
  <c r="Z203" i="2"/>
  <c r="G208" i="2"/>
  <c r="F141" i="2"/>
  <c r="D197" i="2"/>
  <c r="G8" i="6"/>
  <c r="D15" i="3"/>
  <c r="D20" i="8"/>
  <c r="L180" i="2"/>
  <c r="AD180" i="2" s="1"/>
  <c r="D40" i="8"/>
  <c r="F39" i="4"/>
  <c r="V49" i="8"/>
  <c r="F48" i="4"/>
  <c r="Z168" i="2"/>
  <c r="Z18" i="2"/>
  <c r="F37" i="3"/>
  <c r="G138" i="2"/>
  <c r="D56" i="2"/>
  <c r="G173" i="2"/>
  <c r="F11" i="7"/>
  <c r="Z128" i="2"/>
  <c r="Z197" i="2"/>
  <c r="D175" i="2"/>
  <c r="D207" i="2"/>
  <c r="V40" i="4"/>
  <c r="D91" i="2"/>
  <c r="V22" i="4"/>
  <c r="F45" i="4"/>
  <c r="G60" i="4"/>
  <c r="D39" i="8"/>
  <c r="Z55" i="2"/>
  <c r="F208" i="2"/>
  <c r="G191" i="2"/>
  <c r="D47" i="3"/>
  <c r="D43" i="3"/>
  <c r="D69" i="2"/>
  <c r="F10" i="2"/>
  <c r="D19" i="8"/>
  <c r="G17" i="2"/>
  <c r="G54" i="3"/>
  <c r="F139" i="2"/>
  <c r="G11" i="7"/>
  <c r="Z130" i="2"/>
  <c r="D43" i="4"/>
  <c r="V25" i="4"/>
  <c r="D24" i="2"/>
  <c r="D32" i="5"/>
  <c r="F74" i="2"/>
  <c r="Z104" i="2"/>
  <c r="F54" i="8"/>
  <c r="F45" i="2"/>
  <c r="F22" i="3"/>
  <c r="G123" i="2"/>
  <c r="F43" i="5"/>
  <c r="D35" i="2"/>
  <c r="D199" i="2"/>
  <c r="G187" i="2"/>
  <c r="F182" i="2"/>
  <c r="F58" i="2"/>
  <c r="G52" i="8"/>
  <c r="D44" i="4"/>
  <c r="D202" i="2"/>
  <c r="V6" i="3"/>
  <c r="G54" i="2"/>
  <c r="G74" i="2"/>
  <c r="G205" i="2"/>
  <c r="Z87" i="2"/>
  <c r="G40" i="2"/>
  <c r="Z148" i="2"/>
  <c r="F45" i="5"/>
  <c r="G9" i="2"/>
  <c r="D59" i="2"/>
  <c r="Z210" i="2"/>
  <c r="G39" i="4"/>
  <c r="F163" i="2"/>
  <c r="D15" i="8"/>
  <c r="Z99" i="2"/>
  <c r="G62" i="4"/>
  <c r="G58" i="4"/>
  <c r="F99" i="2"/>
  <c r="D88" i="2"/>
  <c r="D24" i="4"/>
  <c r="Z153" i="2"/>
  <c r="G169" i="2"/>
  <c r="G135" i="2"/>
  <c r="F35" i="2"/>
  <c r="Z120" i="2"/>
  <c r="Z38" i="2"/>
  <c r="F57" i="3"/>
  <c r="G47" i="5"/>
  <c r="D210" i="2"/>
  <c r="G98" i="2"/>
  <c r="Z204" i="2"/>
  <c r="D17" i="2"/>
  <c r="G149" i="2"/>
  <c r="D179" i="2"/>
  <c r="D99" i="2"/>
  <c r="D154" i="2"/>
  <c r="D42" i="8"/>
  <c r="Z160" i="2"/>
  <c r="D18" i="2"/>
  <c r="F57" i="2"/>
  <c r="Z8" i="2"/>
  <c r="G46" i="3"/>
  <c r="G190" i="2"/>
  <c r="F17" i="2"/>
  <c r="F6" i="6"/>
  <c r="G14" i="4"/>
  <c r="G36" i="8"/>
  <c r="D191" i="2"/>
  <c r="D15" i="7"/>
  <c r="V16" i="8"/>
  <c r="F199" i="2"/>
  <c r="D39" i="2"/>
  <c r="F25" i="3"/>
  <c r="Z220" i="2"/>
  <c r="F42" i="2"/>
  <c r="D58" i="4"/>
  <c r="V39" i="4"/>
  <c r="G15" i="7"/>
  <c r="V45" i="8"/>
  <c r="D15" i="5"/>
  <c r="D11" i="6"/>
  <c r="G85" i="2"/>
  <c r="D103" i="2"/>
  <c r="Z88" i="2"/>
  <c r="G19" i="3"/>
  <c r="F28" i="3"/>
  <c r="F54" i="3"/>
  <c r="Z149" i="2"/>
  <c r="Z12" i="2"/>
  <c r="V48" i="4"/>
  <c r="V56" i="3"/>
  <c r="F12" i="8"/>
  <c r="D38" i="8"/>
  <c r="D83" i="2"/>
  <c r="F86" i="2"/>
  <c r="G34" i="3"/>
  <c r="F115" i="2"/>
  <c r="F198" i="2"/>
  <c r="V27" i="4"/>
  <c r="F28" i="4"/>
  <c r="G38" i="2"/>
  <c r="D38" i="2"/>
  <c r="V7" i="8"/>
  <c r="F8" i="2"/>
  <c r="V6" i="8"/>
  <c r="V60" i="4"/>
  <c r="G40" i="8"/>
  <c r="G27" i="4"/>
  <c r="F47" i="3"/>
  <c r="F12" i="4"/>
  <c r="G53" i="8"/>
  <c r="G65" i="2"/>
  <c r="F177" i="2"/>
  <c r="F52" i="8"/>
  <c r="D25" i="2"/>
  <c r="D12" i="6"/>
  <c r="Z152" i="2"/>
  <c r="F37" i="5"/>
  <c r="F35" i="8"/>
  <c r="G11" i="6"/>
  <c r="F157" i="2"/>
  <c r="F50" i="5"/>
  <c r="D11" i="5"/>
  <c r="G58" i="3"/>
  <c r="D58" i="3"/>
  <c r="V45" i="4"/>
  <c r="V52" i="4"/>
  <c r="D51" i="8"/>
  <c r="D137" i="2"/>
  <c r="D201" i="2"/>
  <c r="G51" i="4"/>
  <c r="F48" i="2"/>
  <c r="F42" i="3"/>
  <c r="F40" i="5"/>
  <c r="D145" i="2"/>
  <c r="F11" i="2"/>
  <c r="D47" i="5"/>
  <c r="D105" i="2"/>
  <c r="D44" i="2"/>
  <c r="V7" i="6"/>
  <c r="G155" i="2"/>
  <c r="F32" i="8"/>
  <c r="Z188" i="2"/>
  <c r="D6" i="2"/>
  <c r="Z56" i="2"/>
  <c r="L172" i="2"/>
  <c r="V13" i="6"/>
  <c r="F25" i="2"/>
  <c r="G193" i="2"/>
  <c r="Z118" i="2"/>
  <c r="G31" i="8"/>
  <c r="D153" i="2"/>
  <c r="G18" i="2"/>
  <c r="F12" i="6"/>
  <c r="V21" i="4"/>
  <c r="D124" i="2"/>
  <c r="V44" i="8"/>
  <c r="F18" i="8"/>
  <c r="V15" i="7"/>
  <c r="V34" i="5"/>
  <c r="V14" i="4"/>
  <c r="F120" i="2"/>
  <c r="D45" i="5"/>
  <c r="V16" i="5"/>
  <c r="V9" i="7"/>
  <c r="G131" i="2"/>
  <c r="G9" i="5"/>
  <c r="D138" i="2"/>
  <c r="G77" i="2"/>
  <c r="G32" i="5"/>
  <c r="G103" i="2"/>
  <c r="D189" i="2"/>
  <c r="F69" i="2"/>
  <c r="F174" i="2"/>
  <c r="Z158" i="2"/>
  <c r="G39" i="8"/>
  <c r="F47" i="5"/>
  <c r="V40" i="8"/>
  <c r="G56" i="2"/>
  <c r="G225" i="2"/>
  <c r="V9" i="6"/>
  <c r="F36" i="2"/>
  <c r="F143" i="2"/>
  <c r="G55" i="8"/>
  <c r="V62" i="4"/>
  <c r="G28" i="3"/>
  <c r="V11" i="8"/>
  <c r="V6" i="4"/>
  <c r="Z146" i="2"/>
  <c r="F32" i="5"/>
  <c r="D106" i="2"/>
  <c r="G142" i="2"/>
  <c r="D57" i="3"/>
  <c r="G125" i="2"/>
  <c r="D36" i="2"/>
  <c r="F38" i="3"/>
  <c r="D13" i="2"/>
  <c r="V25" i="3"/>
  <c r="G224" i="2"/>
  <c r="G94" i="2"/>
  <c r="F210" i="2"/>
  <c r="F56" i="2"/>
  <c r="D114" i="2"/>
  <c r="F191" i="2"/>
  <c r="D182" i="2"/>
  <c r="D40" i="5"/>
  <c r="G91" i="2"/>
  <c r="V45" i="3"/>
  <c r="G46" i="5"/>
  <c r="D31" i="2"/>
  <c r="V41" i="8"/>
  <c r="V32" i="5"/>
  <c r="G220" i="2"/>
  <c r="F58" i="4"/>
  <c r="Z187" i="2"/>
  <c r="G50" i="4"/>
  <c r="D8" i="8"/>
  <c r="G164" i="2"/>
  <c r="V40" i="3"/>
  <c r="Z219" i="2"/>
  <c r="Z126" i="2"/>
  <c r="G59" i="2"/>
  <c r="Z192" i="2"/>
  <c r="Z193" i="2"/>
  <c r="D31" i="3"/>
  <c r="V14" i="6"/>
  <c r="Z184" i="2"/>
  <c r="V46" i="3"/>
  <c r="G47" i="3"/>
  <c r="Z185" i="2"/>
  <c r="F197" i="2"/>
  <c r="V14" i="3"/>
  <c r="F103" i="2"/>
  <c r="D173" i="2"/>
  <c r="D54" i="2"/>
  <c r="V11" i="3"/>
  <c r="V9" i="3"/>
  <c r="V8" i="6"/>
  <c r="D84" i="2"/>
  <c r="G144" i="2"/>
  <c r="G56" i="3"/>
  <c r="F7" i="8"/>
  <c r="V51" i="4"/>
  <c r="G33" i="8"/>
  <c r="G15" i="3"/>
  <c r="F13" i="2"/>
  <c r="Z57" i="2"/>
  <c r="F33" i="8"/>
  <c r="D125" i="2"/>
  <c r="D9" i="2"/>
  <c r="G140" i="2"/>
  <c r="G10" i="2"/>
  <c r="Z84" i="2"/>
  <c r="D46" i="4"/>
  <c r="F173" i="2"/>
  <c r="D53" i="8"/>
  <c r="G93" i="2"/>
  <c r="Z45" i="2"/>
  <c r="D53" i="5"/>
  <c r="D42" i="4"/>
  <c r="F27" i="4"/>
  <c r="V51" i="8"/>
  <c r="G40" i="5"/>
  <c r="G37" i="5"/>
  <c r="G127" i="2"/>
  <c r="G25" i="3"/>
  <c r="F60" i="2"/>
  <c r="D161" i="2"/>
  <c r="V53" i="8"/>
  <c r="D51" i="4"/>
  <c r="G13" i="2"/>
  <c r="Z92" i="2"/>
  <c r="G60" i="2"/>
  <c r="G203" i="2"/>
  <c r="D27" i="4"/>
  <c r="L134" i="2"/>
  <c r="Z163" i="2"/>
  <c r="G147" i="2"/>
  <c r="F51" i="2"/>
  <c r="G109" i="2"/>
  <c r="V48" i="3"/>
  <c r="V6" i="5"/>
  <c r="F6" i="2"/>
  <c r="F41" i="3"/>
  <c r="G61" i="4"/>
  <c r="V18" i="4"/>
  <c r="F179" i="2"/>
  <c r="Z167" i="2"/>
  <c r="F9" i="3"/>
  <c r="V25" i="8"/>
  <c r="F148" i="2"/>
  <c r="G118" i="2"/>
  <c r="F118" i="2"/>
  <c r="G86" i="2"/>
  <c r="G78" i="2"/>
  <c r="D169" i="2"/>
  <c r="D44" i="5"/>
  <c r="D40" i="2"/>
  <c r="V20" i="3"/>
  <c r="D42" i="3"/>
  <c r="V42" i="4"/>
  <c r="G202" i="2"/>
  <c r="V37" i="3"/>
  <c r="G45" i="4"/>
  <c r="Z208" i="2"/>
  <c r="F17" i="4"/>
  <c r="G45" i="8"/>
  <c r="D51" i="5"/>
  <c r="F138" i="2"/>
  <c r="V33" i="8"/>
  <c r="Z215" i="2"/>
  <c r="D139" i="2"/>
  <c r="D59" i="4"/>
  <c r="G39" i="5"/>
  <c r="F32" i="2"/>
  <c r="G152" i="2"/>
  <c r="G137" i="2"/>
  <c r="D45" i="8"/>
  <c r="D9" i="6"/>
  <c r="D12" i="7"/>
  <c r="F41" i="2"/>
  <c r="G6" i="2"/>
  <c r="Z189" i="2"/>
  <c r="F21" i="2"/>
  <c r="V21" i="8"/>
  <c r="D10" i="2"/>
  <c r="G39" i="2"/>
  <c r="G40" i="3"/>
  <c r="F15" i="7"/>
  <c r="V55" i="8"/>
  <c r="F147" i="2"/>
  <c r="F145" i="2"/>
  <c r="G19" i="5"/>
  <c r="G209" i="2"/>
  <c r="Z74" i="2"/>
  <c r="V21" i="3"/>
  <c r="Z164" i="2"/>
  <c r="F124" i="2"/>
  <c r="D218" i="2"/>
  <c r="G54" i="8"/>
  <c r="Z135" i="2"/>
  <c r="F23" i="5"/>
  <c r="G115" i="2"/>
  <c r="V53" i="5"/>
  <c r="L225" i="2"/>
  <c r="D48" i="2"/>
  <c r="F84" i="2"/>
  <c r="D12" i="5"/>
  <c r="G158" i="2"/>
  <c r="Z9" i="2"/>
  <c r="F206" i="2"/>
  <c r="V12" i="4"/>
  <c r="F29" i="5"/>
  <c r="Z24" i="2"/>
  <c r="V34" i="8"/>
  <c r="D49" i="8"/>
  <c r="D142" i="2"/>
  <c r="D46" i="3"/>
  <c r="F22" i="8"/>
  <c r="V52" i="8"/>
  <c r="V50" i="8"/>
  <c r="F18" i="2"/>
  <c r="F68" i="2"/>
  <c r="V10" i="3"/>
  <c r="D60" i="4"/>
  <c r="G20" i="3"/>
  <c r="V12" i="6"/>
  <c r="G61" i="2"/>
  <c r="Z205" i="2"/>
  <c r="F34" i="5"/>
  <c r="F169" i="2"/>
  <c r="G215" i="2"/>
  <c r="V26" i="5"/>
  <c r="F219" i="2"/>
  <c r="G199" i="2"/>
  <c r="G44" i="4"/>
  <c r="D187" i="2"/>
  <c r="F53" i="5"/>
  <c r="F14" i="2"/>
  <c r="AD216" i="2"/>
  <c r="F52" i="2"/>
  <c r="D62" i="2"/>
  <c r="D48" i="8"/>
  <c r="D21" i="8"/>
  <c r="D46" i="2"/>
  <c r="D7" i="2"/>
  <c r="F11" i="5"/>
  <c r="F44" i="2"/>
  <c r="G83" i="2"/>
  <c r="D17" i="4"/>
  <c r="G39" i="3"/>
  <c r="F54" i="2"/>
  <c r="F119" i="2"/>
  <c r="G204" i="2"/>
  <c r="V53" i="4"/>
  <c r="D41" i="4"/>
  <c r="D148" i="2"/>
  <c r="V6" i="7"/>
  <c r="F42" i="8"/>
  <c r="F85" i="2"/>
  <c r="Z94" i="2"/>
  <c r="G145" i="2"/>
  <c r="F41" i="5"/>
  <c r="AD224" i="2"/>
  <c r="M224" i="2"/>
  <c r="AD223" i="2"/>
  <c r="M223" i="2"/>
  <c r="AD172" i="2"/>
  <c r="M172" i="2"/>
  <c r="AD134" i="2"/>
  <c r="M134" i="2"/>
  <c r="P819" i="1" l="1"/>
  <c r="P829" i="1" s="1"/>
  <c r="G2" i="1"/>
  <c r="S750" i="1"/>
  <c r="S816" i="1" s="1"/>
  <c r="G7" i="1"/>
  <c r="H7" i="1" s="1"/>
  <c r="P47" i="4"/>
  <c r="Q47" i="4" s="1"/>
  <c r="AA47" i="4"/>
  <c r="AE134" i="2"/>
  <c r="P223" i="2"/>
  <c r="P172" i="2"/>
  <c r="K28" i="2"/>
  <c r="T28" i="2"/>
  <c r="H43" i="2"/>
  <c r="I43" i="2" s="1"/>
  <c r="AA28" i="2"/>
  <c r="AB28" i="2" s="1"/>
  <c r="K13" i="2"/>
  <c r="T13" i="2"/>
  <c r="H28" i="2"/>
  <c r="I28" i="2" s="1"/>
  <c r="AA7" i="2"/>
  <c r="H7" i="2"/>
  <c r="I7" i="2" s="1"/>
  <c r="T44" i="2"/>
  <c r="K44" i="2"/>
  <c r="T25" i="2"/>
  <c r="K25" i="2"/>
  <c r="H44" i="2"/>
  <c r="I44" i="2" s="1"/>
  <c r="AA25" i="2"/>
  <c r="AB25" i="2" s="1"/>
  <c r="H25" i="2"/>
  <c r="I25" i="2" s="1"/>
  <c r="T45" i="2"/>
  <c r="K45" i="2"/>
  <c r="AA51" i="2"/>
  <c r="H45" i="2"/>
  <c r="I45" i="2" s="1"/>
  <c r="K41" i="2"/>
  <c r="T41" i="2"/>
  <c r="K14" i="2"/>
  <c r="T14" i="2"/>
  <c r="AA41" i="2"/>
  <c r="AB41" i="2" s="1"/>
  <c r="AA14" i="2"/>
  <c r="AB14" i="2" s="1"/>
  <c r="AA52" i="2"/>
  <c r="AB52" i="2" s="1"/>
  <c r="H14" i="2"/>
  <c r="I14" i="2" s="1"/>
  <c r="H46" i="2"/>
  <c r="T6" i="2"/>
  <c r="K6" i="2"/>
  <c r="AA6" i="2"/>
  <c r="T42" i="2"/>
  <c r="K42" i="2"/>
  <c r="H6" i="2"/>
  <c r="H42" i="2"/>
  <c r="T24" i="2"/>
  <c r="K24" i="2"/>
  <c r="AA61" i="2"/>
  <c r="AB61" i="2" s="1"/>
  <c r="AA24" i="2"/>
  <c r="H24" i="2"/>
  <c r="I24" i="2" s="1"/>
  <c r="AA62" i="2"/>
  <c r="AB62" i="2" s="1"/>
  <c r="T43" i="2"/>
  <c r="K43" i="2"/>
  <c r="T7" i="2"/>
  <c r="K7" i="2"/>
  <c r="H8" i="2"/>
  <c r="I8" i="2" s="1"/>
  <c r="H21" i="2"/>
  <c r="I21" i="2" s="1"/>
  <c r="H35" i="2"/>
  <c r="I35" i="2" s="1"/>
  <c r="T46" i="2"/>
  <c r="K46" i="2"/>
  <c r="H47" i="2"/>
  <c r="AA53" i="2"/>
  <c r="AA79" i="2"/>
  <c r="T85" i="2"/>
  <c r="K85" i="2"/>
  <c r="K90" i="2"/>
  <c r="T90" i="2"/>
  <c r="H125" i="2"/>
  <c r="I125" i="2" s="1"/>
  <c r="H137" i="2"/>
  <c r="I137" i="2" s="1"/>
  <c r="AA46" i="2"/>
  <c r="AB46" i="2" s="1"/>
  <c r="T52" i="2"/>
  <c r="K52" i="2"/>
  <c r="H53" i="2"/>
  <c r="T78" i="2"/>
  <c r="K78" i="2"/>
  <c r="H79" i="2"/>
  <c r="I79" i="2" s="1"/>
  <c r="AA85" i="2"/>
  <c r="AB85" i="2" s="1"/>
  <c r="AA90" i="2"/>
  <c r="AB90" i="2" s="1"/>
  <c r="AA78" i="2"/>
  <c r="AB78" i="2" s="1"/>
  <c r="T84" i="2"/>
  <c r="K84" i="2"/>
  <c r="H85" i="2"/>
  <c r="T123" i="2"/>
  <c r="K123" i="2"/>
  <c r="AA45" i="2"/>
  <c r="T51" i="2"/>
  <c r="K51" i="2"/>
  <c r="H52" i="2"/>
  <c r="I52" i="2" s="1"/>
  <c r="T77" i="2"/>
  <c r="K77" i="2"/>
  <c r="H78" i="2"/>
  <c r="AA84" i="2"/>
  <c r="T94" i="2"/>
  <c r="K94" i="2"/>
  <c r="AA123" i="2"/>
  <c r="AA77" i="2"/>
  <c r="AB77" i="2" s="1"/>
  <c r="T83" i="2"/>
  <c r="K83" i="2"/>
  <c r="H84" i="2"/>
  <c r="I84" i="2" s="1"/>
  <c r="H92" i="2"/>
  <c r="I92" i="2" s="1"/>
  <c r="AA94" i="2"/>
  <c r="AB94" i="2" s="1"/>
  <c r="H123" i="2"/>
  <c r="I123" i="2" s="1"/>
  <c r="K144" i="2"/>
  <c r="T144" i="2"/>
  <c r="AA44" i="2"/>
  <c r="H51" i="2"/>
  <c r="T62" i="2"/>
  <c r="K62" i="2"/>
  <c r="H77" i="2"/>
  <c r="I77" i="2" s="1"/>
  <c r="AA83" i="2"/>
  <c r="AB83" i="2" s="1"/>
  <c r="H94" i="2"/>
  <c r="H144" i="2"/>
  <c r="I144" i="2" s="1"/>
  <c r="T82" i="2"/>
  <c r="K82" i="2"/>
  <c r="H83" i="2"/>
  <c r="AA43" i="2"/>
  <c r="T61" i="2"/>
  <c r="K61" i="2"/>
  <c r="H62" i="2"/>
  <c r="AA82" i="2"/>
  <c r="AB82" i="2" s="1"/>
  <c r="H82" i="2"/>
  <c r="AA98" i="2"/>
  <c r="K106" i="2"/>
  <c r="T106" i="2"/>
  <c r="K132" i="2"/>
  <c r="T132" i="2"/>
  <c r="T145" i="2"/>
  <c r="K145" i="2"/>
  <c r="AA42" i="2"/>
  <c r="AB42" i="2" s="1"/>
  <c r="K60" i="2"/>
  <c r="T60" i="2"/>
  <c r="H61" i="2"/>
  <c r="H120" i="2"/>
  <c r="I120" i="2" s="1"/>
  <c r="AA126" i="2"/>
  <c r="H145" i="2"/>
  <c r="AA60" i="2"/>
  <c r="H126" i="2"/>
  <c r="I126" i="2" s="1"/>
  <c r="K59" i="2"/>
  <c r="T59" i="2"/>
  <c r="H60" i="2"/>
  <c r="I60" i="2" s="1"/>
  <c r="T118" i="2"/>
  <c r="K118" i="2"/>
  <c r="K40" i="2"/>
  <c r="T40" i="2"/>
  <c r="H41" i="2"/>
  <c r="AA59" i="2"/>
  <c r="AB59" i="2" s="1"/>
  <c r="K65" i="2"/>
  <c r="T65" i="2"/>
  <c r="AA118" i="2"/>
  <c r="AB118" i="2" s="1"/>
  <c r="T124" i="2"/>
  <c r="K124" i="2"/>
  <c r="T135" i="2"/>
  <c r="K135" i="2"/>
  <c r="H146" i="2"/>
  <c r="AA13" i="2"/>
  <c r="AB13" i="2" s="1"/>
  <c r="AA40" i="2"/>
  <c r="AB40" i="2" s="1"/>
  <c r="K58" i="2"/>
  <c r="T58" i="2"/>
  <c r="H59" i="2"/>
  <c r="AA65" i="2"/>
  <c r="AB65" i="2" s="1"/>
  <c r="K71" i="2"/>
  <c r="T71" i="2"/>
  <c r="T88" i="2"/>
  <c r="K88" i="2"/>
  <c r="H118" i="2"/>
  <c r="AA124" i="2"/>
  <c r="AB124" i="2" s="1"/>
  <c r="AA135" i="2"/>
  <c r="AB135" i="2" s="1"/>
  <c r="K12" i="2"/>
  <c r="T12" i="2"/>
  <c r="H13" i="2"/>
  <c r="I13" i="2" s="1"/>
  <c r="K39" i="2"/>
  <c r="T39" i="2"/>
  <c r="H40" i="2"/>
  <c r="AA58" i="2"/>
  <c r="H65" i="2"/>
  <c r="AA71" i="2"/>
  <c r="AB71" i="2" s="1"/>
  <c r="AA88" i="2"/>
  <c r="AB88" i="2" s="1"/>
  <c r="K91" i="2"/>
  <c r="T91" i="2"/>
  <c r="H124" i="2"/>
  <c r="H135" i="2"/>
  <c r="AA12" i="2"/>
  <c r="K18" i="2"/>
  <c r="T18" i="2"/>
  <c r="K32" i="2"/>
  <c r="T32" i="2"/>
  <c r="AA39" i="2"/>
  <c r="K57" i="2"/>
  <c r="T57" i="2"/>
  <c r="H58" i="2"/>
  <c r="K70" i="2"/>
  <c r="T70" i="2"/>
  <c r="H71" i="2"/>
  <c r="I71" i="2" s="1"/>
  <c r="AA91" i="2"/>
  <c r="K11" i="2"/>
  <c r="T11" i="2"/>
  <c r="H12" i="2"/>
  <c r="I12" i="2" s="1"/>
  <c r="AA18" i="2"/>
  <c r="AB18" i="2" s="1"/>
  <c r="AA32" i="2"/>
  <c r="K38" i="2"/>
  <c r="T38" i="2"/>
  <c r="H39" i="2"/>
  <c r="AA57" i="2"/>
  <c r="AA70" i="2"/>
  <c r="AB70" i="2" s="1"/>
  <c r="K93" i="2"/>
  <c r="T93" i="2"/>
  <c r="AA11" i="2"/>
  <c r="AB11" i="2" s="1"/>
  <c r="K17" i="2"/>
  <c r="T17" i="2"/>
  <c r="H18" i="2"/>
  <c r="K31" i="2"/>
  <c r="T31" i="2"/>
  <c r="H32" i="2"/>
  <c r="AA38" i="2"/>
  <c r="K56" i="2"/>
  <c r="T56" i="2"/>
  <c r="H57" i="2"/>
  <c r="K69" i="2"/>
  <c r="T69" i="2"/>
  <c r="H70" i="2"/>
  <c r="I70" i="2" s="1"/>
  <c r="AA87" i="2"/>
  <c r="AB87" i="2" s="1"/>
  <c r="K10" i="2"/>
  <c r="T10" i="2"/>
  <c r="H11" i="2"/>
  <c r="AA17" i="2"/>
  <c r="AA31" i="2"/>
  <c r="T37" i="2"/>
  <c r="K37" i="2"/>
  <c r="H38" i="2"/>
  <c r="I38" i="2" s="1"/>
  <c r="AA56" i="2"/>
  <c r="AB56" i="2" s="1"/>
  <c r="AA69" i="2"/>
  <c r="H87" i="2"/>
  <c r="K133" i="2"/>
  <c r="T133" i="2"/>
  <c r="T148" i="2"/>
  <c r="K148" i="2"/>
  <c r="AA10" i="2"/>
  <c r="AB10" i="2" s="1"/>
  <c r="H17" i="2"/>
  <c r="H31" i="2"/>
  <c r="I31" i="2" s="1"/>
  <c r="AA37" i="2"/>
  <c r="AB37" i="2" s="1"/>
  <c r="T55" i="2"/>
  <c r="K55" i="2"/>
  <c r="H56" i="2"/>
  <c r="T68" i="2"/>
  <c r="K68" i="2"/>
  <c r="H69" i="2"/>
  <c r="AA133" i="2"/>
  <c r="AB133" i="2" s="1"/>
  <c r="T9" i="2"/>
  <c r="K9" i="2"/>
  <c r="H10" i="2"/>
  <c r="K36" i="2"/>
  <c r="T36" i="2"/>
  <c r="H37" i="2"/>
  <c r="T48" i="2"/>
  <c r="K48" i="2"/>
  <c r="AA55" i="2"/>
  <c r="AB55" i="2" s="1"/>
  <c r="AA68" i="2"/>
  <c r="AB68" i="2" s="1"/>
  <c r="T74" i="2"/>
  <c r="K74" i="2"/>
  <c r="T86" i="2"/>
  <c r="K86" i="2"/>
  <c r="H133" i="2"/>
  <c r="AA9" i="2"/>
  <c r="AB9" i="2" s="1"/>
  <c r="AA36" i="2"/>
  <c r="AA48" i="2"/>
  <c r="T54" i="2"/>
  <c r="K54" i="2"/>
  <c r="H55" i="2"/>
  <c r="I55" i="2" s="1"/>
  <c r="H68" i="2"/>
  <c r="AA74" i="2"/>
  <c r="AA86" i="2"/>
  <c r="AB86" i="2" s="1"/>
  <c r="AA113" i="2"/>
  <c r="AB113" i="2" s="1"/>
  <c r="T119" i="2"/>
  <c r="K119" i="2"/>
  <c r="H149" i="2"/>
  <c r="T8" i="2"/>
  <c r="K8" i="2"/>
  <c r="H9" i="2"/>
  <c r="I9" i="2" s="1"/>
  <c r="T21" i="2"/>
  <c r="K21" i="2"/>
  <c r="T35" i="2"/>
  <c r="K35" i="2"/>
  <c r="H36" i="2"/>
  <c r="T47" i="2"/>
  <c r="K47" i="2"/>
  <c r="H48" i="2"/>
  <c r="I48" i="2" s="1"/>
  <c r="AA54" i="2"/>
  <c r="H74" i="2"/>
  <c r="H86" i="2"/>
  <c r="I86" i="2" s="1"/>
  <c r="H113" i="2"/>
  <c r="I113" i="2" s="1"/>
  <c r="AA119" i="2"/>
  <c r="T125" i="2"/>
  <c r="K125" i="2"/>
  <c r="K143" i="2"/>
  <c r="T143" i="2"/>
  <c r="AA8" i="2"/>
  <c r="AA21" i="2"/>
  <c r="AA35" i="2"/>
  <c r="AB35" i="2" s="1"/>
  <c r="AA47" i="2"/>
  <c r="AB47" i="2" s="1"/>
  <c r="T53" i="2"/>
  <c r="K53" i="2"/>
  <c r="H54" i="2"/>
  <c r="T79" i="2"/>
  <c r="K79" i="2"/>
  <c r="H119" i="2"/>
  <c r="AA125" i="2"/>
  <c r="AB125" i="2" s="1"/>
  <c r="AA137" i="2"/>
  <c r="AB137" i="2" s="1"/>
  <c r="K87" i="2"/>
  <c r="T87" i="2"/>
  <c r="H88" i="2"/>
  <c r="I88" i="2" s="1"/>
  <c r="T113" i="2"/>
  <c r="K113" i="2"/>
  <c r="H114" i="2"/>
  <c r="I114" i="2" s="1"/>
  <c r="AA120" i="2"/>
  <c r="AB120" i="2" s="1"/>
  <c r="T126" i="2"/>
  <c r="K126" i="2"/>
  <c r="H127" i="2"/>
  <c r="I127" i="2" s="1"/>
  <c r="T137" i="2"/>
  <c r="K137" i="2"/>
  <c r="H138" i="2"/>
  <c r="I138" i="2" s="1"/>
  <c r="T149" i="2"/>
  <c r="K149" i="2"/>
  <c r="H150" i="2"/>
  <c r="I150" i="2" s="1"/>
  <c r="T160" i="2"/>
  <c r="K160" i="2"/>
  <c r="H161" i="2"/>
  <c r="I161" i="2" s="1"/>
  <c r="H173" i="2"/>
  <c r="I173" i="2" s="1"/>
  <c r="H177" i="2"/>
  <c r="I177" i="2" s="1"/>
  <c r="H185" i="2"/>
  <c r="I185" i="2" s="1"/>
  <c r="H187" i="2"/>
  <c r="I187" i="2" s="1"/>
  <c r="K205" i="2"/>
  <c r="T205" i="2"/>
  <c r="H223" i="2"/>
  <c r="AA149" i="2"/>
  <c r="AA160" i="2"/>
  <c r="T169" i="2"/>
  <c r="K169" i="2"/>
  <c r="AA205" i="2"/>
  <c r="AB205" i="2" s="1"/>
  <c r="T158" i="2"/>
  <c r="K158" i="2"/>
  <c r="H160" i="2"/>
  <c r="I160" i="2" s="1"/>
  <c r="AA169" i="2"/>
  <c r="AB169" i="2" s="1"/>
  <c r="H199" i="2"/>
  <c r="I199" i="2" s="1"/>
  <c r="T210" i="2"/>
  <c r="K210" i="2"/>
  <c r="H6" i="3"/>
  <c r="AA148" i="2"/>
  <c r="AA158" i="2"/>
  <c r="AB158" i="2" s="1"/>
  <c r="H169" i="2"/>
  <c r="AA210" i="2"/>
  <c r="T147" i="2"/>
  <c r="K147" i="2"/>
  <c r="H148" i="2"/>
  <c r="I148" i="2" s="1"/>
  <c r="T157" i="2"/>
  <c r="K157" i="2"/>
  <c r="H158" i="2"/>
  <c r="T176" i="2"/>
  <c r="K176" i="2"/>
  <c r="T197" i="2"/>
  <c r="K197" i="2"/>
  <c r="H210" i="2"/>
  <c r="I210" i="2" s="1"/>
  <c r="AA147" i="2"/>
  <c r="AA157" i="2"/>
  <c r="T168" i="2"/>
  <c r="K168" i="2"/>
  <c r="AA176" i="2"/>
  <c r="AA197" i="2"/>
  <c r="AB197" i="2" s="1"/>
  <c r="T146" i="2"/>
  <c r="K146" i="2"/>
  <c r="H147" i="2"/>
  <c r="I147" i="2" s="1"/>
  <c r="H157" i="2"/>
  <c r="I157" i="2" s="1"/>
  <c r="AA168" i="2"/>
  <c r="H176" i="2"/>
  <c r="I176" i="2" s="1"/>
  <c r="T182" i="2"/>
  <c r="K182" i="2"/>
  <c r="H197" i="2"/>
  <c r="T208" i="2"/>
  <c r="K208" i="2"/>
  <c r="AA146" i="2"/>
  <c r="AB146" i="2" s="1"/>
  <c r="H168" i="2"/>
  <c r="I168" i="2" s="1"/>
  <c r="AA182" i="2"/>
  <c r="AB182" i="2" s="1"/>
  <c r="AA208" i="2"/>
  <c r="T167" i="2"/>
  <c r="K167" i="2"/>
  <c r="T195" i="2"/>
  <c r="K195" i="2"/>
  <c r="H208" i="2"/>
  <c r="I208" i="2" s="1"/>
  <c r="H220" i="2"/>
  <c r="I220" i="2" s="1"/>
  <c r="AA145" i="2"/>
  <c r="AB145" i="2" s="1"/>
  <c r="H167" i="2"/>
  <c r="I167" i="2" s="1"/>
  <c r="AA195" i="2"/>
  <c r="AB195" i="2" s="1"/>
  <c r="P224" i="2"/>
  <c r="Q224" i="2" s="1"/>
  <c r="K166" i="2"/>
  <c r="T166" i="2"/>
  <c r="T175" i="2"/>
  <c r="K175" i="2"/>
  <c r="T184" i="2"/>
  <c r="K184" i="2"/>
  <c r="T186" i="2"/>
  <c r="K186" i="2"/>
  <c r="H195" i="2"/>
  <c r="K206" i="2"/>
  <c r="T206" i="2"/>
  <c r="T218" i="2"/>
  <c r="K218" i="2"/>
  <c r="AA144" i="2"/>
  <c r="AB144" i="2" s="1"/>
  <c r="AA166" i="2"/>
  <c r="AB166" i="2" s="1"/>
  <c r="AA175" i="2"/>
  <c r="AB175" i="2" s="1"/>
  <c r="AA184" i="2"/>
  <c r="AB184" i="2" s="1"/>
  <c r="AA186" i="2"/>
  <c r="AB186" i="2" s="1"/>
  <c r="K194" i="2"/>
  <c r="T194" i="2"/>
  <c r="AA206" i="2"/>
  <c r="AB206" i="2" s="1"/>
  <c r="AA218" i="2"/>
  <c r="AB218" i="2" s="1"/>
  <c r="K155" i="2"/>
  <c r="T155" i="2"/>
  <c r="H166" i="2"/>
  <c r="I166" i="2" s="1"/>
  <c r="H175" i="2"/>
  <c r="I175" i="2" s="1"/>
  <c r="H184" i="2"/>
  <c r="H186" i="2"/>
  <c r="I186" i="2" s="1"/>
  <c r="H188" i="2"/>
  <c r="I188" i="2" s="1"/>
  <c r="AA194" i="2"/>
  <c r="AB194" i="2" s="1"/>
  <c r="H206" i="2"/>
  <c r="I206" i="2" s="1"/>
  <c r="H218" i="2"/>
  <c r="I218" i="2" s="1"/>
  <c r="AA93" i="2"/>
  <c r="AB93" i="2" s="1"/>
  <c r="K99" i="2"/>
  <c r="T99" i="2"/>
  <c r="AA106" i="2"/>
  <c r="AA132" i="2"/>
  <c r="AB132" i="2" s="1"/>
  <c r="AA143" i="2"/>
  <c r="AB143" i="2" s="1"/>
  <c r="AA155" i="2"/>
  <c r="AB155" i="2" s="1"/>
  <c r="K165" i="2"/>
  <c r="T165" i="2"/>
  <c r="K92" i="2"/>
  <c r="T92" i="2"/>
  <c r="H93" i="2"/>
  <c r="I93" i="2" s="1"/>
  <c r="AA99" i="2"/>
  <c r="AB99" i="2" s="1"/>
  <c r="K105" i="2"/>
  <c r="T105" i="2"/>
  <c r="H106" i="2"/>
  <c r="I106" i="2" s="1"/>
  <c r="K131" i="2"/>
  <c r="T131" i="2"/>
  <c r="H132" i="2"/>
  <c r="I132" i="2" s="1"/>
  <c r="K142" i="2"/>
  <c r="T142" i="2"/>
  <c r="H143" i="2"/>
  <c r="I143" i="2" s="1"/>
  <c r="K154" i="2"/>
  <c r="T154" i="2"/>
  <c r="H155" i="2"/>
  <c r="AA165" i="2"/>
  <c r="T198" i="2"/>
  <c r="K198" i="2"/>
  <c r="AA92" i="2"/>
  <c r="AB92" i="2" s="1"/>
  <c r="K98" i="2"/>
  <c r="T98" i="2"/>
  <c r="H99" i="2"/>
  <c r="AA105" i="2"/>
  <c r="AB105" i="2" s="1"/>
  <c r="AA131" i="2"/>
  <c r="AB131" i="2" s="1"/>
  <c r="AA142" i="2"/>
  <c r="AB142" i="2" s="1"/>
  <c r="AA154" i="2"/>
  <c r="AB154" i="2" s="1"/>
  <c r="H165" i="2"/>
  <c r="AA198" i="2"/>
  <c r="K104" i="2"/>
  <c r="T104" i="2"/>
  <c r="H105" i="2"/>
  <c r="K130" i="2"/>
  <c r="T130" i="2"/>
  <c r="H131" i="2"/>
  <c r="I131" i="2" s="1"/>
  <c r="K141" i="2"/>
  <c r="T141" i="2"/>
  <c r="H142" i="2"/>
  <c r="K153" i="2"/>
  <c r="T153" i="2"/>
  <c r="H154" i="2"/>
  <c r="K164" i="2"/>
  <c r="T164" i="2"/>
  <c r="T174" i="2"/>
  <c r="K174" i="2"/>
  <c r="AA181" i="2"/>
  <c r="AB181" i="2" s="1"/>
  <c r="H198" i="2"/>
  <c r="I198" i="2" s="1"/>
  <c r="T209" i="2"/>
  <c r="K209" i="2"/>
  <c r="K97" i="2"/>
  <c r="T97" i="2"/>
  <c r="H98" i="2"/>
  <c r="I98" i="2" s="1"/>
  <c r="AA104" i="2"/>
  <c r="AB104" i="2" s="1"/>
  <c r="K110" i="2"/>
  <c r="T110" i="2"/>
  <c r="AA130" i="2"/>
  <c r="AA141" i="2"/>
  <c r="AA153" i="2"/>
  <c r="AA164" i="2"/>
  <c r="AA174" i="2"/>
  <c r="AB174" i="2" s="1"/>
  <c r="H178" i="2"/>
  <c r="I178" i="2" s="1"/>
  <c r="H181" i="2"/>
  <c r="I181" i="2" s="1"/>
  <c r="AA209" i="2"/>
  <c r="AB209" i="2" s="1"/>
  <c r="H91" i="2"/>
  <c r="I91" i="2" s="1"/>
  <c r="AA97" i="2"/>
  <c r="AB97" i="2" s="1"/>
  <c r="K103" i="2"/>
  <c r="T103" i="2"/>
  <c r="H104" i="2"/>
  <c r="AA110" i="2"/>
  <c r="K129" i="2"/>
  <c r="T129" i="2"/>
  <c r="H130" i="2"/>
  <c r="I130" i="2" s="1"/>
  <c r="K140" i="2"/>
  <c r="T140" i="2"/>
  <c r="H141" i="2"/>
  <c r="I141" i="2" s="1"/>
  <c r="T152" i="2"/>
  <c r="K152" i="2"/>
  <c r="H153" i="2"/>
  <c r="I153" i="2" s="1"/>
  <c r="T163" i="2"/>
  <c r="K163" i="2"/>
  <c r="H164" i="2"/>
  <c r="H174" i="2"/>
  <c r="I174" i="2" s="1"/>
  <c r="T196" i="2"/>
  <c r="K196" i="2"/>
  <c r="H209" i="2"/>
  <c r="H97" i="2"/>
  <c r="AA103" i="2"/>
  <c r="AB103" i="2" s="1"/>
  <c r="K109" i="2"/>
  <c r="T109" i="2"/>
  <c r="H110" i="2"/>
  <c r="AA129" i="2"/>
  <c r="AB129" i="2" s="1"/>
  <c r="AA140" i="2"/>
  <c r="AB140" i="2" s="1"/>
  <c r="AA152" i="2"/>
  <c r="AA163" i="2"/>
  <c r="AB163" i="2" s="1"/>
  <c r="AA196" i="2"/>
  <c r="AB196" i="2" s="1"/>
  <c r="T89" i="2"/>
  <c r="K89" i="2"/>
  <c r="H90" i="2"/>
  <c r="T102" i="2"/>
  <c r="K102" i="2"/>
  <c r="H103" i="2"/>
  <c r="I103" i="2" s="1"/>
  <c r="AA109" i="2"/>
  <c r="AB109" i="2" s="1"/>
  <c r="K115" i="2"/>
  <c r="T115" i="2"/>
  <c r="T128" i="2"/>
  <c r="K128" i="2"/>
  <c r="H129" i="2"/>
  <c r="I129" i="2" s="1"/>
  <c r="T139" i="2"/>
  <c r="K139" i="2"/>
  <c r="H140" i="2"/>
  <c r="T151" i="2"/>
  <c r="K151" i="2"/>
  <c r="H152" i="2"/>
  <c r="T162" i="2"/>
  <c r="K162" i="2"/>
  <c r="H163" i="2"/>
  <c r="T183" i="2"/>
  <c r="K183" i="2"/>
  <c r="H196" i="2"/>
  <c r="I196" i="2" s="1"/>
  <c r="T207" i="2"/>
  <c r="K207" i="2"/>
  <c r="T219" i="2"/>
  <c r="K219" i="2"/>
  <c r="AA89" i="2"/>
  <c r="AB89" i="2" s="1"/>
  <c r="AA102" i="2"/>
  <c r="AB102" i="2" s="1"/>
  <c r="H109" i="2"/>
  <c r="AA115" i="2"/>
  <c r="AB115" i="2" s="1"/>
  <c r="AA128" i="2"/>
  <c r="AA139" i="2"/>
  <c r="AB139" i="2" s="1"/>
  <c r="AA151" i="2"/>
  <c r="AB151" i="2" s="1"/>
  <c r="AA162" i="2"/>
  <c r="AB162" i="2" s="1"/>
  <c r="AA183" i="2"/>
  <c r="AB183" i="2" s="1"/>
  <c r="AA207" i="2"/>
  <c r="AA219" i="2"/>
  <c r="H89" i="2"/>
  <c r="H102" i="2"/>
  <c r="I102" i="2" s="1"/>
  <c r="T114" i="2"/>
  <c r="K114" i="2"/>
  <c r="H115" i="2"/>
  <c r="I115" i="2" s="1"/>
  <c r="T127" i="2"/>
  <c r="K127" i="2"/>
  <c r="H128" i="2"/>
  <c r="I128" i="2" s="1"/>
  <c r="T138" i="2"/>
  <c r="K138" i="2"/>
  <c r="H139" i="2"/>
  <c r="T150" i="2"/>
  <c r="K150" i="2"/>
  <c r="H151" i="2"/>
  <c r="I151" i="2" s="1"/>
  <c r="T161" i="2"/>
  <c r="K161" i="2"/>
  <c r="H162" i="2"/>
  <c r="T173" i="2"/>
  <c r="K173" i="2"/>
  <c r="T177" i="2"/>
  <c r="K177" i="2"/>
  <c r="H183" i="2"/>
  <c r="I183" i="2" s="1"/>
  <c r="T185" i="2"/>
  <c r="K185" i="2"/>
  <c r="T187" i="2"/>
  <c r="K187" i="2"/>
  <c r="H207" i="2"/>
  <c r="I207" i="2" s="1"/>
  <c r="H219" i="2"/>
  <c r="I219" i="2" s="1"/>
  <c r="AA114" i="2"/>
  <c r="T120" i="2"/>
  <c r="K120" i="2"/>
  <c r="AA127" i="2"/>
  <c r="AA138" i="2"/>
  <c r="AB138" i="2" s="1"/>
  <c r="AA150" i="2"/>
  <c r="AB150" i="2" s="1"/>
  <c r="AA161" i="2"/>
  <c r="AB161" i="2" s="1"/>
  <c r="AA173" i="2"/>
  <c r="AB173" i="2" s="1"/>
  <c r="AA177" i="2"/>
  <c r="AA185" i="2"/>
  <c r="AA187" i="2"/>
  <c r="AE216" i="2"/>
  <c r="AA178" i="2"/>
  <c r="AB178" i="2" s="1"/>
  <c r="AA188" i="2"/>
  <c r="AB188" i="2" s="1"/>
  <c r="AA199" i="2"/>
  <c r="AA220" i="2"/>
  <c r="R9" i="3"/>
  <c r="K9" i="3"/>
  <c r="W18" i="3"/>
  <c r="X18" i="3" s="1"/>
  <c r="R25" i="3"/>
  <c r="K25" i="3"/>
  <c r="H28" i="3"/>
  <c r="I28" i="3" s="1"/>
  <c r="W28" i="4"/>
  <c r="X28" i="4" s="1"/>
  <c r="H58" i="4"/>
  <c r="I58" i="4" s="1"/>
  <c r="R61" i="4"/>
  <c r="K61" i="4"/>
  <c r="W9" i="3"/>
  <c r="R15" i="3"/>
  <c r="K15" i="3"/>
  <c r="H18" i="3"/>
  <c r="I18" i="3" s="1"/>
  <c r="W25" i="3"/>
  <c r="X25" i="3" s="1"/>
  <c r="R36" i="3"/>
  <c r="K36" i="3"/>
  <c r="H28" i="4"/>
  <c r="H61" i="4"/>
  <c r="I61" i="4" s="1"/>
  <c r="R6" i="3"/>
  <c r="K6" i="3"/>
  <c r="H9" i="3"/>
  <c r="W15" i="3"/>
  <c r="H25" i="3"/>
  <c r="W36" i="3"/>
  <c r="X36" i="3" s="1"/>
  <c r="W6" i="3"/>
  <c r="X6" i="3" s="1"/>
  <c r="H15" i="3"/>
  <c r="I15" i="3" s="1"/>
  <c r="R21" i="3"/>
  <c r="K21" i="3"/>
  <c r="H36" i="3"/>
  <c r="R39" i="3"/>
  <c r="K39" i="3"/>
  <c r="R45" i="3"/>
  <c r="K45" i="3"/>
  <c r="R56" i="3"/>
  <c r="K56" i="3"/>
  <c r="W21" i="4"/>
  <c r="X21" i="4" s="1"/>
  <c r="R39" i="4"/>
  <c r="K39" i="4"/>
  <c r="W21" i="3"/>
  <c r="W39" i="3"/>
  <c r="X39" i="3" s="1"/>
  <c r="R42" i="3"/>
  <c r="K42" i="3"/>
  <c r="W45" i="3"/>
  <c r="X45" i="3" s="1"/>
  <c r="H21" i="4"/>
  <c r="I21" i="4" s="1"/>
  <c r="W39" i="4"/>
  <c r="X39" i="4" s="1"/>
  <c r="H62" i="4"/>
  <c r="I62" i="4" s="1"/>
  <c r="H21" i="3"/>
  <c r="H39" i="3"/>
  <c r="I39" i="3" s="1"/>
  <c r="W42" i="3"/>
  <c r="X42" i="3" s="1"/>
  <c r="H45" i="3"/>
  <c r="R48" i="3"/>
  <c r="K48" i="3"/>
  <c r="K48" i="4"/>
  <c r="R48" i="4"/>
  <c r="H42" i="3"/>
  <c r="I42" i="3" s="1"/>
  <c r="H48" i="3"/>
  <c r="I48" i="3" s="1"/>
  <c r="R58" i="3"/>
  <c r="K58" i="3"/>
  <c r="R37" i="4"/>
  <c r="K37" i="4"/>
  <c r="W48" i="4"/>
  <c r="R24" i="3"/>
  <c r="K24" i="3"/>
  <c r="R53" i="3"/>
  <c r="K53" i="3"/>
  <c r="W58" i="3"/>
  <c r="R17" i="4"/>
  <c r="K17" i="4"/>
  <c r="H37" i="4"/>
  <c r="R40" i="4"/>
  <c r="K40" i="4"/>
  <c r="R14" i="3"/>
  <c r="K14" i="3"/>
  <c r="W24" i="3"/>
  <c r="X24" i="3" s="1"/>
  <c r="W53" i="3"/>
  <c r="X53" i="3" s="1"/>
  <c r="H58" i="3"/>
  <c r="I58" i="3" s="1"/>
  <c r="W17" i="4"/>
  <c r="W40" i="4"/>
  <c r="W14" i="3"/>
  <c r="H24" i="3"/>
  <c r="R35" i="3"/>
  <c r="K35" i="3"/>
  <c r="H17" i="4"/>
  <c r="I17" i="4" s="1"/>
  <c r="H40" i="4"/>
  <c r="I40" i="4" s="1"/>
  <c r="R43" i="4"/>
  <c r="K43" i="4"/>
  <c r="R6" i="5"/>
  <c r="K6" i="5"/>
  <c r="R11" i="3"/>
  <c r="K11" i="3"/>
  <c r="H14" i="3"/>
  <c r="R20" i="3"/>
  <c r="K20" i="3"/>
  <c r="W35" i="3"/>
  <c r="X35" i="3" s="1"/>
  <c r="R38" i="3"/>
  <c r="K38" i="3"/>
  <c r="R24" i="4"/>
  <c r="K24" i="4"/>
  <c r="R31" i="4"/>
  <c r="K31" i="4"/>
  <c r="W43" i="4"/>
  <c r="X43" i="4" s="1"/>
  <c r="R49" i="4"/>
  <c r="K49" i="4"/>
  <c r="W11" i="3"/>
  <c r="X11" i="3" s="1"/>
  <c r="W20" i="3"/>
  <c r="H35" i="3"/>
  <c r="W38" i="3"/>
  <c r="R55" i="3"/>
  <c r="K55" i="3"/>
  <c r="W24" i="4"/>
  <c r="X24" i="4" s="1"/>
  <c r="W31" i="4"/>
  <c r="X31" i="4" s="1"/>
  <c r="H43" i="4"/>
  <c r="W46" i="4"/>
  <c r="X46" i="4" s="1"/>
  <c r="W49" i="4"/>
  <c r="X49" i="4" s="1"/>
  <c r="R52" i="4"/>
  <c r="K52" i="4"/>
  <c r="H11" i="3"/>
  <c r="H20" i="3"/>
  <c r="I20" i="3" s="1"/>
  <c r="H38" i="3"/>
  <c r="I38" i="3" s="1"/>
  <c r="K41" i="3"/>
  <c r="R41" i="3"/>
  <c r="K47" i="3"/>
  <c r="R47" i="3"/>
  <c r="K50" i="3"/>
  <c r="R50" i="3"/>
  <c r="W55" i="3"/>
  <c r="H24" i="4"/>
  <c r="H31" i="4"/>
  <c r="H46" i="4"/>
  <c r="H49" i="4"/>
  <c r="W52" i="4"/>
  <c r="AA167" i="2"/>
  <c r="AB167" i="2" s="1"/>
  <c r="T181" i="2"/>
  <c r="K181" i="2"/>
  <c r="H182" i="2"/>
  <c r="K193" i="2"/>
  <c r="T193" i="2"/>
  <c r="H194" i="2"/>
  <c r="K204" i="2"/>
  <c r="T204" i="2"/>
  <c r="H205" i="2"/>
  <c r="I205" i="2" s="1"/>
  <c r="W41" i="3"/>
  <c r="X41" i="3" s="1"/>
  <c r="W47" i="3"/>
  <c r="X47" i="3" s="1"/>
  <c r="H50" i="3"/>
  <c r="I50" i="3" s="1"/>
  <c r="H52" i="4"/>
  <c r="AA193" i="2"/>
  <c r="AB193" i="2" s="1"/>
  <c r="AA204" i="2"/>
  <c r="K23" i="3"/>
  <c r="R23" i="3"/>
  <c r="H41" i="3"/>
  <c r="I41" i="3" s="1"/>
  <c r="H47" i="3"/>
  <c r="K6" i="4"/>
  <c r="R6" i="4"/>
  <c r="R18" i="4"/>
  <c r="K18" i="4"/>
  <c r="K192" i="2"/>
  <c r="T192" i="2"/>
  <c r="H193" i="2"/>
  <c r="I193" i="2" s="1"/>
  <c r="K203" i="2"/>
  <c r="T203" i="2"/>
  <c r="H204" i="2"/>
  <c r="I204" i="2" s="1"/>
  <c r="W23" i="3"/>
  <c r="X23" i="3" s="1"/>
  <c r="W6" i="4"/>
  <c r="W18" i="4"/>
  <c r="W12" i="5"/>
  <c r="AA192" i="2"/>
  <c r="AA203" i="2"/>
  <c r="AB203" i="2" s="1"/>
  <c r="H225" i="2"/>
  <c r="H23" i="3"/>
  <c r="I23" i="3" s="1"/>
  <c r="K34" i="3"/>
  <c r="R34" i="3"/>
  <c r="H6" i="4"/>
  <c r="I6" i="4" s="1"/>
  <c r="H18" i="4"/>
  <c r="I18" i="4" s="1"/>
  <c r="K191" i="2"/>
  <c r="T191" i="2"/>
  <c r="H192" i="2"/>
  <c r="I192" i="2" s="1"/>
  <c r="K202" i="2"/>
  <c r="T202" i="2"/>
  <c r="H203" i="2"/>
  <c r="I203" i="2" s="1"/>
  <c r="K215" i="2"/>
  <c r="T215" i="2"/>
  <c r="K10" i="3"/>
  <c r="R10" i="3"/>
  <c r="K19" i="3"/>
  <c r="R19" i="3"/>
  <c r="W34" i="3"/>
  <c r="X34" i="3" s="1"/>
  <c r="K57" i="3"/>
  <c r="R57" i="3"/>
  <c r="AA191" i="2"/>
  <c r="AB191" i="2" s="1"/>
  <c r="AA202" i="2"/>
  <c r="AA215" i="2"/>
  <c r="W10" i="3"/>
  <c r="W19" i="3"/>
  <c r="H34" i="3"/>
  <c r="K37" i="3"/>
  <c r="R37" i="3"/>
  <c r="W57" i="3"/>
  <c r="X57" i="3" s="1"/>
  <c r="W25" i="4"/>
  <c r="X25" i="4" s="1"/>
  <c r="R57" i="4"/>
  <c r="K57" i="4"/>
  <c r="T190" i="2"/>
  <c r="K190" i="2"/>
  <c r="H191" i="2"/>
  <c r="T201" i="2"/>
  <c r="K201" i="2"/>
  <c r="H202" i="2"/>
  <c r="I202" i="2" s="1"/>
  <c r="H215" i="2"/>
  <c r="I215" i="2" s="1"/>
  <c r="H10" i="3"/>
  <c r="I10" i="3" s="1"/>
  <c r="H19" i="3"/>
  <c r="I19" i="3" s="1"/>
  <c r="R31" i="3"/>
  <c r="K31" i="3"/>
  <c r="W37" i="3"/>
  <c r="X37" i="3" s="1"/>
  <c r="R40" i="3"/>
  <c r="K40" i="3"/>
  <c r="R59" i="3"/>
  <c r="K59" i="3"/>
  <c r="W12" i="4"/>
  <c r="X12" i="4" s="1"/>
  <c r="R14" i="4"/>
  <c r="K14" i="4"/>
  <c r="H25" i="4"/>
  <c r="H53" i="4"/>
  <c r="AA190" i="2"/>
  <c r="AB190" i="2" s="1"/>
  <c r="AA201" i="2"/>
  <c r="W31" i="3"/>
  <c r="X31" i="3" s="1"/>
  <c r="H37" i="3"/>
  <c r="I37" i="3" s="1"/>
  <c r="W40" i="3"/>
  <c r="X40" i="3" s="1"/>
  <c r="R46" i="3"/>
  <c r="K46" i="3"/>
  <c r="W59" i="3"/>
  <c r="H12" i="4"/>
  <c r="W14" i="4"/>
  <c r="X14" i="4" s="1"/>
  <c r="T179" i="2"/>
  <c r="K179" i="2"/>
  <c r="T189" i="2"/>
  <c r="K189" i="2"/>
  <c r="H190" i="2"/>
  <c r="I190" i="2" s="1"/>
  <c r="K200" i="2"/>
  <c r="T200" i="2"/>
  <c r="H201" i="2"/>
  <c r="I201" i="2" s="1"/>
  <c r="W22" i="3"/>
  <c r="H31" i="3"/>
  <c r="H40" i="3"/>
  <c r="R43" i="3"/>
  <c r="K43" i="3"/>
  <c r="H46" i="3"/>
  <c r="I46" i="3" s="1"/>
  <c r="H49" i="3"/>
  <c r="I49" i="3" s="1"/>
  <c r="R54" i="3"/>
  <c r="K54" i="3"/>
  <c r="H14" i="4"/>
  <c r="W34" i="4"/>
  <c r="AA179" i="2"/>
  <c r="AA189" i="2"/>
  <c r="AA200" i="2"/>
  <c r="H22" i="3"/>
  <c r="I22" i="3" s="1"/>
  <c r="R28" i="3"/>
  <c r="K28" i="3"/>
  <c r="W43" i="3"/>
  <c r="X43" i="3" s="1"/>
  <c r="W54" i="3"/>
  <c r="H34" i="4"/>
  <c r="R58" i="4"/>
  <c r="K58" i="4"/>
  <c r="K178" i="2"/>
  <c r="T178" i="2"/>
  <c r="H179" i="2"/>
  <c r="I179" i="2" s="1"/>
  <c r="T188" i="2"/>
  <c r="K188" i="2"/>
  <c r="H189" i="2"/>
  <c r="T199" i="2"/>
  <c r="K199" i="2"/>
  <c r="H200" i="2"/>
  <c r="T220" i="2"/>
  <c r="K220" i="2"/>
  <c r="H224" i="2"/>
  <c r="W28" i="3"/>
  <c r="H43" i="3"/>
  <c r="I43" i="3" s="1"/>
  <c r="H54" i="3"/>
  <c r="I54" i="3" s="1"/>
  <c r="R28" i="4"/>
  <c r="K28" i="4"/>
  <c r="W58" i="4"/>
  <c r="H23" i="5"/>
  <c r="W34" i="5"/>
  <c r="W37" i="5"/>
  <c r="X37" i="5" s="1"/>
  <c r="H6" i="6"/>
  <c r="I6" i="6" s="1"/>
  <c r="H18" i="8"/>
  <c r="I18" i="8" s="1"/>
  <c r="W31" i="8"/>
  <c r="X31" i="8" s="1"/>
  <c r="R34" i="8"/>
  <c r="K34" i="8"/>
  <c r="W48" i="3"/>
  <c r="H55" i="3"/>
  <c r="H59" i="3"/>
  <c r="I59" i="3" s="1"/>
  <c r="R21" i="4"/>
  <c r="K21" i="4"/>
  <c r="R25" i="4"/>
  <c r="K25" i="4"/>
  <c r="W6" i="5"/>
  <c r="X6" i="5" s="1"/>
  <c r="H34" i="5"/>
  <c r="R25" i="8"/>
  <c r="K25" i="8"/>
  <c r="H31" i="8"/>
  <c r="W34" i="8"/>
  <c r="X34" i="8" s="1"/>
  <c r="H6" i="5"/>
  <c r="I6" i="5" s="1"/>
  <c r="W44" i="5"/>
  <c r="X44" i="5" s="1"/>
  <c r="R12" i="8"/>
  <c r="K12" i="8"/>
  <c r="W25" i="8"/>
  <c r="X25" i="8" s="1"/>
  <c r="H34" i="8"/>
  <c r="H44" i="5"/>
  <c r="R53" i="5"/>
  <c r="K53" i="5"/>
  <c r="W12" i="8"/>
  <c r="X12" i="8" s="1"/>
  <c r="H25" i="8"/>
  <c r="I25" i="8" s="1"/>
  <c r="W39" i="5"/>
  <c r="X39" i="5" s="1"/>
  <c r="R46" i="5"/>
  <c r="K46" i="5"/>
  <c r="W53" i="5"/>
  <c r="X53" i="5" s="1"/>
  <c r="R13" i="7"/>
  <c r="K13" i="7"/>
  <c r="H12" i="8"/>
  <c r="H39" i="5"/>
  <c r="I39" i="5" s="1"/>
  <c r="W46" i="5"/>
  <c r="X46" i="5" s="1"/>
  <c r="K51" i="5"/>
  <c r="R51" i="5"/>
  <c r="H53" i="5"/>
  <c r="I53" i="5" s="1"/>
  <c r="R6" i="7"/>
  <c r="K6" i="7"/>
  <c r="W13" i="7"/>
  <c r="R19" i="8"/>
  <c r="K19" i="8"/>
  <c r="R35" i="8"/>
  <c r="K35" i="8"/>
  <c r="R11" i="5"/>
  <c r="K11" i="5"/>
  <c r="R22" i="5"/>
  <c r="K22" i="5"/>
  <c r="H46" i="5"/>
  <c r="H51" i="5"/>
  <c r="I51" i="5" s="1"/>
  <c r="H11" i="6"/>
  <c r="W6" i="7"/>
  <c r="X6" i="7" s="1"/>
  <c r="H13" i="7"/>
  <c r="I13" i="7" s="1"/>
  <c r="W19" i="8"/>
  <c r="X19" i="8" s="1"/>
  <c r="K21" i="8"/>
  <c r="R21" i="8"/>
  <c r="W35" i="8"/>
  <c r="X35" i="8" s="1"/>
  <c r="R38" i="8"/>
  <c r="K38" i="8"/>
  <c r="W61" i="4"/>
  <c r="W11" i="5"/>
  <c r="W22" i="5"/>
  <c r="R33" i="5"/>
  <c r="K33" i="5"/>
  <c r="R13" i="6"/>
  <c r="K13" i="6"/>
  <c r="H6" i="7"/>
  <c r="R8" i="8"/>
  <c r="K8" i="8"/>
  <c r="H19" i="8"/>
  <c r="H35" i="8"/>
  <c r="I35" i="8" s="1"/>
  <c r="W38" i="8"/>
  <c r="X38" i="8" s="1"/>
  <c r="H11" i="5"/>
  <c r="H22" i="5"/>
  <c r="I22" i="5" s="1"/>
  <c r="W33" i="5"/>
  <c r="K36" i="5"/>
  <c r="R36" i="5"/>
  <c r="W13" i="6"/>
  <c r="X13" i="6" s="1"/>
  <c r="W8" i="8"/>
  <c r="H38" i="8"/>
  <c r="R19" i="5"/>
  <c r="K19" i="5"/>
  <c r="H36" i="5"/>
  <c r="I36" i="5" s="1"/>
  <c r="H7" i="6"/>
  <c r="I7" i="6" s="1"/>
  <c r="H13" i="6"/>
  <c r="H8" i="8"/>
  <c r="W19" i="5"/>
  <c r="K41" i="5"/>
  <c r="R41" i="5"/>
  <c r="R43" i="5"/>
  <c r="K43" i="5"/>
  <c r="R9" i="6"/>
  <c r="K9" i="6"/>
  <c r="R42" i="8"/>
  <c r="K42" i="8"/>
  <c r="H19" i="5"/>
  <c r="W41" i="5"/>
  <c r="H43" i="5"/>
  <c r="W9" i="6"/>
  <c r="X9" i="6" s="1"/>
  <c r="R14" i="7"/>
  <c r="K14" i="7"/>
  <c r="R39" i="8"/>
  <c r="K39" i="8"/>
  <c r="W42" i="8"/>
  <c r="X42" i="8" s="1"/>
  <c r="K16" i="5"/>
  <c r="R16" i="5"/>
  <c r="H9" i="6"/>
  <c r="I9" i="6" s="1"/>
  <c r="W14" i="7"/>
  <c r="R28" i="8"/>
  <c r="K28" i="8"/>
  <c r="W39" i="8"/>
  <c r="X39" i="8" s="1"/>
  <c r="H42" i="8"/>
  <c r="I42" i="8" s="1"/>
  <c r="R18" i="3"/>
  <c r="K18" i="3"/>
  <c r="R22" i="3"/>
  <c r="K22" i="3"/>
  <c r="W46" i="3"/>
  <c r="X46" i="3" s="1"/>
  <c r="W50" i="3"/>
  <c r="X50" i="3" s="1"/>
  <c r="H53" i="3"/>
  <c r="I53" i="3" s="1"/>
  <c r="H57" i="3"/>
  <c r="I57" i="3" s="1"/>
  <c r="K23" i="4"/>
  <c r="R23" i="4"/>
  <c r="K27" i="4"/>
  <c r="R27" i="4"/>
  <c r="H39" i="4"/>
  <c r="W42" i="4"/>
  <c r="H48" i="4"/>
  <c r="K51" i="4"/>
  <c r="R51" i="4"/>
  <c r="W57" i="4"/>
  <c r="X57" i="4" s="1"/>
  <c r="K60" i="4"/>
  <c r="R60" i="4"/>
  <c r="K10" i="5"/>
  <c r="R10" i="5"/>
  <c r="W16" i="5"/>
  <c r="R38" i="5"/>
  <c r="K38" i="5"/>
  <c r="R9" i="7"/>
  <c r="K9" i="7"/>
  <c r="H14" i="7"/>
  <c r="R22" i="8"/>
  <c r="K22" i="8"/>
  <c r="W28" i="8"/>
  <c r="X28" i="8" s="1"/>
  <c r="H39" i="8"/>
  <c r="W23" i="4"/>
  <c r="X23" i="4" s="1"/>
  <c r="W27" i="4"/>
  <c r="X27" i="4" s="1"/>
  <c r="H42" i="4"/>
  <c r="I42" i="4" s="1"/>
  <c r="K45" i="4"/>
  <c r="R45" i="4"/>
  <c r="W51" i="4"/>
  <c r="H57" i="4"/>
  <c r="W60" i="4"/>
  <c r="X60" i="4" s="1"/>
  <c r="W10" i="5"/>
  <c r="X10" i="5" s="1"/>
  <c r="H16" i="5"/>
  <c r="I16" i="5" s="1"/>
  <c r="K32" i="5"/>
  <c r="R32" i="5"/>
  <c r="W38" i="5"/>
  <c r="W50" i="5"/>
  <c r="W9" i="7"/>
  <c r="R15" i="8"/>
  <c r="K15" i="8"/>
  <c r="W22" i="8"/>
  <c r="X22" i="8" s="1"/>
  <c r="H28" i="8"/>
  <c r="I28" i="8" s="1"/>
  <c r="R43" i="8"/>
  <c r="K43" i="8"/>
  <c r="K13" i="4"/>
  <c r="R13" i="4"/>
  <c r="H23" i="4"/>
  <c r="I23" i="4" s="1"/>
  <c r="H27" i="4"/>
  <c r="I27" i="4" s="1"/>
  <c r="H45" i="4"/>
  <c r="I45" i="4" s="1"/>
  <c r="H51" i="4"/>
  <c r="I51" i="4" s="1"/>
  <c r="H60" i="4"/>
  <c r="I60" i="4" s="1"/>
  <c r="H10" i="5"/>
  <c r="I10" i="5" s="1"/>
  <c r="W32" i="5"/>
  <c r="X32" i="5" s="1"/>
  <c r="K35" i="5"/>
  <c r="R35" i="5"/>
  <c r="H38" i="5"/>
  <c r="R45" i="5"/>
  <c r="K45" i="5"/>
  <c r="H9" i="7"/>
  <c r="I9" i="7" s="1"/>
  <c r="W15" i="8"/>
  <c r="X15" i="8" s="1"/>
  <c r="K17" i="8"/>
  <c r="R17" i="8"/>
  <c r="H22" i="8"/>
  <c r="W43" i="8"/>
  <c r="X43" i="8" s="1"/>
  <c r="W13" i="4"/>
  <c r="H32" i="5"/>
  <c r="I32" i="5" s="1"/>
  <c r="W35" i="5"/>
  <c r="W45" i="5"/>
  <c r="X45" i="5" s="1"/>
  <c r="R14" i="6"/>
  <c r="K14" i="6"/>
  <c r="H15" i="8"/>
  <c r="H43" i="8"/>
  <c r="I43" i="8" s="1"/>
  <c r="H13" i="4"/>
  <c r="I13" i="4" s="1"/>
  <c r="K29" i="5"/>
  <c r="R29" i="5"/>
  <c r="H35" i="5"/>
  <c r="I35" i="5" s="1"/>
  <c r="H45" i="5"/>
  <c r="I45" i="5" s="1"/>
  <c r="W14" i="6"/>
  <c r="X14" i="6" s="1"/>
  <c r="R49" i="8"/>
  <c r="K49" i="8"/>
  <c r="R49" i="3"/>
  <c r="K49" i="3"/>
  <c r="W56" i="3"/>
  <c r="W29" i="5"/>
  <c r="X29" i="5" s="1"/>
  <c r="R52" i="5"/>
  <c r="K52" i="5"/>
  <c r="H14" i="6"/>
  <c r="I14" i="6" s="1"/>
  <c r="R50" i="8"/>
  <c r="K50" i="8"/>
  <c r="W49" i="3"/>
  <c r="H56" i="3"/>
  <c r="K22" i="4"/>
  <c r="R22" i="4"/>
  <c r="K26" i="4"/>
  <c r="R26" i="4"/>
  <c r="W38" i="4"/>
  <c r="X38" i="4" s="1"/>
  <c r="K56" i="4"/>
  <c r="R56" i="4"/>
  <c r="K47" i="5"/>
  <c r="R47" i="5"/>
  <c r="W52" i="5"/>
  <c r="X52" i="5" s="1"/>
  <c r="R10" i="6"/>
  <c r="K10" i="6"/>
  <c r="R11" i="8"/>
  <c r="K11" i="8"/>
  <c r="H50" i="8"/>
  <c r="I50" i="8" s="1"/>
  <c r="W22" i="4"/>
  <c r="X22" i="4" s="1"/>
  <c r="W26" i="4"/>
  <c r="H38" i="4"/>
  <c r="K41" i="4"/>
  <c r="R41" i="4"/>
  <c r="W56" i="4"/>
  <c r="R15" i="5"/>
  <c r="K15" i="5"/>
  <c r="R26" i="5"/>
  <c r="K26" i="5"/>
  <c r="H40" i="5"/>
  <c r="I40" i="5" s="1"/>
  <c r="H47" i="5"/>
  <c r="H52" i="5"/>
  <c r="I52" i="5" s="1"/>
  <c r="W10" i="6"/>
  <c r="R10" i="7"/>
  <c r="K10" i="7"/>
  <c r="W11" i="8"/>
  <c r="X11" i="8" s="1"/>
  <c r="K12" i="4"/>
  <c r="R12" i="4"/>
  <c r="H22" i="4"/>
  <c r="I22" i="4" s="1"/>
  <c r="H26" i="4"/>
  <c r="I26" i="4" s="1"/>
  <c r="H41" i="4"/>
  <c r="K44" i="4"/>
  <c r="R44" i="4"/>
  <c r="K50" i="4"/>
  <c r="R50" i="4"/>
  <c r="H56" i="4"/>
  <c r="I56" i="4" s="1"/>
  <c r="W59" i="4"/>
  <c r="X59" i="4" s="1"/>
  <c r="R9" i="5"/>
  <c r="K9" i="5"/>
  <c r="W15" i="5"/>
  <c r="H26" i="5"/>
  <c r="H10" i="6"/>
  <c r="W10" i="7"/>
  <c r="H11" i="8"/>
  <c r="W44" i="4"/>
  <c r="X44" i="4" s="1"/>
  <c r="W50" i="4"/>
  <c r="X50" i="4" s="1"/>
  <c r="K53" i="4"/>
  <c r="R53" i="4"/>
  <c r="H59" i="4"/>
  <c r="R62" i="4"/>
  <c r="K62" i="4"/>
  <c r="W9" i="5"/>
  <c r="H15" i="5"/>
  <c r="R6" i="6"/>
  <c r="K6" i="6"/>
  <c r="H10" i="7"/>
  <c r="I10" i="7" s="1"/>
  <c r="R18" i="8"/>
  <c r="K18" i="8"/>
  <c r="H44" i="4"/>
  <c r="H50" i="4"/>
  <c r="W53" i="4"/>
  <c r="W62" i="4"/>
  <c r="H9" i="5"/>
  <c r="I9" i="5" s="1"/>
  <c r="R12" i="5"/>
  <c r="K12" i="5"/>
  <c r="W23" i="5"/>
  <c r="X23" i="5" s="1"/>
  <c r="R34" i="5"/>
  <c r="K34" i="5"/>
  <c r="R37" i="5"/>
  <c r="K37" i="5"/>
  <c r="W6" i="6"/>
  <c r="X6" i="6" s="1"/>
  <c r="W18" i="8"/>
  <c r="X18" i="8" s="1"/>
  <c r="R31" i="8"/>
  <c r="K31" i="8"/>
  <c r="R54" i="8"/>
  <c r="K54" i="8"/>
  <c r="W50" i="8"/>
  <c r="W54" i="8"/>
  <c r="H54" i="8"/>
  <c r="R53" i="8"/>
  <c r="K53" i="8"/>
  <c r="W49" i="8"/>
  <c r="X49" i="8" s="1"/>
  <c r="W53" i="8"/>
  <c r="X53" i="8" s="1"/>
  <c r="H49" i="8"/>
  <c r="I49" i="8" s="1"/>
  <c r="H53" i="8"/>
  <c r="R38" i="4"/>
  <c r="K38" i="4"/>
  <c r="K42" i="4"/>
  <c r="R42" i="4"/>
  <c r="R46" i="4"/>
  <c r="K46" i="4"/>
  <c r="H12" i="5"/>
  <c r="I12" i="5" s="1"/>
  <c r="H33" i="5"/>
  <c r="H37" i="5"/>
  <c r="H41" i="5"/>
  <c r="I41" i="5" s="1"/>
  <c r="R44" i="5"/>
  <c r="K44" i="5"/>
  <c r="W51" i="5"/>
  <c r="W17" i="8"/>
  <c r="X17" i="8" s="1"/>
  <c r="W21" i="8"/>
  <c r="X21" i="8" s="1"/>
  <c r="K7" i="8"/>
  <c r="R7" i="8"/>
  <c r="H17" i="8"/>
  <c r="I17" i="8" s="1"/>
  <c r="H21" i="8"/>
  <c r="K48" i="8"/>
  <c r="R48" i="8"/>
  <c r="K52" i="8"/>
  <c r="R52" i="8"/>
  <c r="K8" i="7"/>
  <c r="R8" i="7"/>
  <c r="K12" i="7"/>
  <c r="R12" i="7"/>
  <c r="W7" i="8"/>
  <c r="X7" i="8" s="1"/>
  <c r="K33" i="8"/>
  <c r="R33" i="8"/>
  <c r="K37" i="8"/>
  <c r="R37" i="8"/>
  <c r="K41" i="8"/>
  <c r="R41" i="8"/>
  <c r="K45" i="8"/>
  <c r="R45" i="8"/>
  <c r="W48" i="8"/>
  <c r="W52" i="8"/>
  <c r="X52" i="8" s="1"/>
  <c r="K8" i="6"/>
  <c r="R8" i="6"/>
  <c r="K12" i="6"/>
  <c r="R12" i="6"/>
  <c r="W8" i="7"/>
  <c r="X8" i="7" s="1"/>
  <c r="W12" i="7"/>
  <c r="X12" i="7" s="1"/>
  <c r="H7" i="8"/>
  <c r="W33" i="8"/>
  <c r="X33" i="8" s="1"/>
  <c r="W37" i="8"/>
  <c r="X37" i="8" s="1"/>
  <c r="W41" i="8"/>
  <c r="X41" i="8" s="1"/>
  <c r="W45" i="8"/>
  <c r="X45" i="8" s="1"/>
  <c r="H48" i="8"/>
  <c r="H52" i="8"/>
  <c r="I52" i="8" s="1"/>
  <c r="K40" i="5"/>
  <c r="R40" i="5"/>
  <c r="W8" i="6"/>
  <c r="X8" i="6" s="1"/>
  <c r="W12" i="6"/>
  <c r="X12" i="6" s="1"/>
  <c r="H8" i="7"/>
  <c r="I8" i="7" s="1"/>
  <c r="H12" i="7"/>
  <c r="I12" i="7" s="1"/>
  <c r="H33" i="8"/>
  <c r="I33" i="8" s="1"/>
  <c r="H37" i="8"/>
  <c r="H41" i="8"/>
  <c r="H45" i="8"/>
  <c r="W36" i="5"/>
  <c r="W40" i="5"/>
  <c r="K50" i="5"/>
  <c r="R50" i="5"/>
  <c r="H8" i="6"/>
  <c r="I8" i="6" s="1"/>
  <c r="H12" i="6"/>
  <c r="I12" i="6" s="1"/>
  <c r="R16" i="8"/>
  <c r="K16" i="8"/>
  <c r="K20" i="8"/>
  <c r="R20" i="8"/>
  <c r="W16" i="8"/>
  <c r="W20" i="8"/>
  <c r="X20" i="8" s="1"/>
  <c r="R34" i="4"/>
  <c r="K34" i="4"/>
  <c r="W37" i="4"/>
  <c r="X37" i="4" s="1"/>
  <c r="W41" i="4"/>
  <c r="W45" i="4"/>
  <c r="X45" i="4" s="1"/>
  <c r="R59" i="4"/>
  <c r="K59" i="4"/>
  <c r="R23" i="5"/>
  <c r="K23" i="5"/>
  <c r="W26" i="5"/>
  <c r="H29" i="5"/>
  <c r="I29" i="5" s="1"/>
  <c r="W43" i="5"/>
  <c r="X43" i="5" s="1"/>
  <c r="W47" i="5"/>
  <c r="X47" i="5" s="1"/>
  <c r="H50" i="5"/>
  <c r="I50" i="5" s="1"/>
  <c r="R6" i="8"/>
  <c r="K6" i="8"/>
  <c r="H16" i="8"/>
  <c r="I16" i="8" s="1"/>
  <c r="H20" i="8"/>
  <c r="I20" i="8" s="1"/>
  <c r="R51" i="8"/>
  <c r="K51" i="8"/>
  <c r="R55" i="8"/>
  <c r="K55" i="8"/>
  <c r="K7" i="7"/>
  <c r="R7" i="7"/>
  <c r="R11" i="7"/>
  <c r="K11" i="7"/>
  <c r="R15" i="7"/>
  <c r="K15" i="7"/>
  <c r="W6" i="8"/>
  <c r="X6" i="8" s="1"/>
  <c r="R32" i="8"/>
  <c r="K32" i="8"/>
  <c r="R36" i="8"/>
  <c r="K36" i="8"/>
  <c r="K40" i="8"/>
  <c r="R40" i="8"/>
  <c r="K44" i="8"/>
  <c r="R44" i="8"/>
  <c r="W51" i="8"/>
  <c r="X51" i="8" s="1"/>
  <c r="W55" i="8"/>
  <c r="X55" i="8" s="1"/>
  <c r="R7" i="6"/>
  <c r="K7" i="6"/>
  <c r="R11" i="6"/>
  <c r="K11" i="6"/>
  <c r="W7" i="7"/>
  <c r="W11" i="7"/>
  <c r="W15" i="7"/>
  <c r="X15" i="7" s="1"/>
  <c r="H6" i="8"/>
  <c r="I6" i="8" s="1"/>
  <c r="W32" i="8"/>
  <c r="W36" i="8"/>
  <c r="W40" i="8"/>
  <c r="W44" i="8"/>
  <c r="H51" i="8"/>
  <c r="H55" i="8"/>
  <c r="I55" i="8" s="1"/>
  <c r="R39" i="5"/>
  <c r="K39" i="5"/>
  <c r="W7" i="6"/>
  <c r="W11" i="6"/>
  <c r="H7" i="7"/>
  <c r="H11" i="7"/>
  <c r="I11" i="7" s="1"/>
  <c r="H15" i="7"/>
  <c r="H32" i="8"/>
  <c r="I32" i="8" s="1"/>
  <c r="H36" i="8"/>
  <c r="H40" i="8"/>
  <c r="H44" i="8"/>
  <c r="I44" i="8" s="1"/>
  <c r="N134" i="2"/>
  <c r="O134" i="2" s="1"/>
  <c r="I134" i="2"/>
  <c r="P134" i="2"/>
  <c r="Q134" i="2" s="1"/>
  <c r="N172" i="2"/>
  <c r="AE172" i="2"/>
  <c r="AE180" i="2"/>
  <c r="I180" i="2"/>
  <c r="AE223" i="2"/>
  <c r="I156" i="2"/>
  <c r="AB180" i="2"/>
  <c r="N216" i="2"/>
  <c r="O216" i="2" s="1"/>
  <c r="AE224" i="2"/>
  <c r="AB224" i="2"/>
  <c r="P216" i="2"/>
  <c r="Q216" i="2" s="1"/>
  <c r="AB172" i="2"/>
  <c r="X47" i="4"/>
  <c r="AB223" i="2"/>
  <c r="N47" i="4"/>
  <c r="O47" i="4" s="1"/>
  <c r="X42" i="5"/>
  <c r="AD225" i="2"/>
  <c r="L132" i="2"/>
  <c r="L146" i="2"/>
  <c r="L97" i="2"/>
  <c r="L35" i="3"/>
  <c r="L62" i="2"/>
  <c r="L150" i="2"/>
  <c r="L105" i="2"/>
  <c r="L198" i="2"/>
  <c r="L11" i="5"/>
  <c r="L178" i="2"/>
  <c r="L57" i="3"/>
  <c r="L219" i="2"/>
  <c r="L91" i="2"/>
  <c r="L6" i="7"/>
  <c r="L113" i="2"/>
  <c r="L52" i="2"/>
  <c r="L8" i="2"/>
  <c r="T16" i="6"/>
  <c r="L94" i="2"/>
  <c r="L187" i="2"/>
  <c r="L12" i="5"/>
  <c r="L31" i="2"/>
  <c r="L38" i="4"/>
  <c r="L36" i="2"/>
  <c r="L147" i="2"/>
  <c r="L6" i="5"/>
  <c r="M6" i="5" s="1"/>
  <c r="L87" i="2"/>
  <c r="L173" i="2"/>
  <c r="L200" i="2"/>
  <c r="L57" i="4"/>
  <c r="L14" i="6"/>
  <c r="L110" i="2"/>
  <c r="L188" i="2"/>
  <c r="L60" i="4"/>
  <c r="L52" i="4"/>
  <c r="L46" i="3"/>
  <c r="L36" i="8"/>
  <c r="L10" i="7"/>
  <c r="L51" i="8"/>
  <c r="Z51" i="8" s="1"/>
  <c r="L6" i="2"/>
  <c r="L177" i="2"/>
  <c r="L24" i="4"/>
  <c r="L109" i="2"/>
  <c r="L142" i="2"/>
  <c r="L21" i="8"/>
  <c r="L9" i="5"/>
  <c r="L14" i="4"/>
  <c r="L79" i="2"/>
  <c r="L53" i="2"/>
  <c r="L12" i="4"/>
  <c r="Z44" i="3"/>
  <c r="L32" i="8"/>
  <c r="L165" i="2"/>
  <c r="L103" i="2"/>
  <c r="M44" i="3"/>
  <c r="L17" i="4"/>
  <c r="L19" i="8"/>
  <c r="L26" i="4"/>
  <c r="L21" i="2"/>
  <c r="L15" i="8"/>
  <c r="L57" i="2"/>
  <c r="L44" i="5"/>
  <c r="L28" i="4"/>
  <c r="L126" i="2"/>
  <c r="L55" i="3"/>
  <c r="L149" i="2"/>
  <c r="L205" i="2"/>
  <c r="AD156" i="2"/>
  <c r="L44" i="4"/>
  <c r="M52" i="4"/>
  <c r="L41" i="4"/>
  <c r="M36" i="8"/>
  <c r="L148" i="2"/>
  <c r="L83" i="2"/>
  <c r="L58" i="4"/>
  <c r="L56" i="3"/>
  <c r="L161" i="2"/>
  <c r="L139" i="2"/>
  <c r="L44" i="8"/>
  <c r="L86" i="2"/>
  <c r="L53" i="5"/>
  <c r="L140" i="2"/>
  <c r="M140" i="2" s="1"/>
  <c r="L21" i="3"/>
  <c r="L26" i="5"/>
  <c r="L21" i="4"/>
  <c r="L184" i="2"/>
  <c r="L7" i="6"/>
  <c r="T66" i="4"/>
  <c r="L160" i="2"/>
  <c r="L90" i="2"/>
  <c r="L31" i="4"/>
  <c r="L9" i="2"/>
  <c r="L15" i="5"/>
  <c r="L53" i="3"/>
  <c r="L39" i="2"/>
  <c r="L19" i="5"/>
  <c r="L135" i="2"/>
  <c r="L19" i="3"/>
  <c r="L52" i="5"/>
  <c r="L163" i="2"/>
  <c r="L98" i="2"/>
  <c r="L17" i="8"/>
  <c r="L45" i="3"/>
  <c r="AD140" i="2"/>
  <c r="L43" i="5"/>
  <c r="L164" i="2"/>
  <c r="L15" i="7"/>
  <c r="L50" i="5"/>
  <c r="M50" i="5" s="1"/>
  <c r="L47" i="3"/>
  <c r="L7" i="2"/>
  <c r="AD7" i="2" s="1"/>
  <c r="M156" i="2"/>
  <c r="L45" i="8"/>
  <c r="L13" i="4"/>
  <c r="L23" i="5"/>
  <c r="L25" i="8"/>
  <c r="L154" i="2"/>
  <c r="L41" i="3"/>
  <c r="L40" i="5"/>
  <c r="L16" i="5"/>
  <c r="L27" i="4"/>
  <c r="L182" i="2"/>
  <c r="M217" i="2"/>
  <c r="L174" i="2"/>
  <c r="L14" i="2"/>
  <c r="L41" i="8"/>
  <c r="L114" i="2"/>
  <c r="L60" i="2"/>
  <c r="M60" i="2" s="1"/>
  <c r="L22" i="5"/>
  <c r="L34" i="4"/>
  <c r="Z34" i="4" s="1"/>
  <c r="L190" i="2"/>
  <c r="Z50" i="5"/>
  <c r="L202" i="2"/>
  <c r="L41" i="5"/>
  <c r="L48" i="2"/>
  <c r="L40" i="8"/>
  <c r="M40" i="8" s="1"/>
  <c r="L70" i="2"/>
  <c r="L39" i="3"/>
  <c r="Z39" i="3" s="1"/>
  <c r="L37" i="2"/>
  <c r="L186" i="2"/>
  <c r="L89" i="2"/>
  <c r="L54" i="3"/>
  <c r="L74" i="2"/>
  <c r="M74" i="2" s="1"/>
  <c r="L123" i="2"/>
  <c r="AD36" i="2"/>
  <c r="AD142" i="2"/>
  <c r="Z55" i="3"/>
  <c r="L125" i="2"/>
  <c r="L77" i="2"/>
  <c r="L48" i="3"/>
  <c r="L99" i="2"/>
  <c r="L9" i="6"/>
  <c r="L22" i="3"/>
  <c r="L210" i="2"/>
  <c r="L6" i="3"/>
  <c r="M6" i="3" s="1"/>
  <c r="M36" i="2"/>
  <c r="L176" i="2"/>
  <c r="L8" i="8"/>
  <c r="L40" i="2"/>
  <c r="L41" i="2"/>
  <c r="L14" i="3"/>
  <c r="M14" i="3" s="1"/>
  <c r="L6" i="4"/>
  <c r="L25" i="4"/>
  <c r="L209" i="2"/>
  <c r="M42" i="5"/>
  <c r="L53" i="4"/>
  <c r="M53" i="4" s="1"/>
  <c r="M180" i="2"/>
  <c r="L32" i="5"/>
  <c r="M219" i="2"/>
  <c r="L208" i="2"/>
  <c r="L50" i="4"/>
  <c r="L196" i="2"/>
  <c r="L13" i="7"/>
  <c r="L7" i="7"/>
  <c r="L31" i="8"/>
  <c r="M44" i="5"/>
  <c r="Z13" i="4"/>
  <c r="L47" i="5"/>
  <c r="L199" i="2"/>
  <c r="L38" i="5"/>
  <c r="L36" i="3"/>
  <c r="L37" i="5"/>
  <c r="L46" i="5"/>
  <c r="L34" i="5"/>
  <c r="Z34" i="5" s="1"/>
  <c r="L13" i="6"/>
  <c r="L53" i="8"/>
  <c r="L38" i="3"/>
  <c r="L34" i="3"/>
  <c r="Z34" i="3" s="1"/>
  <c r="L24" i="2"/>
  <c r="L31" i="3"/>
  <c r="L6" i="8"/>
  <c r="AD105" i="2"/>
  <c r="L143" i="2"/>
  <c r="M28" i="4"/>
  <c r="L157" i="2"/>
  <c r="L38" i="8"/>
  <c r="L115" i="2"/>
  <c r="L133" i="2"/>
  <c r="T59" i="8"/>
  <c r="L220" i="2"/>
  <c r="L54" i="2"/>
  <c r="L45" i="4"/>
  <c r="L155" i="2"/>
  <c r="L71" i="2"/>
  <c r="L84" i="2"/>
  <c r="L39" i="5"/>
  <c r="L201" i="2"/>
  <c r="L175" i="2"/>
  <c r="L43" i="8"/>
  <c r="L42" i="2"/>
  <c r="L12" i="2"/>
  <c r="L55" i="2"/>
  <c r="M55" i="2"/>
  <c r="L48" i="8"/>
  <c r="L55" i="8"/>
  <c r="L6" i="6"/>
  <c r="L10" i="2"/>
  <c r="L13" i="2"/>
  <c r="L65" i="2"/>
  <c r="L42" i="8"/>
  <c r="L51" i="5"/>
  <c r="L169" i="2"/>
  <c r="L33" i="5"/>
  <c r="L10" i="6"/>
  <c r="L193" i="2"/>
  <c r="M193" i="2" s="1"/>
  <c r="L179" i="2"/>
  <c r="M40" i="5"/>
  <c r="L218" i="2"/>
  <c r="M13" i="4"/>
  <c r="L23" i="3"/>
  <c r="L14" i="7"/>
  <c r="L9" i="7"/>
  <c r="L59" i="2"/>
  <c r="L104" i="2"/>
  <c r="L11" i="2"/>
  <c r="M182" i="2"/>
  <c r="L22" i="4"/>
  <c r="L44" i="2"/>
  <c r="L20" i="3"/>
  <c r="L39" i="8"/>
  <c r="L185" i="2"/>
  <c r="L61" i="2"/>
  <c r="L144" i="2"/>
  <c r="AD52" i="2"/>
  <c r="L7" i="8"/>
  <c r="L207" i="2"/>
  <c r="L130" i="2"/>
  <c r="M130" i="2" s="1"/>
  <c r="L12" i="8"/>
  <c r="L24" i="3"/>
  <c r="M207" i="2"/>
  <c r="L10" i="5"/>
  <c r="AD57" i="2"/>
  <c r="L10" i="3"/>
  <c r="M10" i="3" s="1"/>
  <c r="Z15" i="5"/>
  <c r="L32" i="2"/>
  <c r="L119" i="2"/>
  <c r="L42" i="3"/>
  <c r="L59" i="3"/>
  <c r="L69" i="2"/>
  <c r="L38" i="2"/>
  <c r="L25" i="2"/>
  <c r="L43" i="2"/>
  <c r="L56" i="2"/>
  <c r="L43" i="4"/>
  <c r="L25" i="3"/>
  <c r="L191" i="2"/>
  <c r="M142" i="2"/>
  <c r="L17" i="2"/>
  <c r="L137" i="2"/>
  <c r="L50" i="3"/>
  <c r="L33" i="8"/>
  <c r="L51" i="2"/>
  <c r="L203" i="2"/>
  <c r="M203" i="2" s="1"/>
  <c r="L35" i="8"/>
  <c r="AD193" i="2"/>
  <c r="L152" i="2"/>
  <c r="L43" i="3"/>
  <c r="L124" i="2"/>
  <c r="M34" i="3"/>
  <c r="L37" i="4"/>
  <c r="L183" i="2"/>
  <c r="L93" i="2"/>
  <c r="L48" i="4"/>
  <c r="L45" i="5"/>
  <c r="Z45" i="5" s="1"/>
  <c r="L85" i="2"/>
  <c r="M225" i="2"/>
  <c r="L46" i="2"/>
  <c r="L16" i="8"/>
  <c r="M53" i="5"/>
  <c r="L153" i="2"/>
  <c r="L51" i="4"/>
  <c r="L35" i="5"/>
  <c r="M57" i="2"/>
  <c r="L215" i="2"/>
  <c r="L8" i="7"/>
  <c r="M22" i="3"/>
  <c r="L36" i="5"/>
  <c r="M36" i="5" s="1"/>
  <c r="L129" i="2"/>
  <c r="M9" i="4"/>
  <c r="L195" i="2"/>
  <c r="L59" i="4"/>
  <c r="L39" i="4"/>
  <c r="Z39" i="4" s="1"/>
  <c r="L58" i="3"/>
  <c r="L61" i="4"/>
  <c r="L42" i="4"/>
  <c r="L18" i="4"/>
  <c r="L23" i="4"/>
  <c r="L37" i="8"/>
  <c r="L88" i="2"/>
  <c r="AD88" i="2" s="1"/>
  <c r="L181" i="2"/>
  <c r="L102" i="2"/>
  <c r="AD77" i="2"/>
  <c r="L192" i="2"/>
  <c r="L18" i="8"/>
  <c r="L50" i="8"/>
  <c r="L12" i="7"/>
  <c r="L49" i="4"/>
  <c r="L128" i="2"/>
  <c r="L15" i="3"/>
  <c r="L45" i="2"/>
  <c r="L78" i="2"/>
  <c r="L8" i="6"/>
  <c r="L56" i="4"/>
  <c r="L106" i="2"/>
  <c r="L40" i="3"/>
  <c r="M39" i="3"/>
  <c r="L145" i="2"/>
  <c r="L47" i="2"/>
  <c r="L92" i="2"/>
  <c r="AD92" i="2" s="1"/>
  <c r="L141" i="2"/>
  <c r="Z42" i="5"/>
  <c r="M50" i="8"/>
  <c r="L11" i="3"/>
  <c r="L34" i="8"/>
  <c r="Z34" i="8" s="1"/>
  <c r="L18" i="2"/>
  <c r="L158" i="2"/>
  <c r="L194" i="2"/>
  <c r="L162" i="2"/>
  <c r="L35" i="2"/>
  <c r="AD35" i="2" s="1"/>
  <c r="L58" i="2"/>
  <c r="L82" i="2"/>
  <c r="M82" i="2" s="1"/>
  <c r="L28" i="8"/>
  <c r="L151" i="2"/>
  <c r="L118" i="2"/>
  <c r="L37" i="3"/>
  <c r="L138" i="2"/>
  <c r="L28" i="2"/>
  <c r="M28" i="2" s="1"/>
  <c r="L22" i="8"/>
  <c r="M199" i="2"/>
  <c r="L68" i="2"/>
  <c r="AD68" i="2" s="1"/>
  <c r="M124" i="2"/>
  <c r="AD146" i="2"/>
  <c r="L28" i="3"/>
  <c r="L127" i="2"/>
  <c r="L18" i="3"/>
  <c r="Z18" i="3" s="1"/>
  <c r="L189" i="2"/>
  <c r="L9" i="3"/>
  <c r="M41" i="3"/>
  <c r="M15" i="5"/>
  <c r="L40" i="4"/>
  <c r="L54" i="8"/>
  <c r="AD217" i="2"/>
  <c r="L11" i="8"/>
  <c r="L52" i="8"/>
  <c r="L46" i="4"/>
  <c r="L120" i="2"/>
  <c r="L167" i="2"/>
  <c r="L11" i="6"/>
  <c r="L20" i="8"/>
  <c r="L11" i="7"/>
  <c r="L204" i="2"/>
  <c r="L166" i="2"/>
  <c r="M166" i="2" s="1"/>
  <c r="L168" i="2"/>
  <c r="L49" i="3"/>
  <c r="M49" i="3" s="1"/>
  <c r="L29" i="5"/>
  <c r="L62" i="4"/>
  <c r="L197" i="2"/>
  <c r="M197" i="2" s="1"/>
  <c r="AD130" i="2"/>
  <c r="M169" i="2"/>
  <c r="L49" i="8"/>
  <c r="Z49" i="8" s="1"/>
  <c r="L131" i="2"/>
  <c r="L12" i="6"/>
  <c r="Z9" i="4"/>
  <c r="L206" i="2"/>
  <c r="AD197" i="2"/>
  <c r="AD86" i="2"/>
  <c r="Z42" i="8"/>
  <c r="M25" i="2"/>
  <c r="AD25" i="2"/>
  <c r="AD56" i="2"/>
  <c r="M33" i="8"/>
  <c r="Z33" i="8"/>
  <c r="Z16" i="8"/>
  <c r="M181" i="2"/>
  <c r="Z18" i="8"/>
  <c r="M58" i="2"/>
  <c r="AD58" i="2"/>
  <c r="M37" i="3"/>
  <c r="M11" i="7"/>
  <c r="M204" i="2"/>
  <c r="AD204" i="2"/>
  <c r="M206" i="2"/>
  <c r="AD206" i="2"/>
  <c r="AE156" i="2" l="1"/>
  <c r="AA44" i="3"/>
  <c r="AE225" i="2"/>
  <c r="AA42" i="5"/>
  <c r="N217" i="2"/>
  <c r="O217" i="2" s="1"/>
  <c r="P217" i="2"/>
  <c r="Q217" i="2" s="1"/>
  <c r="G6" i="1"/>
  <c r="E9" i="1" s="1"/>
  <c r="P838" i="1"/>
  <c r="P841" i="1" s="1"/>
  <c r="P832" i="1"/>
  <c r="P835" i="1" s="1"/>
  <c r="H2" i="1"/>
  <c r="H6" i="1" s="1"/>
  <c r="N156" i="2"/>
  <c r="O156" i="2" s="1"/>
  <c r="P156" i="2"/>
  <c r="Q156" i="2" s="1"/>
  <c r="R156" i="2" s="1"/>
  <c r="AA9" i="4"/>
  <c r="AA10" i="4" s="1"/>
  <c r="P225" i="2"/>
  <c r="Q225" i="2" s="1"/>
  <c r="N180" i="2"/>
  <c r="O180" i="2" s="1"/>
  <c r="P180" i="2"/>
  <c r="Q180" i="2" s="1"/>
  <c r="P42" i="5"/>
  <c r="Q42" i="5" s="1"/>
  <c r="N42" i="5"/>
  <c r="O42" i="5" s="1"/>
  <c r="N9" i="4"/>
  <c r="N10" i="4" s="1"/>
  <c r="P9" i="4"/>
  <c r="P10" i="4" s="1"/>
  <c r="AE217" i="2"/>
  <c r="P44" i="3"/>
  <c r="Q44" i="3" s="1"/>
  <c r="N44" i="3"/>
  <c r="O44" i="3" s="1"/>
  <c r="P36" i="2"/>
  <c r="Q36" i="2" s="1"/>
  <c r="R36" i="2" s="1"/>
  <c r="P15" i="5"/>
  <c r="P58" i="2"/>
  <c r="Q58" i="2" s="1"/>
  <c r="S58" i="2" s="1"/>
  <c r="P57" i="2"/>
  <c r="Q57" i="2" s="1"/>
  <c r="S57" i="2" s="1"/>
  <c r="P52" i="4"/>
  <c r="Q52" i="4" s="1"/>
  <c r="P53" i="4"/>
  <c r="Q53" i="4" s="1"/>
  <c r="P60" i="2"/>
  <c r="Q60" i="2" s="1"/>
  <c r="S60" i="2" s="1"/>
  <c r="N53" i="4"/>
  <c r="O53" i="4" s="1"/>
  <c r="AE58" i="2"/>
  <c r="P14" i="3"/>
  <c r="Q14" i="3" s="1"/>
  <c r="AE57" i="2"/>
  <c r="P50" i="8"/>
  <c r="Q50" i="8" s="1"/>
  <c r="AA15" i="5"/>
  <c r="P10" i="3"/>
  <c r="Q10" i="3" s="1"/>
  <c r="N57" i="2"/>
  <c r="O57" i="2" s="1"/>
  <c r="P74" i="2"/>
  <c r="P75" i="2" s="1"/>
  <c r="N74" i="2"/>
  <c r="N75" i="2" s="1"/>
  <c r="P55" i="2"/>
  <c r="Q55" i="2" s="1"/>
  <c r="S55" i="2" s="1"/>
  <c r="AE77" i="2"/>
  <c r="N14" i="3"/>
  <c r="O14" i="3" s="1"/>
  <c r="N58" i="2"/>
  <c r="O58" i="2" s="1"/>
  <c r="X48" i="8"/>
  <c r="AB44" i="2"/>
  <c r="X16" i="5"/>
  <c r="AE226" i="2"/>
  <c r="X11" i="5"/>
  <c r="I11" i="5"/>
  <c r="AB45" i="2"/>
  <c r="I14" i="7"/>
  <c r="I48" i="4"/>
  <c r="AB74" i="2"/>
  <c r="I58" i="2"/>
  <c r="X52" i="4"/>
  <c r="I17" i="2"/>
  <c r="I57" i="2"/>
  <c r="I14" i="3"/>
  <c r="I59" i="2"/>
  <c r="P50" i="5"/>
  <c r="P40" i="8"/>
  <c r="Q40" i="8" s="1"/>
  <c r="P41" i="3"/>
  <c r="Q41" i="3" s="1"/>
  <c r="P36" i="8"/>
  <c r="Q36" i="8" s="1"/>
  <c r="P219" i="2"/>
  <c r="Q219" i="2" s="1"/>
  <c r="P140" i="2"/>
  <c r="Q140" i="2" s="1"/>
  <c r="P197" i="2"/>
  <c r="Q197" i="2" s="1"/>
  <c r="P13" i="4"/>
  <c r="Q13" i="4" s="1"/>
  <c r="P142" i="2"/>
  <c r="Q142" i="2" s="1"/>
  <c r="P166" i="2"/>
  <c r="Q166" i="2" s="1"/>
  <c r="P124" i="2"/>
  <c r="Q124" i="2" s="1"/>
  <c r="P34" i="3"/>
  <c r="P207" i="2"/>
  <c r="Q207" i="2" s="1"/>
  <c r="P37" i="3"/>
  <c r="Q37" i="3" s="1"/>
  <c r="P28" i="2"/>
  <c r="P11" i="7"/>
  <c r="Q11" i="7" s="1"/>
  <c r="P44" i="5"/>
  <c r="Q44" i="5" s="1"/>
  <c r="X42" i="4"/>
  <c r="X8" i="8"/>
  <c r="AA34" i="4"/>
  <c r="AA35" i="4" s="1"/>
  <c r="I49" i="4"/>
  <c r="I11" i="8"/>
  <c r="N34" i="3"/>
  <c r="AA16" i="8"/>
  <c r="X16" i="8"/>
  <c r="P40" i="5"/>
  <c r="Q40" i="5" s="1"/>
  <c r="X54" i="8"/>
  <c r="I39" i="4"/>
  <c r="I31" i="8"/>
  <c r="X19" i="3"/>
  <c r="I46" i="4"/>
  <c r="P25" i="2"/>
  <c r="Q25" i="2" s="1"/>
  <c r="I13" i="6"/>
  <c r="AB192" i="2"/>
  <c r="X40" i="4"/>
  <c r="P6" i="3"/>
  <c r="X44" i="8"/>
  <c r="I19" i="5"/>
  <c r="X48" i="3"/>
  <c r="X10" i="3"/>
  <c r="X58" i="3"/>
  <c r="N40" i="8"/>
  <c r="O40" i="8" s="1"/>
  <c r="I40" i="8"/>
  <c r="I54" i="8"/>
  <c r="X26" i="5"/>
  <c r="I31" i="4"/>
  <c r="P36" i="5"/>
  <c r="Q36" i="5" s="1"/>
  <c r="P204" i="2"/>
  <c r="Q204" i="2" s="1"/>
  <c r="P206" i="2"/>
  <c r="Q206" i="2" s="1"/>
  <c r="N36" i="8"/>
  <c r="O36" i="8" s="1"/>
  <c r="I36" i="8"/>
  <c r="I51" i="8"/>
  <c r="X51" i="5"/>
  <c r="N15" i="5"/>
  <c r="I15" i="5"/>
  <c r="I46" i="5"/>
  <c r="I200" i="2"/>
  <c r="X54" i="3"/>
  <c r="I14" i="4"/>
  <c r="X12" i="5"/>
  <c r="I24" i="4"/>
  <c r="P130" i="2"/>
  <c r="Q130" i="2" s="1"/>
  <c r="X36" i="8"/>
  <c r="AA51" i="8"/>
  <c r="X50" i="8"/>
  <c r="X49" i="3"/>
  <c r="P6" i="5"/>
  <c r="I45" i="3"/>
  <c r="I48" i="8"/>
  <c r="X9" i="5"/>
  <c r="AA13" i="4"/>
  <c r="I43" i="5"/>
  <c r="X22" i="5"/>
  <c r="I12" i="4"/>
  <c r="X18" i="4"/>
  <c r="I55" i="3"/>
  <c r="X32" i="8"/>
  <c r="AA50" i="5"/>
  <c r="X50" i="5"/>
  <c r="X14" i="7"/>
  <c r="I191" i="2"/>
  <c r="AA55" i="3"/>
  <c r="X55" i="3"/>
  <c r="X48" i="4"/>
  <c r="I45" i="8"/>
  <c r="I26" i="5"/>
  <c r="X56" i="4"/>
  <c r="P53" i="5"/>
  <c r="Q53" i="5" s="1"/>
  <c r="X59" i="3"/>
  <c r="X6" i="4"/>
  <c r="I194" i="2"/>
  <c r="X38" i="5"/>
  <c r="P199" i="2"/>
  <c r="Q199" i="2" s="1"/>
  <c r="X62" i="4"/>
  <c r="I38" i="5"/>
  <c r="I34" i="5"/>
  <c r="I40" i="3"/>
  <c r="AE204" i="2"/>
  <c r="AB204" i="2"/>
  <c r="P193" i="2"/>
  <c r="Q193" i="2" s="1"/>
  <c r="P39" i="3"/>
  <c r="Q39" i="3" s="1"/>
  <c r="I15" i="7"/>
  <c r="I37" i="8"/>
  <c r="AA33" i="8"/>
  <c r="N13" i="4"/>
  <c r="O13" i="4" s="1"/>
  <c r="I22" i="8"/>
  <c r="I39" i="8"/>
  <c r="X41" i="5"/>
  <c r="I19" i="8"/>
  <c r="N44" i="5"/>
  <c r="O44" i="5" s="1"/>
  <c r="I44" i="5"/>
  <c r="AA34" i="5"/>
  <c r="X34" i="5"/>
  <c r="I41" i="8"/>
  <c r="I53" i="8"/>
  <c r="I59" i="4"/>
  <c r="X19" i="5"/>
  <c r="I12" i="8"/>
  <c r="I23" i="5"/>
  <c r="I31" i="3"/>
  <c r="I34" i="3"/>
  <c r="X17" i="4"/>
  <c r="P182" i="2"/>
  <c r="Q182" i="2" s="1"/>
  <c r="I11" i="6"/>
  <c r="X11" i="7"/>
  <c r="X53" i="4"/>
  <c r="X13" i="4"/>
  <c r="I34" i="8"/>
  <c r="AB200" i="2"/>
  <c r="P203" i="2"/>
  <c r="Q203" i="2" s="1"/>
  <c r="AE193" i="2"/>
  <c r="X7" i="7"/>
  <c r="N50" i="5"/>
  <c r="X41" i="4"/>
  <c r="AA18" i="8"/>
  <c r="I53" i="4"/>
  <c r="I56" i="3"/>
  <c r="X22" i="3"/>
  <c r="X38" i="3"/>
  <c r="P82" i="2"/>
  <c r="X11" i="6"/>
  <c r="I7" i="7"/>
  <c r="I41" i="4"/>
  <c r="X10" i="7"/>
  <c r="I50" i="4"/>
  <c r="I38" i="4"/>
  <c r="X56" i="3"/>
  <c r="X61" i="4"/>
  <c r="X58" i="4"/>
  <c r="I189" i="2"/>
  <c r="AB215" i="2"/>
  <c r="N52" i="4"/>
  <c r="O52" i="4" s="1"/>
  <c r="I52" i="4"/>
  <c r="I35" i="3"/>
  <c r="O172" i="2"/>
  <c r="X134" i="2"/>
  <c r="W134" i="2"/>
  <c r="S134" i="2"/>
  <c r="R134" i="2"/>
  <c r="X7" i="6"/>
  <c r="I15" i="8"/>
  <c r="I38" i="8"/>
  <c r="X34" i="4"/>
  <c r="AB189" i="2"/>
  <c r="AB202" i="2"/>
  <c r="I47" i="5"/>
  <c r="I10" i="6"/>
  <c r="X26" i="4"/>
  <c r="X9" i="7"/>
  <c r="P181" i="2"/>
  <c r="Q181" i="2" s="1"/>
  <c r="I37" i="4"/>
  <c r="R216" i="2"/>
  <c r="X216" i="2"/>
  <c r="W216" i="2"/>
  <c r="S216" i="2"/>
  <c r="P33" i="8"/>
  <c r="Q33" i="8" s="1"/>
  <c r="I21" i="8"/>
  <c r="I44" i="4"/>
  <c r="X10" i="6"/>
  <c r="P49" i="3"/>
  <c r="Q49" i="3" s="1"/>
  <c r="X13" i="7"/>
  <c r="AB201" i="2"/>
  <c r="X20" i="3"/>
  <c r="AA39" i="3"/>
  <c r="N11" i="7"/>
  <c r="O11" i="7" s="1"/>
  <c r="X40" i="5"/>
  <c r="P22" i="3"/>
  <c r="Q22" i="3" s="1"/>
  <c r="I6" i="7"/>
  <c r="AB179" i="2"/>
  <c r="X14" i="3"/>
  <c r="I24" i="3"/>
  <c r="X36" i="5"/>
  <c r="I8" i="8"/>
  <c r="P28" i="4"/>
  <c r="Q28" i="4" s="1"/>
  <c r="I34" i="4"/>
  <c r="I11" i="3"/>
  <c r="I21" i="3"/>
  <c r="X51" i="4"/>
  <c r="AA34" i="8"/>
  <c r="I37" i="5"/>
  <c r="AA34" i="3"/>
  <c r="N166" i="2"/>
  <c r="O166" i="2" s="1"/>
  <c r="AB32" i="2"/>
  <c r="I40" i="2"/>
  <c r="AB176" i="2"/>
  <c r="AB53" i="2"/>
  <c r="AE7" i="2"/>
  <c r="AB7" i="2"/>
  <c r="N197" i="2"/>
  <c r="O197" i="2" s="1"/>
  <c r="N6" i="3"/>
  <c r="I149" i="2"/>
  <c r="AA18" i="3"/>
  <c r="AE36" i="2"/>
  <c r="AB8" i="2"/>
  <c r="I164" i="2"/>
  <c r="P169" i="2"/>
  <c r="Q169" i="2" s="1"/>
  <c r="I110" i="2"/>
  <c r="AB58" i="2"/>
  <c r="I51" i="2"/>
  <c r="X15" i="3"/>
  <c r="N36" i="2"/>
  <c r="O36" i="2" s="1"/>
  <c r="I36" i="2"/>
  <c r="I9" i="3"/>
  <c r="N219" i="2"/>
  <c r="O219" i="2" s="1"/>
  <c r="AE92" i="2"/>
  <c r="N207" i="2"/>
  <c r="O207" i="2" s="1"/>
  <c r="AE206" i="2"/>
  <c r="N199" i="2"/>
  <c r="O199" i="2" s="1"/>
  <c r="I39" i="2"/>
  <c r="N39" i="3"/>
  <c r="O39" i="3" s="1"/>
  <c r="AB148" i="2"/>
  <c r="AB12" i="2"/>
  <c r="AB126" i="2"/>
  <c r="AB114" i="2"/>
  <c r="I53" i="2"/>
  <c r="I89" i="2"/>
  <c r="N142" i="2"/>
  <c r="O142" i="2" s="1"/>
  <c r="I223" i="2"/>
  <c r="N223" i="2"/>
  <c r="AE130" i="2"/>
  <c r="AB220" i="2"/>
  <c r="AE86" i="2"/>
  <c r="N182" i="2"/>
  <c r="O182" i="2" s="1"/>
  <c r="N28" i="4"/>
  <c r="O28" i="4" s="1"/>
  <c r="AB164" i="2"/>
  <c r="AB91" i="2"/>
  <c r="AB98" i="2"/>
  <c r="N206" i="2"/>
  <c r="O206" i="2" s="1"/>
  <c r="AB208" i="2"/>
  <c r="I74" i="2"/>
  <c r="AB31" i="2"/>
  <c r="AB38" i="2"/>
  <c r="I69" i="2"/>
  <c r="N40" i="5"/>
  <c r="O40" i="5" s="1"/>
  <c r="AA42" i="8"/>
  <c r="N53" i="5"/>
  <c r="O53" i="5" s="1"/>
  <c r="I154" i="2"/>
  <c r="I195" i="2"/>
  <c r="I182" i="2"/>
  <c r="AB17" i="2"/>
  <c r="AB57" i="2"/>
  <c r="I87" i="2"/>
  <c r="I18" i="2"/>
  <c r="I65" i="2"/>
  <c r="N82" i="2"/>
  <c r="AB123" i="2"/>
  <c r="AB79" i="2"/>
  <c r="I46" i="2"/>
  <c r="I61" i="2"/>
  <c r="N25" i="2"/>
  <c r="O25" i="2" s="1"/>
  <c r="N50" i="8"/>
  <c r="O50" i="8" s="1"/>
  <c r="AA45" i="5"/>
  <c r="N204" i="2"/>
  <c r="O204" i="2" s="1"/>
  <c r="AB110" i="2"/>
  <c r="I163" i="2"/>
  <c r="I97" i="2"/>
  <c r="I37" i="2"/>
  <c r="AE56" i="2"/>
  <c r="N124" i="2"/>
  <c r="O124" i="2" s="1"/>
  <c r="N60" i="2"/>
  <c r="O60" i="2" s="1"/>
  <c r="I94" i="2"/>
  <c r="I78" i="2"/>
  <c r="AB24" i="2"/>
  <c r="I6" i="2"/>
  <c r="I7" i="8"/>
  <c r="N36" i="5"/>
  <c r="O36" i="5" s="1"/>
  <c r="I33" i="5"/>
  <c r="X9" i="3"/>
  <c r="I28" i="4"/>
  <c r="I162" i="2"/>
  <c r="I109" i="2"/>
  <c r="AB153" i="2"/>
  <c r="AE142" i="2"/>
  <c r="I165" i="2"/>
  <c r="AB48" i="2"/>
  <c r="I56" i="2"/>
  <c r="I32" i="2"/>
  <c r="I118" i="2"/>
  <c r="AB84" i="2"/>
  <c r="I25" i="4"/>
  <c r="I47" i="3"/>
  <c r="AA39" i="4"/>
  <c r="I6" i="3"/>
  <c r="I142" i="2"/>
  <c r="AB157" i="2"/>
  <c r="I47" i="2"/>
  <c r="I83" i="2"/>
  <c r="X15" i="5"/>
  <c r="X40" i="8"/>
  <c r="N33" i="8"/>
  <c r="O33" i="8" s="1"/>
  <c r="X33" i="5"/>
  <c r="N41" i="3"/>
  <c r="O41" i="3" s="1"/>
  <c r="X21" i="3"/>
  <c r="AB128" i="2"/>
  <c r="AB152" i="2"/>
  <c r="I152" i="2"/>
  <c r="I209" i="2"/>
  <c r="I155" i="2"/>
  <c r="AB147" i="2"/>
  <c r="AB199" i="2"/>
  <c r="N55" i="2"/>
  <c r="O55" i="2" s="1"/>
  <c r="I82" i="2"/>
  <c r="N10" i="3"/>
  <c r="O10" i="3" s="1"/>
  <c r="N203" i="2"/>
  <c r="O203" i="2" s="1"/>
  <c r="AB141" i="2"/>
  <c r="I145" i="2"/>
  <c r="AE146" i="2"/>
  <c r="N169" i="2"/>
  <c r="O169" i="2" s="1"/>
  <c r="I169" i="2"/>
  <c r="AB36" i="2"/>
  <c r="AB69" i="2"/>
  <c r="AB43" i="2"/>
  <c r="I57" i="4"/>
  <c r="N49" i="3"/>
  <c r="O49" i="3" s="1"/>
  <c r="N37" i="3"/>
  <c r="O37" i="3" s="1"/>
  <c r="AB168" i="2"/>
  <c r="I43" i="4"/>
  <c r="I36" i="3"/>
  <c r="AB219" i="2"/>
  <c r="AB127" i="2"/>
  <c r="AE140" i="2"/>
  <c r="AB198" i="2"/>
  <c r="I184" i="2"/>
  <c r="I146" i="2"/>
  <c r="AB160" i="2"/>
  <c r="I68" i="2"/>
  <c r="I90" i="2"/>
  <c r="AB6" i="2"/>
  <c r="I41" i="2"/>
  <c r="AB51" i="2"/>
  <c r="AA49" i="8"/>
  <c r="N6" i="5"/>
  <c r="I224" i="2"/>
  <c r="N224" i="2"/>
  <c r="O224" i="2" s="1"/>
  <c r="X224" i="2" s="1"/>
  <c r="N22" i="3"/>
  <c r="O22" i="3" s="1"/>
  <c r="N225" i="2"/>
  <c r="O225" i="2" s="1"/>
  <c r="I225" i="2"/>
  <c r="X28" i="3"/>
  <c r="N140" i="2"/>
  <c r="O140" i="2" s="1"/>
  <c r="I140" i="2"/>
  <c r="N181" i="2"/>
  <c r="O181" i="2" s="1"/>
  <c r="I104" i="2"/>
  <c r="AB165" i="2"/>
  <c r="AB106" i="2"/>
  <c r="AB210" i="2"/>
  <c r="I158" i="2"/>
  <c r="AB187" i="2"/>
  <c r="AE35" i="2"/>
  <c r="I54" i="2"/>
  <c r="AE68" i="2"/>
  <c r="I11" i="2"/>
  <c r="I135" i="2"/>
  <c r="I42" i="2"/>
  <c r="I85" i="2"/>
  <c r="AB119" i="2"/>
  <c r="I62" i="2"/>
  <c r="AE25" i="2"/>
  <c r="X35" i="5"/>
  <c r="N193" i="2"/>
  <c r="O193" i="2" s="1"/>
  <c r="I25" i="3"/>
  <c r="AB207" i="2"/>
  <c r="I139" i="2"/>
  <c r="AB130" i="2"/>
  <c r="N130" i="2"/>
  <c r="O130" i="2" s="1"/>
  <c r="AE105" i="2"/>
  <c r="I99" i="2"/>
  <c r="I197" i="2"/>
  <c r="AB185" i="2"/>
  <c r="AB54" i="2"/>
  <c r="I10" i="2"/>
  <c r="AB39" i="2"/>
  <c r="AE52" i="2"/>
  <c r="I105" i="2"/>
  <c r="AE197" i="2"/>
  <c r="AB149" i="2"/>
  <c r="AB177" i="2"/>
  <c r="I119" i="2"/>
  <c r="I133" i="2"/>
  <c r="AE88" i="2"/>
  <c r="I124" i="2"/>
  <c r="AB60" i="2"/>
  <c r="AB21" i="2"/>
  <c r="N28" i="2"/>
  <c r="Q172" i="2"/>
  <c r="Q223" i="2"/>
  <c r="U59" i="8"/>
  <c r="Q8" i="1" s="1"/>
  <c r="U16" i="6"/>
  <c r="O8" i="1" s="1"/>
  <c r="U66" i="4"/>
  <c r="M8" i="1" s="1"/>
  <c r="M131" i="2"/>
  <c r="M99" i="2"/>
  <c r="M187" i="2"/>
  <c r="M168" i="2"/>
  <c r="Z52" i="4"/>
  <c r="Z50" i="8"/>
  <c r="Z39" i="5"/>
  <c r="M59" i="3"/>
  <c r="Z24" i="3"/>
  <c r="M19" i="5"/>
  <c r="AD109" i="2"/>
  <c r="Z37" i="8"/>
  <c r="M22" i="8"/>
  <c r="M31" i="3"/>
  <c r="AD144" i="2"/>
  <c r="AD208" i="2"/>
  <c r="Z22" i="3"/>
  <c r="M43" i="8"/>
  <c r="Z6" i="5"/>
  <c r="M39" i="4"/>
  <c r="Z51" i="5"/>
  <c r="M141" i="2"/>
  <c r="AD164" i="2"/>
  <c r="M11" i="6"/>
  <c r="M50" i="3"/>
  <c r="AD166" i="2"/>
  <c r="M126" i="2"/>
  <c r="M90" i="2"/>
  <c r="M51" i="2"/>
  <c r="Z25" i="8"/>
  <c r="M24" i="3"/>
  <c r="AD32" i="2"/>
  <c r="Z53" i="5"/>
  <c r="M23" i="5"/>
  <c r="M152" i="2"/>
  <c r="M11" i="3"/>
  <c r="AD60" i="2"/>
  <c r="M13" i="7"/>
  <c r="AD198" i="2"/>
  <c r="Z9" i="5"/>
  <c r="M201" i="2"/>
  <c r="M24" i="4"/>
  <c r="AD150" i="2"/>
  <c r="AD128" i="2"/>
  <c r="Z62" i="4"/>
  <c r="M45" i="5"/>
  <c r="Z35" i="5"/>
  <c r="AD13" i="2"/>
  <c r="Z31" i="8"/>
  <c r="AD220" i="2"/>
  <c r="M10" i="7"/>
  <c r="M13" i="6"/>
  <c r="AD89" i="2"/>
  <c r="M53" i="2"/>
  <c r="Z38" i="3"/>
  <c r="Z46" i="5"/>
  <c r="Z54" i="3"/>
  <c r="M210" i="2"/>
  <c r="M17" i="2"/>
  <c r="M49" i="8"/>
  <c r="AD154" i="2"/>
  <c r="AD201" i="2"/>
  <c r="AD11" i="2"/>
  <c r="Z47" i="3"/>
  <c r="Z20" i="8"/>
  <c r="M165" i="2"/>
  <c r="Z6" i="7"/>
  <c r="AD219" i="2"/>
  <c r="AD28" i="2"/>
  <c r="M198" i="2"/>
  <c r="Z11" i="7"/>
  <c r="Z48" i="3"/>
  <c r="M94" i="2"/>
  <c r="M150" i="2"/>
  <c r="Z28" i="4"/>
  <c r="M155" i="2"/>
  <c r="M9" i="3"/>
  <c r="M6" i="6"/>
  <c r="M120" i="2"/>
  <c r="AD176" i="2"/>
  <c r="AD98" i="2"/>
  <c r="M6" i="2"/>
  <c r="AD17" i="2"/>
  <c r="M9" i="6"/>
  <c r="M44" i="2"/>
  <c r="M19" i="8"/>
  <c r="Z12" i="6"/>
  <c r="AD114" i="2"/>
  <c r="M28" i="3"/>
  <c r="M77" i="2"/>
  <c r="AD91" i="2"/>
  <c r="Z26" i="4"/>
  <c r="M202" i="2"/>
  <c r="Z50" i="4"/>
  <c r="M37" i="2"/>
  <c r="M6" i="4"/>
  <c r="M22" i="4"/>
  <c r="M185" i="2"/>
  <c r="M8" i="6"/>
  <c r="M50" i="4"/>
  <c r="AD184" i="2"/>
  <c r="M113" i="2"/>
  <c r="Z47" i="5"/>
  <c r="AD131" i="2"/>
  <c r="M109" i="2"/>
  <c r="M39" i="5"/>
  <c r="M35" i="2"/>
  <c r="M158" i="2"/>
  <c r="M173" i="2"/>
  <c r="Z37" i="3"/>
  <c r="AD123" i="2"/>
  <c r="Z35" i="3"/>
  <c r="M41" i="2"/>
  <c r="Z59" i="3"/>
  <c r="M17" i="8"/>
  <c r="M26" i="5"/>
  <c r="M208" i="2"/>
  <c r="AD155" i="2"/>
  <c r="AD120" i="2"/>
  <c r="M154" i="2"/>
  <c r="Z9" i="6"/>
  <c r="Z49" i="4"/>
  <c r="AD162" i="2"/>
  <c r="M220" i="2"/>
  <c r="M114" i="2"/>
  <c r="Z29" i="5"/>
  <c r="M145" i="2"/>
  <c r="M29" i="5"/>
  <c r="M12" i="4"/>
  <c r="M33" i="5"/>
  <c r="M115" i="2"/>
  <c r="AD185" i="2"/>
  <c r="AD165" i="2"/>
  <c r="M183" i="2"/>
  <c r="Z24" i="4"/>
  <c r="M57" i="3"/>
  <c r="M54" i="8"/>
  <c r="AD143" i="2"/>
  <c r="Z56" i="3"/>
  <c r="M42" i="4"/>
  <c r="Z53" i="3"/>
  <c r="AD70" i="2"/>
  <c r="AD129" i="2"/>
  <c r="M190" i="2"/>
  <c r="AD151" i="2"/>
  <c r="Z9" i="7"/>
  <c r="Z19" i="5"/>
  <c r="M119" i="2"/>
  <c r="Z8" i="8"/>
  <c r="AD110" i="2"/>
  <c r="M105" i="2"/>
  <c r="AD59" i="2"/>
  <c r="M10" i="5"/>
  <c r="Z31" i="4"/>
  <c r="M26" i="4"/>
  <c r="M125" i="2"/>
  <c r="M42" i="2"/>
  <c r="M51" i="4"/>
  <c r="AD205" i="2"/>
  <c r="Z25" i="3"/>
  <c r="Z44" i="5"/>
  <c r="AD148" i="2"/>
  <c r="Z17" i="4"/>
  <c r="Z36" i="8"/>
  <c r="M53" i="3"/>
  <c r="Z43" i="3"/>
  <c r="AD149" i="2"/>
  <c r="Z22" i="8"/>
  <c r="M191" i="2"/>
  <c r="Z8" i="6"/>
  <c r="M89" i="2"/>
  <c r="Z8" i="7"/>
  <c r="Z38" i="8"/>
  <c r="Z48" i="4"/>
  <c r="Z60" i="4"/>
  <c r="AD202" i="2"/>
  <c r="M56" i="4"/>
  <c r="M61" i="4"/>
  <c r="M23" i="3"/>
  <c r="Z15" i="8"/>
  <c r="AD47" i="2"/>
  <c r="M110" i="2"/>
  <c r="Z12" i="7"/>
  <c r="M104" i="2"/>
  <c r="M14" i="6"/>
  <c r="AD210" i="2"/>
  <c r="M88" i="2"/>
  <c r="Z23" i="3"/>
  <c r="M43" i="3"/>
  <c r="M46" i="2"/>
  <c r="Z22" i="4"/>
  <c r="M47" i="2"/>
  <c r="Z6" i="4"/>
  <c r="Z17" i="8"/>
  <c r="M164" i="2"/>
  <c r="Z45" i="3"/>
  <c r="M18" i="8"/>
  <c r="M48" i="2"/>
  <c r="Z22" i="5"/>
  <c r="M51" i="8"/>
  <c r="Z45" i="8"/>
  <c r="M36" i="3"/>
  <c r="Z14" i="3"/>
  <c r="Z14" i="7"/>
  <c r="AD215" i="2"/>
  <c r="M53" i="8"/>
  <c r="AD41" i="2"/>
  <c r="Z53" i="8"/>
  <c r="Z10" i="5"/>
  <c r="Z42" i="3"/>
  <c r="M62" i="4"/>
  <c r="AD104" i="2"/>
  <c r="M12" i="6"/>
  <c r="M194" i="2"/>
  <c r="Z44" i="8"/>
  <c r="Z41" i="8"/>
  <c r="M42" i="3"/>
  <c r="Z11" i="6"/>
  <c r="AD54" i="2"/>
  <c r="Z46" i="3"/>
  <c r="Z21" i="3"/>
  <c r="M196" i="2"/>
  <c r="AD183" i="2"/>
  <c r="M132" i="2"/>
  <c r="M143" i="2"/>
  <c r="Z52" i="5"/>
  <c r="AD200" i="2"/>
  <c r="M11" i="8"/>
  <c r="M35" i="3"/>
  <c r="AD14" i="2"/>
  <c r="M102" i="2"/>
  <c r="AD207" i="2"/>
  <c r="M48" i="3"/>
  <c r="M45" i="4"/>
  <c r="Z49" i="3"/>
  <c r="M32" i="5"/>
  <c r="M8" i="8"/>
  <c r="Z19" i="8"/>
  <c r="Z40" i="5"/>
  <c r="M9" i="7"/>
  <c r="Z41" i="5"/>
  <c r="Z43" i="5"/>
  <c r="M14" i="2"/>
  <c r="AD10" i="2"/>
  <c r="Z57" i="3"/>
  <c r="AD12" i="2"/>
  <c r="AD97" i="2"/>
  <c r="AD9" i="2"/>
  <c r="M46" i="5"/>
  <c r="M54" i="3"/>
  <c r="AD181" i="2"/>
  <c r="M22" i="5"/>
  <c r="AD118" i="2"/>
  <c r="M7" i="2"/>
  <c r="AD38" i="2"/>
  <c r="Z23" i="5"/>
  <c r="AD24" i="2"/>
  <c r="AD147" i="2"/>
  <c r="M118" i="2"/>
  <c r="M15" i="8"/>
  <c r="AD174" i="2"/>
  <c r="AD18" i="2"/>
  <c r="M174" i="2"/>
  <c r="M129" i="2"/>
  <c r="M8" i="7"/>
  <c r="Z28" i="3"/>
  <c r="M52" i="2"/>
  <c r="Z43" i="4"/>
  <c r="M12" i="8"/>
  <c r="Z50" i="3"/>
  <c r="M184" i="2"/>
  <c r="M65" i="2"/>
  <c r="M49" i="4"/>
  <c r="Z14" i="6"/>
  <c r="AD163" i="2"/>
  <c r="AD51" i="2"/>
  <c r="M215" i="2"/>
  <c r="Z10" i="6"/>
  <c r="M11" i="2"/>
  <c r="AD42" i="2"/>
  <c r="M21" i="8"/>
  <c r="Z38" i="5"/>
  <c r="M34" i="4"/>
  <c r="Z11" i="3"/>
  <c r="M18" i="4"/>
  <c r="AD195" i="2"/>
  <c r="M137" i="2"/>
  <c r="M62" i="2"/>
  <c r="AD83" i="2"/>
  <c r="AD48" i="2"/>
  <c r="M205" i="2"/>
  <c r="M70" i="2"/>
  <c r="AD74" i="2"/>
  <c r="AD178" i="2"/>
  <c r="Z48" i="8"/>
  <c r="Z21" i="4"/>
  <c r="M7" i="6"/>
  <c r="AD126" i="2"/>
  <c r="M157" i="2"/>
  <c r="M48" i="4"/>
  <c r="AD161" i="2"/>
  <c r="M58" i="3"/>
  <c r="AD182" i="2"/>
  <c r="AD137" i="2"/>
  <c r="M43" i="5"/>
  <c r="AD79" i="2"/>
  <c r="M60" i="4"/>
  <c r="AD6" i="2"/>
  <c r="M87" i="2"/>
  <c r="AD62" i="2"/>
  <c r="M61" i="2"/>
  <c r="M27" i="4"/>
  <c r="M43" i="2"/>
  <c r="AD69" i="2"/>
  <c r="Z51" i="4"/>
  <c r="M16" i="5"/>
  <c r="M16" i="8"/>
  <c r="M45" i="3"/>
  <c r="M133" i="2"/>
  <c r="M38" i="8"/>
  <c r="Z35" i="8"/>
  <c r="Z54" i="8"/>
  <c r="M83" i="2"/>
  <c r="M14" i="4"/>
  <c r="Z9" i="3"/>
  <c r="M34" i="8"/>
  <c r="M47" i="5"/>
  <c r="M153" i="2"/>
  <c r="Z46" i="4"/>
  <c r="AD37" i="2"/>
  <c r="Z13" i="7"/>
  <c r="M35" i="5"/>
  <c r="M12" i="5"/>
  <c r="Z14" i="4"/>
  <c r="Z61" i="4"/>
  <c r="AD124" i="2"/>
  <c r="AD119" i="2"/>
  <c r="AD179" i="2"/>
  <c r="AD127" i="2"/>
  <c r="Z28" i="8"/>
  <c r="M144" i="2"/>
  <c r="M128" i="2"/>
  <c r="AD158" i="2"/>
  <c r="M13" i="2"/>
  <c r="M56" i="2"/>
  <c r="M19" i="3"/>
  <c r="AD132" i="2"/>
  <c r="M148" i="2"/>
  <c r="M188" i="2"/>
  <c r="M7" i="8"/>
  <c r="AD43" i="2"/>
  <c r="M86" i="2"/>
  <c r="AD82" i="2"/>
  <c r="M6" i="7"/>
  <c r="AD160" i="2"/>
  <c r="AD187" i="2"/>
  <c r="M31" i="4"/>
  <c r="M25" i="3"/>
  <c r="Z18" i="4"/>
  <c r="M139" i="2"/>
  <c r="M48" i="8"/>
  <c r="M97" i="2"/>
  <c r="AD53" i="2"/>
  <c r="M31" i="8"/>
  <c r="M43" i="4"/>
  <c r="AD90" i="2"/>
  <c r="M10" i="6"/>
  <c r="AD45" i="2"/>
  <c r="M176" i="2"/>
  <c r="M69" i="2"/>
  <c r="AD139" i="2"/>
  <c r="Z55" i="8"/>
  <c r="AD84" i="2"/>
  <c r="AD106" i="2"/>
  <c r="M45" i="8"/>
  <c r="M45" i="2"/>
  <c r="Z45" i="4"/>
  <c r="Z40" i="4"/>
  <c r="Z58" i="3"/>
  <c r="AD218" i="2"/>
  <c r="Z58" i="4"/>
  <c r="M15" i="3"/>
  <c r="AD71" i="2"/>
  <c r="M6" i="8"/>
  <c r="Z37" i="4"/>
  <c r="Z7" i="8"/>
  <c r="AD209" i="2"/>
  <c r="Z27" i="4"/>
  <c r="M68" i="2"/>
  <c r="Z15" i="7"/>
  <c r="Z53" i="4"/>
  <c r="AD87" i="2"/>
  <c r="Z6" i="8"/>
  <c r="M57" i="4"/>
  <c r="AD78" i="2"/>
  <c r="AD141" i="2"/>
  <c r="Z44" i="4"/>
  <c r="AD31" i="2"/>
  <c r="M44" i="8"/>
  <c r="M18" i="3"/>
  <c r="AD169" i="2"/>
  <c r="M46" i="4"/>
  <c r="M20" i="8"/>
  <c r="AD40" i="2"/>
  <c r="M123" i="2"/>
  <c r="Z7" i="7"/>
  <c r="M38" i="5"/>
  <c r="M38" i="4"/>
  <c r="M55" i="8"/>
  <c r="Z10" i="3"/>
  <c r="M85" i="2"/>
  <c r="AD93" i="2"/>
  <c r="M52" i="8"/>
  <c r="M98" i="2"/>
  <c r="Z26" i="5"/>
  <c r="Z41" i="4"/>
  <c r="M179" i="2"/>
  <c r="Z6" i="3"/>
  <c r="M42" i="8"/>
  <c r="M55" i="3"/>
  <c r="AD99" i="2"/>
  <c r="M39" i="8"/>
  <c r="M37" i="4"/>
  <c r="M138" i="2"/>
  <c r="AD65" i="2"/>
  <c r="M47" i="3"/>
  <c r="AD196" i="2"/>
  <c r="Z12" i="5"/>
  <c r="M40" i="4"/>
  <c r="M151" i="2"/>
  <c r="Z42" i="4"/>
  <c r="M192" i="2"/>
  <c r="M10" i="2"/>
  <c r="M91" i="2"/>
  <c r="AD168" i="2"/>
  <c r="M40" i="2"/>
  <c r="M32" i="2"/>
  <c r="M84" i="2"/>
  <c r="M21" i="2"/>
  <c r="AD135" i="2"/>
  <c r="AD194" i="2"/>
  <c r="Z56" i="4"/>
  <c r="M21" i="3"/>
  <c r="Z52" i="8"/>
  <c r="M146" i="2"/>
  <c r="AD21" i="2"/>
  <c r="M93" i="2"/>
  <c r="M39" i="2"/>
  <c r="M15" i="7"/>
  <c r="AD39" i="2"/>
  <c r="M162" i="2"/>
  <c r="Z59" i="4"/>
  <c r="M41" i="5"/>
  <c r="Z13" i="6"/>
  <c r="M189" i="2"/>
  <c r="Z38" i="4"/>
  <c r="M12" i="7"/>
  <c r="Z33" i="5"/>
  <c r="AD157" i="2"/>
  <c r="Z32" i="8"/>
  <c r="AD61" i="2"/>
  <c r="AD203" i="2"/>
  <c r="Z36" i="5"/>
  <c r="M135" i="2"/>
  <c r="M24" i="2"/>
  <c r="AD145" i="2"/>
  <c r="M160" i="2"/>
  <c r="M21" i="4"/>
  <c r="M147" i="2"/>
  <c r="AD94" i="2"/>
  <c r="M11" i="5"/>
  <c r="AD189" i="2"/>
  <c r="M18" i="2"/>
  <c r="AD186" i="2"/>
  <c r="AD113" i="2"/>
  <c r="AD190" i="2"/>
  <c r="M41" i="4"/>
  <c r="M78" i="2"/>
  <c r="M103" i="2"/>
  <c r="M200" i="2"/>
  <c r="Z57" i="4"/>
  <c r="M38" i="3"/>
  <c r="AD199" i="2"/>
  <c r="AD167" i="2"/>
  <c r="M40" i="3"/>
  <c r="Z36" i="3"/>
  <c r="AD115" i="2"/>
  <c r="M25" i="4"/>
  <c r="Z7" i="6"/>
  <c r="AD133" i="2"/>
  <c r="AD85" i="2"/>
  <c r="Z43" i="8"/>
  <c r="M71" i="2"/>
  <c r="M25" i="8"/>
  <c r="Z19" i="3"/>
  <c r="M149" i="2"/>
  <c r="M38" i="2"/>
  <c r="Z23" i="4"/>
  <c r="Z39" i="8"/>
  <c r="AD55" i="2"/>
  <c r="Z37" i="5"/>
  <c r="M9" i="5"/>
  <c r="M175" i="2"/>
  <c r="M35" i="8"/>
  <c r="M9" i="2"/>
  <c r="M17" i="4"/>
  <c r="M41" i="8"/>
  <c r="Z20" i="3"/>
  <c r="AD152" i="2"/>
  <c r="M37" i="5"/>
  <c r="Z11" i="8"/>
  <c r="M28" i="8"/>
  <c r="M161" i="2"/>
  <c r="AD173" i="2"/>
  <c r="M167" i="2"/>
  <c r="AD8" i="2"/>
  <c r="Z12" i="8"/>
  <c r="Z6" i="6"/>
  <c r="M92" i="2"/>
  <c r="M58" i="4"/>
  <c r="AD177" i="2"/>
  <c r="Z25" i="4"/>
  <c r="M56" i="3"/>
  <c r="M7" i="7"/>
  <c r="M177" i="2"/>
  <c r="AD125" i="2"/>
  <c r="Z40" i="3"/>
  <c r="AD175" i="2"/>
  <c r="M52" i="5"/>
  <c r="M23" i="4"/>
  <c r="AD44" i="2"/>
  <c r="M34" i="5"/>
  <c r="M218" i="2"/>
  <c r="M20" i="3"/>
  <c r="Z32" i="5"/>
  <c r="M46" i="3"/>
  <c r="M14" i="7"/>
  <c r="M127" i="2"/>
  <c r="M178" i="2"/>
  <c r="AD46" i="2"/>
  <c r="M106" i="2"/>
  <c r="AD153" i="2"/>
  <c r="M59" i="2"/>
  <c r="M44" i="4"/>
  <c r="Z15" i="3"/>
  <c r="Z41" i="3"/>
  <c r="Z16" i="5"/>
  <c r="Z11" i="5"/>
  <c r="M54" i="2"/>
  <c r="M8" i="2"/>
  <c r="M186" i="2"/>
  <c r="M12" i="2"/>
  <c r="Z10" i="7"/>
  <c r="AD191" i="2"/>
  <c r="AD138" i="2"/>
  <c r="M163" i="2"/>
  <c r="M32" i="8"/>
  <c r="AD102" i="2"/>
  <c r="M195" i="2"/>
  <c r="M51" i="5"/>
  <c r="M209" i="2"/>
  <c r="AD188" i="2"/>
  <c r="M59" i="4"/>
  <c r="M31" i="2"/>
  <c r="Z12" i="4"/>
  <c r="Z21" i="8"/>
  <c r="Z31" i="3"/>
  <c r="AD192" i="2"/>
  <c r="M79" i="2"/>
  <c r="Z40" i="8"/>
  <c r="M37" i="8"/>
  <c r="AD103" i="2"/>
  <c r="P226" i="2" l="1"/>
  <c r="AE188" i="2"/>
  <c r="P209" i="2"/>
  <c r="Q209" i="2" s="1"/>
  <c r="N209" i="2"/>
  <c r="O209" i="2" s="1"/>
  <c r="N46" i="3"/>
  <c r="O46" i="3" s="1"/>
  <c r="P46" i="3"/>
  <c r="Q46" i="3" s="1"/>
  <c r="AA32" i="5"/>
  <c r="P177" i="2"/>
  <c r="Q177" i="2" s="1"/>
  <c r="N177" i="2"/>
  <c r="O177" i="2" s="1"/>
  <c r="P7" i="7"/>
  <c r="Q7" i="7" s="1"/>
  <c r="N7" i="7"/>
  <c r="O7" i="7" s="1"/>
  <c r="P9" i="5"/>
  <c r="Q9" i="5" s="1"/>
  <c r="N9" i="5"/>
  <c r="O9" i="5" s="1"/>
  <c r="AA37" i="5"/>
  <c r="N38" i="3"/>
  <c r="O38" i="3" s="1"/>
  <c r="P38" i="3"/>
  <c r="Q38" i="3" s="1"/>
  <c r="AA57" i="4"/>
  <c r="AA32" i="8"/>
  <c r="AE157" i="2"/>
  <c r="N21" i="2"/>
  <c r="P21" i="2"/>
  <c r="N84" i="2"/>
  <c r="O84" i="2" s="1"/>
  <c r="P84" i="2"/>
  <c r="Q84" i="2" s="1"/>
  <c r="R84" i="2" s="1"/>
  <c r="N55" i="3"/>
  <c r="O55" i="3" s="1"/>
  <c r="P55" i="3"/>
  <c r="Q55" i="3" s="1"/>
  <c r="P42" i="8"/>
  <c r="Q42" i="8" s="1"/>
  <c r="N42" i="8"/>
  <c r="O42" i="8" s="1"/>
  <c r="AE169" i="2"/>
  <c r="AA58" i="4"/>
  <c r="AE218" i="2"/>
  <c r="AE139" i="2"/>
  <c r="N69" i="2"/>
  <c r="O69" i="2" s="1"/>
  <c r="P69" i="2"/>
  <c r="Q69" i="2" s="1"/>
  <c r="N176" i="2"/>
  <c r="O176" i="2" s="1"/>
  <c r="P176" i="2"/>
  <c r="Q176" i="2" s="1"/>
  <c r="X176" i="2" s="1"/>
  <c r="P86" i="2"/>
  <c r="Q86" i="2" s="1"/>
  <c r="S86" i="2" s="1"/>
  <c r="N86" i="2"/>
  <c r="O86" i="2" s="1"/>
  <c r="AE43" i="2"/>
  <c r="N19" i="3"/>
  <c r="O19" i="3" s="1"/>
  <c r="P19" i="3"/>
  <c r="Q19" i="3" s="1"/>
  <c r="N56" i="2"/>
  <c r="O56" i="2" s="1"/>
  <c r="P56" i="2"/>
  <c r="Q56" i="2" s="1"/>
  <c r="R56" i="2" s="1"/>
  <c r="P45" i="3"/>
  <c r="Q45" i="3" s="1"/>
  <c r="N45" i="3"/>
  <c r="O45" i="3" s="1"/>
  <c r="P16" i="8"/>
  <c r="Q16" i="8" s="1"/>
  <c r="N16" i="8"/>
  <c r="O16" i="8" s="1"/>
  <c r="P16" i="5"/>
  <c r="Q16" i="5" s="1"/>
  <c r="N16" i="5"/>
  <c r="O16" i="5" s="1"/>
  <c r="AA51" i="4"/>
  <c r="AE182" i="2"/>
  <c r="N58" i="3"/>
  <c r="O58" i="3" s="1"/>
  <c r="P58" i="3"/>
  <c r="Q58" i="3" s="1"/>
  <c r="P22" i="5"/>
  <c r="N22" i="5"/>
  <c r="AE181" i="2"/>
  <c r="N48" i="2"/>
  <c r="O48" i="2" s="1"/>
  <c r="P48" i="2"/>
  <c r="Q48" i="2" s="1"/>
  <c r="R48" i="2" s="1"/>
  <c r="P18" i="8"/>
  <c r="Q18" i="8" s="1"/>
  <c r="N18" i="8"/>
  <c r="O18" i="8" s="1"/>
  <c r="P89" i="2"/>
  <c r="Q89" i="2" s="1"/>
  <c r="S89" i="2" s="1"/>
  <c r="N89" i="2"/>
  <c r="O89" i="2" s="1"/>
  <c r="AA8" i="6"/>
  <c r="AA35" i="3"/>
  <c r="AE123" i="2"/>
  <c r="AA37" i="3"/>
  <c r="AE91" i="2"/>
  <c r="P77" i="2"/>
  <c r="Q77" i="2" s="1"/>
  <c r="N77" i="2"/>
  <c r="N28" i="3"/>
  <c r="O28" i="3" s="1"/>
  <c r="O29" i="3" s="1"/>
  <c r="P28" i="3"/>
  <c r="P29" i="3" s="1"/>
  <c r="N94" i="2"/>
  <c r="O94" i="2" s="1"/>
  <c r="P94" i="2"/>
  <c r="Q94" i="2" s="1"/>
  <c r="AA48" i="3"/>
  <c r="AA11" i="7"/>
  <c r="P187" i="2"/>
  <c r="Q187" i="2" s="1"/>
  <c r="N187" i="2"/>
  <c r="O187" i="2" s="1"/>
  <c r="P99" i="2"/>
  <c r="Q99" i="2" s="1"/>
  <c r="S99" i="2" s="1"/>
  <c r="N99" i="2"/>
  <c r="O99" i="2" s="1"/>
  <c r="P131" i="2"/>
  <c r="Q131" i="2" s="1"/>
  <c r="N131" i="2"/>
  <c r="O131" i="2" s="1"/>
  <c r="AE62" i="2"/>
  <c r="N35" i="2"/>
  <c r="O35" i="2" s="1"/>
  <c r="P35" i="2"/>
  <c r="Q35" i="2" s="1"/>
  <c r="S35" i="2" s="1"/>
  <c r="N87" i="2"/>
  <c r="O87" i="2" s="1"/>
  <c r="P87" i="2"/>
  <c r="Q87" i="2" s="1"/>
  <c r="R87" i="2" s="1"/>
  <c r="AA40" i="5"/>
  <c r="P10" i="7"/>
  <c r="Q10" i="7" s="1"/>
  <c r="N10" i="7"/>
  <c r="O10" i="7" s="1"/>
  <c r="N201" i="2"/>
  <c r="O201" i="2" s="1"/>
  <c r="P201" i="2"/>
  <c r="Q201" i="2" s="1"/>
  <c r="W201" i="2" s="1"/>
  <c r="N39" i="5"/>
  <c r="O39" i="5" s="1"/>
  <c r="P39" i="5"/>
  <c r="Q39" i="5" s="1"/>
  <c r="N49" i="8"/>
  <c r="O49" i="8" s="1"/>
  <c r="P49" i="8"/>
  <c r="Q49" i="8" s="1"/>
  <c r="P11" i="6"/>
  <c r="Q11" i="6" s="1"/>
  <c r="N11" i="6"/>
  <c r="O11" i="6" s="1"/>
  <c r="P13" i="2"/>
  <c r="Q13" i="2" s="1"/>
  <c r="N13" i="2"/>
  <c r="O13" i="2" s="1"/>
  <c r="AE219" i="2"/>
  <c r="P44" i="8"/>
  <c r="Q44" i="8" s="1"/>
  <c r="N44" i="8"/>
  <c r="O44" i="8" s="1"/>
  <c r="N78" i="2"/>
  <c r="O78" i="2" s="1"/>
  <c r="P78" i="2"/>
  <c r="Q78" i="2" s="1"/>
  <c r="P10" i="6"/>
  <c r="Q10" i="6" s="1"/>
  <c r="N10" i="6"/>
  <c r="O10" i="6" s="1"/>
  <c r="AE55" i="2"/>
  <c r="P92" i="2"/>
  <c r="Q92" i="2" s="1"/>
  <c r="N92" i="2"/>
  <c r="O92" i="2" s="1"/>
  <c r="W92" i="2" s="1"/>
  <c r="AA39" i="8"/>
  <c r="AE60" i="2"/>
  <c r="P39" i="4"/>
  <c r="Q39" i="4" s="1"/>
  <c r="N39" i="4"/>
  <c r="O39" i="4" s="1"/>
  <c r="AE114" i="2"/>
  <c r="N88" i="2"/>
  <c r="O88" i="2" s="1"/>
  <c r="P88" i="2"/>
  <c r="Q88" i="2" s="1"/>
  <c r="P29" i="5"/>
  <c r="Q29" i="5" s="1"/>
  <c r="Q30" i="5" s="1"/>
  <c r="N29" i="5"/>
  <c r="N30" i="5" s="1"/>
  <c r="P45" i="5"/>
  <c r="Q45" i="5" s="1"/>
  <c r="N45" i="5"/>
  <c r="O45" i="5" s="1"/>
  <c r="P186" i="2"/>
  <c r="Q186" i="2" s="1"/>
  <c r="R186" i="2" s="1"/>
  <c r="N186" i="2"/>
  <c r="O186" i="2" s="1"/>
  <c r="N40" i="2"/>
  <c r="O40" i="2" s="1"/>
  <c r="P40" i="2"/>
  <c r="Q40" i="2" s="1"/>
  <c r="R40" i="2" s="1"/>
  <c r="AA12" i="8"/>
  <c r="AA22" i="3"/>
  <c r="P20" i="3"/>
  <c r="Q20" i="3" s="1"/>
  <c r="N20" i="3"/>
  <c r="O20" i="3" s="1"/>
  <c r="N56" i="3"/>
  <c r="O56" i="3" s="1"/>
  <c r="P56" i="3"/>
  <c r="Q56" i="3" s="1"/>
  <c r="AE208" i="2"/>
  <c r="AE161" i="2"/>
  <c r="N18" i="3"/>
  <c r="O18" i="3" s="1"/>
  <c r="P18" i="3"/>
  <c r="Q18" i="3" s="1"/>
  <c r="AE144" i="2"/>
  <c r="N198" i="2"/>
  <c r="O198" i="2" s="1"/>
  <c r="P198" i="2"/>
  <c r="Q198" i="2" s="1"/>
  <c r="AA12" i="6"/>
  <c r="N12" i="7"/>
  <c r="O12" i="7" s="1"/>
  <c r="P12" i="7"/>
  <c r="Q12" i="7" s="1"/>
  <c r="AA41" i="3"/>
  <c r="AE12" i="2"/>
  <c r="P151" i="2"/>
  <c r="Q151" i="2" s="1"/>
  <c r="R151" i="2" s="1"/>
  <c r="N151" i="2"/>
  <c r="O151" i="2" s="1"/>
  <c r="P85" i="2"/>
  <c r="Q85" i="2" s="1"/>
  <c r="N85" i="2"/>
  <c r="O85" i="2" s="1"/>
  <c r="AA53" i="4"/>
  <c r="N40" i="4"/>
  <c r="O40" i="4" s="1"/>
  <c r="P40" i="4"/>
  <c r="Q40" i="4" s="1"/>
  <c r="AA10" i="3"/>
  <c r="AA15" i="7"/>
  <c r="N34" i="4"/>
  <c r="N35" i="4" s="1"/>
  <c r="P34" i="4"/>
  <c r="P35" i="4" s="1"/>
  <c r="AE183" i="2"/>
  <c r="AE174" i="2"/>
  <c r="P55" i="8"/>
  <c r="Q55" i="8" s="1"/>
  <c r="N55" i="8"/>
  <c r="O55" i="8" s="1"/>
  <c r="P68" i="2"/>
  <c r="Q68" i="2" s="1"/>
  <c r="N68" i="2"/>
  <c r="O68" i="2" s="1"/>
  <c r="N109" i="2"/>
  <c r="O109" i="2" s="1"/>
  <c r="P109" i="2"/>
  <c r="Q109" i="2" s="1"/>
  <c r="AA14" i="7"/>
  <c r="P56" i="4"/>
  <c r="N56" i="4"/>
  <c r="AE155" i="2"/>
  <c r="AE24" i="2"/>
  <c r="AA14" i="3"/>
  <c r="AE202" i="2"/>
  <c r="AA54" i="8"/>
  <c r="N43" i="5"/>
  <c r="O43" i="5" s="1"/>
  <c r="P43" i="5"/>
  <c r="Q43" i="5" s="1"/>
  <c r="AE51" i="2"/>
  <c r="AE38" i="2"/>
  <c r="AA45" i="8"/>
  <c r="AA48" i="4"/>
  <c r="N7" i="2"/>
  <c r="O7" i="2" s="1"/>
  <c r="P7" i="2"/>
  <c r="Q7" i="2" s="1"/>
  <c r="R7" i="2" s="1"/>
  <c r="P51" i="8"/>
  <c r="Q51" i="8" s="1"/>
  <c r="N51" i="8"/>
  <c r="O51" i="8" s="1"/>
  <c r="AA38" i="8"/>
  <c r="N168" i="2"/>
  <c r="O168" i="2" s="1"/>
  <c r="P168" i="2"/>
  <c r="Q168" i="2" s="1"/>
  <c r="S168" i="2" s="1"/>
  <c r="N195" i="2"/>
  <c r="O195" i="2" s="1"/>
  <c r="P195" i="2"/>
  <c r="Q195" i="2" s="1"/>
  <c r="W195" i="2" s="1"/>
  <c r="P59" i="4"/>
  <c r="Q59" i="4" s="1"/>
  <c r="N59" i="4"/>
  <c r="O59" i="4" s="1"/>
  <c r="W225" i="2"/>
  <c r="X217" i="2"/>
  <c r="AE185" i="2"/>
  <c r="P43" i="4"/>
  <c r="Q43" i="4" s="1"/>
  <c r="N43" i="4"/>
  <c r="O43" i="4" s="1"/>
  <c r="AE8" i="2"/>
  <c r="AE199" i="2"/>
  <c r="AE131" i="2"/>
  <c r="AE110" i="2"/>
  <c r="AA31" i="8"/>
  <c r="AE192" i="2"/>
  <c r="AE28" i="2"/>
  <c r="AE29" i="2" s="1"/>
  <c r="P37" i="2"/>
  <c r="Q37" i="2" s="1"/>
  <c r="N37" i="2"/>
  <c r="O37" i="2" s="1"/>
  <c r="AE125" i="2"/>
  <c r="AE61" i="2"/>
  <c r="AA16" i="5"/>
  <c r="AA17" i="5" s="1"/>
  <c r="N120" i="2"/>
  <c r="O120" i="2" s="1"/>
  <c r="P120" i="2"/>
  <c r="Q120" i="2" s="1"/>
  <c r="S120" i="2" s="1"/>
  <c r="AE83" i="2"/>
  <c r="AE74" i="2"/>
  <c r="AE75" i="2" s="1"/>
  <c r="N71" i="2"/>
  <c r="O71" i="2" s="1"/>
  <c r="P71" i="2"/>
  <c r="Q71" i="2" s="1"/>
  <c r="S71" i="2" s="1"/>
  <c r="AE93" i="2"/>
  <c r="N15" i="8"/>
  <c r="O15" i="8" s="1"/>
  <c r="P15" i="8"/>
  <c r="Q15" i="8" s="1"/>
  <c r="AA31" i="3"/>
  <c r="AA32" i="3" s="1"/>
  <c r="P90" i="2"/>
  <c r="Q90" i="2" s="1"/>
  <c r="R90" i="2" s="1"/>
  <c r="N90" i="2"/>
  <c r="O90" i="2" s="1"/>
  <c r="AE102" i="2"/>
  <c r="AA57" i="3"/>
  <c r="AE42" i="2"/>
  <c r="AE164" i="2"/>
  <c r="AA6" i="6"/>
  <c r="AA6" i="5"/>
  <c r="AA7" i="5" s="1"/>
  <c r="N91" i="2"/>
  <c r="O91" i="2" s="1"/>
  <c r="P91" i="2"/>
  <c r="Q91" i="2" s="1"/>
  <c r="R91" i="2" s="1"/>
  <c r="P10" i="2"/>
  <c r="Q10" i="2" s="1"/>
  <c r="R10" i="2" s="1"/>
  <c r="N10" i="2"/>
  <c r="O10" i="2" s="1"/>
  <c r="AE94" i="2"/>
  <c r="AE18" i="2"/>
  <c r="P79" i="2"/>
  <c r="Q79" i="2" s="1"/>
  <c r="S79" i="2" s="1"/>
  <c r="N79" i="2"/>
  <c r="O79" i="2" s="1"/>
  <c r="P178" i="2"/>
  <c r="Q178" i="2" s="1"/>
  <c r="S178" i="2" s="1"/>
  <c r="N178" i="2"/>
  <c r="O178" i="2" s="1"/>
  <c r="N127" i="2"/>
  <c r="O127" i="2" s="1"/>
  <c r="P127" i="2"/>
  <c r="Q127" i="2" s="1"/>
  <c r="AE99" i="2"/>
  <c r="P51" i="5"/>
  <c r="Q51" i="5" s="1"/>
  <c r="N51" i="5"/>
  <c r="O51" i="5" s="1"/>
  <c r="AE129" i="2"/>
  <c r="AE124" i="2"/>
  <c r="AE190" i="2"/>
  <c r="AA46" i="5"/>
  <c r="P6" i="4"/>
  <c r="P7" i="4" s="1"/>
  <c r="N6" i="4"/>
  <c r="N7" i="4" s="1"/>
  <c r="AA49" i="4"/>
  <c r="AA9" i="3"/>
  <c r="AE82" i="2"/>
  <c r="AE41" i="2"/>
  <c r="N36" i="3"/>
  <c r="O36" i="3" s="1"/>
  <c r="P36" i="3"/>
  <c r="Q36" i="3" s="1"/>
  <c r="AA44" i="4"/>
  <c r="AE69" i="2"/>
  <c r="N35" i="5"/>
  <c r="O35" i="5" s="1"/>
  <c r="P35" i="5"/>
  <c r="Q35" i="5" s="1"/>
  <c r="P118" i="2"/>
  <c r="Q118" i="2" s="1"/>
  <c r="N118" i="2"/>
  <c r="O118" i="2" s="1"/>
  <c r="AE209" i="2"/>
  <c r="AA7" i="7"/>
  <c r="P113" i="2"/>
  <c r="Q113" i="2" s="1"/>
  <c r="N113" i="2"/>
  <c r="O113" i="2" s="1"/>
  <c r="AE70" i="2"/>
  <c r="P32" i="5"/>
  <c r="Q32" i="5" s="1"/>
  <c r="N32" i="5"/>
  <c r="O32" i="5" s="1"/>
  <c r="AE160" i="2"/>
  <c r="P6" i="7"/>
  <c r="Q6" i="7" s="1"/>
  <c r="N6" i="7"/>
  <c r="O6" i="7" s="1"/>
  <c r="AA22" i="5"/>
  <c r="AE103" i="2"/>
  <c r="AA23" i="3"/>
  <c r="P143" i="2"/>
  <c r="Q143" i="2" s="1"/>
  <c r="R143" i="2" s="1"/>
  <c r="N143" i="2"/>
  <c r="O143" i="2" s="1"/>
  <c r="N147" i="2"/>
  <c r="O147" i="2" s="1"/>
  <c r="P147" i="2"/>
  <c r="Q147" i="2" s="1"/>
  <c r="AE196" i="2"/>
  <c r="AA25" i="8"/>
  <c r="AA26" i="8" s="1"/>
  <c r="N150" i="2"/>
  <c r="O150" i="2" s="1"/>
  <c r="P150" i="2"/>
  <c r="Q150" i="2" s="1"/>
  <c r="R150" i="2" s="1"/>
  <c r="AA13" i="6"/>
  <c r="N165" i="2"/>
  <c r="O165" i="2" s="1"/>
  <c r="P165" i="2"/>
  <c r="Q165" i="2" s="1"/>
  <c r="R217" i="2"/>
  <c r="S217" i="2"/>
  <c r="W217" i="2"/>
  <c r="S156" i="2"/>
  <c r="X156" i="2"/>
  <c r="AA9" i="7"/>
  <c r="N42" i="4"/>
  <c r="O42" i="4" s="1"/>
  <c r="P42" i="4"/>
  <c r="Q42" i="4" s="1"/>
  <c r="N188" i="2"/>
  <c r="O188" i="2" s="1"/>
  <c r="P188" i="2"/>
  <c r="Q188" i="2" s="1"/>
  <c r="R188" i="2" s="1"/>
  <c r="AE151" i="2"/>
  <c r="N19" i="5"/>
  <c r="P19" i="5"/>
  <c r="N12" i="2"/>
  <c r="O12" i="2" s="1"/>
  <c r="P12" i="2"/>
  <c r="Q12" i="2" s="1"/>
  <c r="P43" i="8"/>
  <c r="Q43" i="8" s="1"/>
  <c r="N43" i="8"/>
  <c r="O43" i="8" s="1"/>
  <c r="AE133" i="2"/>
  <c r="N15" i="3"/>
  <c r="O15" i="3" s="1"/>
  <c r="P15" i="3"/>
  <c r="Q15" i="3" s="1"/>
  <c r="Q16" i="3" s="1"/>
  <c r="AA10" i="5"/>
  <c r="AA54" i="3"/>
  <c r="AE119" i="2"/>
  <c r="P8" i="7"/>
  <c r="Q8" i="7" s="1"/>
  <c r="N8" i="7"/>
  <c r="O8" i="7" s="1"/>
  <c r="P11" i="2"/>
  <c r="Q11" i="2" s="1"/>
  <c r="S11" i="2" s="1"/>
  <c r="N11" i="2"/>
  <c r="O11" i="2" s="1"/>
  <c r="AE32" i="2"/>
  <c r="AA53" i="8"/>
  <c r="N54" i="8"/>
  <c r="O54" i="8" s="1"/>
  <c r="P54" i="8"/>
  <c r="Q54" i="8" s="1"/>
  <c r="N152" i="2"/>
  <c r="O152" i="2" s="1"/>
  <c r="P152" i="2"/>
  <c r="Q152" i="2" s="1"/>
  <c r="AA43" i="3"/>
  <c r="N149" i="2"/>
  <c r="O149" i="2" s="1"/>
  <c r="P149" i="2"/>
  <c r="Q149" i="2" s="1"/>
  <c r="P45" i="2"/>
  <c r="Q45" i="2" s="1"/>
  <c r="R45" i="2" s="1"/>
  <c r="N45" i="2"/>
  <c r="O45" i="2" s="1"/>
  <c r="P11" i="8"/>
  <c r="Q11" i="8" s="1"/>
  <c r="N11" i="8"/>
  <c r="O11" i="8" s="1"/>
  <c r="AA26" i="4"/>
  <c r="P128" i="2"/>
  <c r="Q128" i="2" s="1"/>
  <c r="R128" i="2" s="1"/>
  <c r="N128" i="2"/>
  <c r="O128" i="2" s="1"/>
  <c r="AA38" i="4"/>
  <c r="N23" i="5"/>
  <c r="O23" i="5" s="1"/>
  <c r="P23" i="5"/>
  <c r="Q23" i="5" s="1"/>
  <c r="AA28" i="4"/>
  <c r="AA19" i="3"/>
  <c r="AA13" i="7"/>
  <c r="AE145" i="2"/>
  <c r="AE84" i="2"/>
  <c r="AA43" i="5"/>
  <c r="AE137" i="2"/>
  <c r="AE176" i="2"/>
  <c r="AA20" i="3"/>
  <c r="AA11" i="6"/>
  <c r="AA46" i="4"/>
  <c r="AA33" i="5"/>
  <c r="N52" i="2"/>
  <c r="O52" i="2" s="1"/>
  <c r="P52" i="2"/>
  <c r="Q52" i="2" s="1"/>
  <c r="S52" i="2" s="1"/>
  <c r="AA10" i="6"/>
  <c r="P12" i="5"/>
  <c r="Q12" i="5" s="1"/>
  <c r="N12" i="5"/>
  <c r="O12" i="5" s="1"/>
  <c r="P61" i="4"/>
  <c r="Q61" i="4" s="1"/>
  <c r="N61" i="4"/>
  <c r="O61" i="4" s="1"/>
  <c r="AE177" i="2"/>
  <c r="N138" i="2"/>
  <c r="O138" i="2" s="1"/>
  <c r="P138" i="2"/>
  <c r="Q138" i="2" s="1"/>
  <c r="S138" i="2" s="1"/>
  <c r="N183" i="2"/>
  <c r="O183" i="2" s="1"/>
  <c r="P183" i="2"/>
  <c r="Q183" i="2" s="1"/>
  <c r="S183" i="2" s="1"/>
  <c r="P208" i="2"/>
  <c r="Q208" i="2" s="1"/>
  <c r="R208" i="2" s="1"/>
  <c r="N208" i="2"/>
  <c r="O208" i="2" s="1"/>
  <c r="P6" i="8"/>
  <c r="Q6" i="8" s="1"/>
  <c r="N6" i="8"/>
  <c r="O6" i="8" s="1"/>
  <c r="AA42" i="3"/>
  <c r="AE98" i="2"/>
  <c r="AA22" i="4"/>
  <c r="P58" i="4"/>
  <c r="Q58" i="4" s="1"/>
  <c r="N58" i="4"/>
  <c r="O58" i="4" s="1"/>
  <c r="AE175" i="2"/>
  <c r="AE89" i="2"/>
  <c r="N155" i="2"/>
  <c r="O155" i="2" s="1"/>
  <c r="P155" i="2"/>
  <c r="Q155" i="2" s="1"/>
  <c r="N161" i="2"/>
  <c r="O161" i="2" s="1"/>
  <c r="P161" i="2"/>
  <c r="Q161" i="2" s="1"/>
  <c r="N144" i="2"/>
  <c r="O144" i="2" s="1"/>
  <c r="P144" i="2"/>
  <c r="Q144" i="2" s="1"/>
  <c r="R144" i="2" s="1"/>
  <c r="AA11" i="3"/>
  <c r="AE53" i="2"/>
  <c r="P189" i="2"/>
  <c r="Q189" i="2" s="1"/>
  <c r="R189" i="2" s="1"/>
  <c r="N189" i="2"/>
  <c r="O189" i="2" s="1"/>
  <c r="N12" i="6"/>
  <c r="O12" i="6" s="1"/>
  <c r="P12" i="6"/>
  <c r="Q12" i="6" s="1"/>
  <c r="P24" i="2"/>
  <c r="Q24" i="2" s="1"/>
  <c r="N24" i="2"/>
  <c r="O24" i="2" s="1"/>
  <c r="O26" i="2" s="1"/>
  <c r="N173" i="2"/>
  <c r="O173" i="2" s="1"/>
  <c r="P173" i="2"/>
  <c r="Q173" i="2" s="1"/>
  <c r="R173" i="2" s="1"/>
  <c r="P174" i="2"/>
  <c r="Q174" i="2" s="1"/>
  <c r="R174" i="2" s="1"/>
  <c r="N174" i="2"/>
  <c r="O174" i="2" s="1"/>
  <c r="N205" i="2"/>
  <c r="O205" i="2" s="1"/>
  <c r="P205" i="2"/>
  <c r="Q205" i="2" s="1"/>
  <c r="S205" i="2" s="1"/>
  <c r="AA46" i="3"/>
  <c r="P200" i="2"/>
  <c r="Q200" i="2" s="1"/>
  <c r="R200" i="2" s="1"/>
  <c r="N200" i="2"/>
  <c r="O200" i="2" s="1"/>
  <c r="AA6" i="3"/>
  <c r="AA7" i="3" s="1"/>
  <c r="AE109" i="2"/>
  <c r="AA37" i="8"/>
  <c r="N34" i="5"/>
  <c r="O34" i="5" s="1"/>
  <c r="P34" i="5"/>
  <c r="Q34" i="5" s="1"/>
  <c r="AE78" i="2"/>
  <c r="P114" i="2"/>
  <c r="Q114" i="2" s="1"/>
  <c r="N114" i="2"/>
  <c r="O114" i="2" s="1"/>
  <c r="AA27" i="4"/>
  <c r="N22" i="8"/>
  <c r="O22" i="8" s="1"/>
  <c r="P22" i="8"/>
  <c r="Q22" i="8" s="1"/>
  <c r="AA50" i="3"/>
  <c r="N18" i="4"/>
  <c r="O18" i="4" s="1"/>
  <c r="P18" i="4"/>
  <c r="Q18" i="4" s="1"/>
  <c r="AE9" i="2"/>
  <c r="AE40" i="2"/>
  <c r="AE115" i="2"/>
  <c r="AE46" i="2"/>
  <c r="W156" i="2"/>
  <c r="N139" i="2"/>
  <c r="O139" i="2" s="1"/>
  <c r="P139" i="2"/>
  <c r="Q139" i="2" s="1"/>
  <c r="S139" i="2" s="1"/>
  <c r="AE147" i="2"/>
  <c r="AA47" i="5"/>
  <c r="AE191" i="2"/>
  <c r="AE44" i="2"/>
  <c r="AA51" i="5"/>
  <c r="N47" i="3"/>
  <c r="O47" i="3" s="1"/>
  <c r="P47" i="3"/>
  <c r="Q47" i="3" s="1"/>
  <c r="P106" i="2"/>
  <c r="Q106" i="2" s="1"/>
  <c r="S106" i="2" s="1"/>
  <c r="N106" i="2"/>
  <c r="O106" i="2" s="1"/>
  <c r="N45" i="4"/>
  <c r="O45" i="4" s="1"/>
  <c r="P45" i="4"/>
  <c r="Q45" i="4" s="1"/>
  <c r="P162" i="2"/>
  <c r="Q162" i="2" s="1"/>
  <c r="R162" i="2" s="1"/>
  <c r="N162" i="2"/>
  <c r="O162" i="2" s="1"/>
  <c r="AA36" i="5"/>
  <c r="AA40" i="8"/>
  <c r="AA17" i="8"/>
  <c r="AE87" i="2"/>
  <c r="AA41" i="4"/>
  <c r="N8" i="2"/>
  <c r="O8" i="2" s="1"/>
  <c r="P8" i="2"/>
  <c r="Q8" i="2" s="1"/>
  <c r="P179" i="2"/>
  <c r="Q179" i="2" s="1"/>
  <c r="S179" i="2" s="1"/>
  <c r="N179" i="2"/>
  <c r="O179" i="2" s="1"/>
  <c r="AA41" i="8"/>
  <c r="P24" i="3"/>
  <c r="Q24" i="3" s="1"/>
  <c r="N24" i="3"/>
  <c r="O24" i="3" s="1"/>
  <c r="N167" i="2"/>
  <c r="O167" i="2" s="1"/>
  <c r="P167" i="2"/>
  <c r="Q167" i="2" s="1"/>
  <c r="R167" i="2" s="1"/>
  <c r="AA25" i="3"/>
  <c r="N59" i="3"/>
  <c r="O59" i="3" s="1"/>
  <c r="P59" i="3"/>
  <c r="Q59" i="3" s="1"/>
  <c r="AE90" i="2"/>
  <c r="AE132" i="2"/>
  <c r="P153" i="2"/>
  <c r="Q153" i="2" s="1"/>
  <c r="N153" i="2"/>
  <c r="O153" i="2" s="1"/>
  <c r="P104" i="2"/>
  <c r="Q104" i="2" s="1"/>
  <c r="S104" i="2" s="1"/>
  <c r="N104" i="2"/>
  <c r="O104" i="2" s="1"/>
  <c r="AE198" i="2"/>
  <c r="P32" i="8"/>
  <c r="Q32" i="8" s="1"/>
  <c r="N32" i="8"/>
  <c r="O32" i="8" s="1"/>
  <c r="P148" i="2"/>
  <c r="Q148" i="2" s="1"/>
  <c r="N148" i="2"/>
  <c r="O148" i="2" s="1"/>
  <c r="AA58" i="3"/>
  <c r="P125" i="2"/>
  <c r="Q125" i="2" s="1"/>
  <c r="N125" i="2"/>
  <c r="O125" i="2" s="1"/>
  <c r="AA12" i="7"/>
  <c r="P70" i="2"/>
  <c r="Q70" i="2" s="1"/>
  <c r="S70" i="2" s="1"/>
  <c r="N70" i="2"/>
  <c r="O70" i="2" s="1"/>
  <c r="AA53" i="3"/>
  <c r="AA56" i="3"/>
  <c r="AA38" i="5"/>
  <c r="AA50" i="4"/>
  <c r="P35" i="8"/>
  <c r="Q35" i="8" s="1"/>
  <c r="N35" i="8"/>
  <c r="O35" i="8" s="1"/>
  <c r="AE6" i="2"/>
  <c r="AA50" i="8"/>
  <c r="AA24" i="4"/>
  <c r="N34" i="8"/>
  <c r="O34" i="8" s="1"/>
  <c r="P34" i="8"/>
  <c r="Q34" i="8" s="1"/>
  <c r="AA40" i="3"/>
  <c r="N62" i="4"/>
  <c r="O62" i="4" s="1"/>
  <c r="P62" i="4"/>
  <c r="Q62" i="4" s="1"/>
  <c r="AE178" i="2"/>
  <c r="AA19" i="8"/>
  <c r="AE118" i="2"/>
  <c r="AA44" i="5"/>
  <c r="AA6" i="4"/>
  <c r="AA7" i="4" s="1"/>
  <c r="AA21" i="3"/>
  <c r="N210" i="2"/>
  <c r="O210" i="2" s="1"/>
  <c r="P210" i="2"/>
  <c r="Q210" i="2" s="1"/>
  <c r="R210" i="2" s="1"/>
  <c r="AA52" i="8"/>
  <c r="N17" i="2"/>
  <c r="O17" i="2" s="1"/>
  <c r="P17" i="2"/>
  <c r="Q17" i="2" s="1"/>
  <c r="S17" i="2" s="1"/>
  <c r="AA48" i="8"/>
  <c r="N49" i="4"/>
  <c r="O49" i="4" s="1"/>
  <c r="P49" i="4"/>
  <c r="Q49" i="4" s="1"/>
  <c r="P7" i="6"/>
  <c r="Q7" i="6" s="1"/>
  <c r="N7" i="6"/>
  <c r="O7" i="6" s="1"/>
  <c r="AA29" i="5"/>
  <c r="AA30" i="5" s="1"/>
  <c r="AE184" i="2"/>
  <c r="P31" i="4"/>
  <c r="Q31" i="4" s="1"/>
  <c r="Q32" i="4" s="1"/>
  <c r="N31" i="4"/>
  <c r="O31" i="4" s="1"/>
  <c r="O32" i="4" s="1"/>
  <c r="P47" i="2"/>
  <c r="Q47" i="2" s="1"/>
  <c r="S47" i="2" s="1"/>
  <c r="N47" i="2"/>
  <c r="O47" i="2" s="1"/>
  <c r="AA9" i="6"/>
  <c r="AA43" i="4"/>
  <c r="N37" i="4"/>
  <c r="O37" i="4" s="1"/>
  <c r="P37" i="4"/>
  <c r="Q37" i="4" s="1"/>
  <c r="AA38" i="3"/>
  <c r="P25" i="8"/>
  <c r="Q25" i="8" s="1"/>
  <c r="Q26" i="8" s="1"/>
  <c r="N25" i="8"/>
  <c r="N26" i="8" s="1"/>
  <c r="P21" i="4"/>
  <c r="Q21" i="4" s="1"/>
  <c r="N21" i="4"/>
  <c r="O21" i="4" s="1"/>
  <c r="AE54" i="2"/>
  <c r="AE65" i="2"/>
  <c r="AE66" i="2" s="1"/>
  <c r="P158" i="2"/>
  <c r="Q158" i="2" s="1"/>
  <c r="S158" i="2" s="1"/>
  <c r="N158" i="2"/>
  <c r="O158" i="2" s="1"/>
  <c r="P190" i="2"/>
  <c r="Q190" i="2" s="1"/>
  <c r="N190" i="2"/>
  <c r="O190" i="2" s="1"/>
  <c r="P31" i="2"/>
  <c r="Q31" i="2" s="1"/>
  <c r="S31" i="2" s="1"/>
  <c r="N31" i="2"/>
  <c r="O31" i="2" s="1"/>
  <c r="P41" i="5"/>
  <c r="Q41" i="5" s="1"/>
  <c r="N41" i="5"/>
  <c r="O41" i="5" s="1"/>
  <c r="P26" i="5"/>
  <c r="P27" i="5" s="1"/>
  <c r="N26" i="5"/>
  <c r="N27" i="5" s="1"/>
  <c r="AE194" i="2"/>
  <c r="AE220" i="2"/>
  <c r="AE127" i="2"/>
  <c r="N12" i="8"/>
  <c r="O12" i="8" s="1"/>
  <c r="P12" i="8"/>
  <c r="Q12" i="8" s="1"/>
  <c r="AE59" i="2"/>
  <c r="AE120" i="2"/>
  <c r="AA44" i="8"/>
  <c r="P14" i="7"/>
  <c r="Q14" i="7" s="1"/>
  <c r="N14" i="7"/>
  <c r="O14" i="7" s="1"/>
  <c r="AE21" i="2"/>
  <c r="AE22" i="2" s="1"/>
  <c r="P102" i="2"/>
  <c r="Q102" i="2" s="1"/>
  <c r="N102" i="2"/>
  <c r="O102" i="2" s="1"/>
  <c r="N135" i="2"/>
  <c r="O135" i="2" s="1"/>
  <c r="P135" i="2"/>
  <c r="Q135" i="2" s="1"/>
  <c r="S135" i="2" s="1"/>
  <c r="AE165" i="2"/>
  <c r="AA11" i="5"/>
  <c r="N83" i="2"/>
  <c r="O83" i="2" s="1"/>
  <c r="P83" i="2"/>
  <c r="Q83" i="2" s="1"/>
  <c r="S83" i="2" s="1"/>
  <c r="AE39" i="2"/>
  <c r="N129" i="2"/>
  <c r="O129" i="2" s="1"/>
  <c r="P129" i="2"/>
  <c r="Q129" i="2" s="1"/>
  <c r="P215" i="2"/>
  <c r="Q215" i="2" s="1"/>
  <c r="N215" i="2"/>
  <c r="O215" i="2" s="1"/>
  <c r="AE126" i="2"/>
  <c r="N163" i="2"/>
  <c r="O163" i="2" s="1"/>
  <c r="P163" i="2"/>
  <c r="Q163" i="2" s="1"/>
  <c r="S163" i="2" s="1"/>
  <c r="N97" i="2"/>
  <c r="O97" i="2" s="1"/>
  <c r="P97" i="2"/>
  <c r="Q97" i="2" s="1"/>
  <c r="S97" i="2" s="1"/>
  <c r="N93" i="2"/>
  <c r="O93" i="2" s="1"/>
  <c r="P93" i="2"/>
  <c r="Q93" i="2" s="1"/>
  <c r="S93" i="2" s="1"/>
  <c r="N14" i="2"/>
  <c r="O14" i="2" s="1"/>
  <c r="P14" i="2"/>
  <c r="Q14" i="2" s="1"/>
  <c r="R14" i="2" s="1"/>
  <c r="AA36" i="8"/>
  <c r="P51" i="2"/>
  <c r="Q51" i="2" s="1"/>
  <c r="R51" i="2" s="1"/>
  <c r="N51" i="2"/>
  <c r="O51" i="2" s="1"/>
  <c r="AE166" i="2"/>
  <c r="O74" i="2"/>
  <c r="O75" i="2" s="1"/>
  <c r="R58" i="2"/>
  <c r="P38" i="2"/>
  <c r="Q38" i="2" s="1"/>
  <c r="S38" i="2" s="1"/>
  <c r="N38" i="2"/>
  <c r="O38" i="2" s="1"/>
  <c r="AE201" i="2"/>
  <c r="N43" i="3"/>
  <c r="O43" i="3" s="1"/>
  <c r="P43" i="3"/>
  <c r="Q43" i="3" s="1"/>
  <c r="AE150" i="2"/>
  <c r="P53" i="2"/>
  <c r="Q53" i="2" s="1"/>
  <c r="N53" i="2"/>
  <c r="O53" i="2" s="1"/>
  <c r="AE186" i="2"/>
  <c r="AA55" i="8"/>
  <c r="AE205" i="2"/>
  <c r="N105" i="2"/>
  <c r="O105" i="2" s="1"/>
  <c r="P105" i="2"/>
  <c r="Q105" i="2" s="1"/>
  <c r="R105" i="2" s="1"/>
  <c r="AA17" i="4"/>
  <c r="AE11" i="2"/>
  <c r="AA53" i="5"/>
  <c r="N164" i="2"/>
  <c r="O164" i="2" s="1"/>
  <c r="P164" i="2"/>
  <c r="Q164" i="2" s="1"/>
  <c r="S164" i="2" s="1"/>
  <c r="AA39" i="5"/>
  <c r="P9" i="7"/>
  <c r="Q9" i="7" s="1"/>
  <c r="N9" i="7"/>
  <c r="O9" i="7" s="1"/>
  <c r="N8" i="6"/>
  <c r="O8" i="6" s="1"/>
  <c r="P8" i="6"/>
  <c r="Q8" i="6" s="1"/>
  <c r="P48" i="3"/>
  <c r="Q48" i="3" s="1"/>
  <c r="N48" i="3"/>
  <c r="O48" i="3" s="1"/>
  <c r="N54" i="3"/>
  <c r="O54" i="3" s="1"/>
  <c r="P54" i="3"/>
  <c r="Q54" i="3" s="1"/>
  <c r="AA23" i="4"/>
  <c r="N38" i="4"/>
  <c r="O38" i="4" s="1"/>
  <c r="P38" i="4"/>
  <c r="Q38" i="4" s="1"/>
  <c r="N103" i="2"/>
  <c r="O103" i="2" s="1"/>
  <c r="P103" i="2"/>
  <c r="Q103" i="2" s="1"/>
  <c r="P35" i="3"/>
  <c r="Q35" i="3" s="1"/>
  <c r="N35" i="3"/>
  <c r="O35" i="3" s="1"/>
  <c r="N52" i="5"/>
  <c r="O52" i="5" s="1"/>
  <c r="P52" i="5"/>
  <c r="Q52" i="5" s="1"/>
  <c r="N46" i="2"/>
  <c r="O46" i="2" s="1"/>
  <c r="P46" i="2"/>
  <c r="Q46" i="2" s="1"/>
  <c r="S46" i="2" s="1"/>
  <c r="N119" i="2"/>
  <c r="O119" i="2" s="1"/>
  <c r="P119" i="2"/>
  <c r="Q119" i="2" s="1"/>
  <c r="N145" i="2"/>
  <c r="O145" i="2" s="1"/>
  <c r="P145" i="2"/>
  <c r="Q145" i="2" s="1"/>
  <c r="S145" i="2" s="1"/>
  <c r="AA18" i="4"/>
  <c r="N31" i="8"/>
  <c r="O31" i="8" s="1"/>
  <c r="P31" i="8"/>
  <c r="Q31" i="8" s="1"/>
  <c r="AA42" i="4"/>
  <c r="AE113" i="2"/>
  <c r="AA52" i="4"/>
  <c r="AE141" i="2"/>
  <c r="AA12" i="5"/>
  <c r="P46" i="4"/>
  <c r="Q46" i="4" s="1"/>
  <c r="N46" i="4"/>
  <c r="O46" i="4" s="1"/>
  <c r="P14" i="6"/>
  <c r="Q14" i="6" s="1"/>
  <c r="N14" i="6"/>
  <c r="O14" i="6" s="1"/>
  <c r="N42" i="3"/>
  <c r="O42" i="3" s="1"/>
  <c r="P42" i="3"/>
  <c r="Q42" i="3" s="1"/>
  <c r="AA22" i="8"/>
  <c r="AA40" i="4"/>
  <c r="N115" i="2"/>
  <c r="O115" i="2" s="1"/>
  <c r="P115" i="2"/>
  <c r="Q115" i="2" s="1"/>
  <c r="AA15" i="3"/>
  <c r="AA6" i="7"/>
  <c r="AE195" i="2"/>
  <c r="AA43" i="8"/>
  <c r="P25" i="4"/>
  <c r="Q25" i="4" s="1"/>
  <c r="N25" i="4"/>
  <c r="O25" i="4" s="1"/>
  <c r="AE207" i="2"/>
  <c r="AE152" i="2"/>
  <c r="AE143" i="2"/>
  <c r="P9" i="2"/>
  <c r="Q9" i="2" s="1"/>
  <c r="N9" i="2"/>
  <c r="O9" i="2" s="1"/>
  <c r="N12" i="4"/>
  <c r="O12" i="4" s="1"/>
  <c r="P12" i="4"/>
  <c r="Q12" i="4" s="1"/>
  <c r="P22" i="4"/>
  <c r="Q22" i="4" s="1"/>
  <c r="N22" i="4"/>
  <c r="O22" i="4" s="1"/>
  <c r="AE13" i="2"/>
  <c r="AA61" i="4"/>
  <c r="AA8" i="8"/>
  <c r="AA8" i="7"/>
  <c r="AA9" i="5"/>
  <c r="N11" i="3"/>
  <c r="O11" i="3" s="1"/>
  <c r="P11" i="3"/>
  <c r="Q11" i="3" s="1"/>
  <c r="P48" i="4"/>
  <c r="Q48" i="4" s="1"/>
  <c r="N48" i="4"/>
  <c r="O48" i="4" s="1"/>
  <c r="N160" i="2"/>
  <c r="O160" i="2" s="1"/>
  <c r="P160" i="2"/>
  <c r="Q160" i="2" s="1"/>
  <c r="S160" i="2" s="1"/>
  <c r="P146" i="2"/>
  <c r="Q146" i="2" s="1"/>
  <c r="N146" i="2"/>
  <c r="O146" i="2" s="1"/>
  <c r="AE10" i="2"/>
  <c r="N137" i="2"/>
  <c r="O137" i="2" s="1"/>
  <c r="P137" i="2"/>
  <c r="Q137" i="2" s="1"/>
  <c r="S137" i="2" s="1"/>
  <c r="AE79" i="2"/>
  <c r="P26" i="4"/>
  <c r="Q26" i="4" s="1"/>
  <c r="N26" i="4"/>
  <c r="O26" i="4" s="1"/>
  <c r="AA49" i="3"/>
  <c r="P202" i="2"/>
  <c r="Q202" i="2" s="1"/>
  <c r="N202" i="2"/>
  <c r="O202" i="2" s="1"/>
  <c r="Q9" i="4"/>
  <c r="Q10" i="4" s="1"/>
  <c r="O9" i="4"/>
  <c r="O10" i="4" s="1"/>
  <c r="W58" i="2"/>
  <c r="S48" i="2"/>
  <c r="X180" i="2"/>
  <c r="X58" i="2"/>
  <c r="P123" i="2"/>
  <c r="N123" i="2"/>
  <c r="AA41" i="5"/>
  <c r="N45" i="8"/>
  <c r="O45" i="8" s="1"/>
  <c r="P45" i="8"/>
  <c r="Q45" i="8" s="1"/>
  <c r="AE189" i="2"/>
  <c r="AA7" i="8"/>
  <c r="AA21" i="4"/>
  <c r="N133" i="2"/>
  <c r="O133" i="2" s="1"/>
  <c r="P133" i="2"/>
  <c r="Q133" i="2" s="1"/>
  <c r="R133" i="2" s="1"/>
  <c r="N13" i="7"/>
  <c r="O13" i="7" s="1"/>
  <c r="P13" i="7"/>
  <c r="Q13" i="7" s="1"/>
  <c r="P43" i="2"/>
  <c r="Q43" i="2" s="1"/>
  <c r="S43" i="2" s="1"/>
  <c r="N43" i="2"/>
  <c r="O43" i="2" s="1"/>
  <c r="AE135" i="2"/>
  <c r="AA45" i="3"/>
  <c r="P126" i="2"/>
  <c r="Q126" i="2" s="1"/>
  <c r="N126" i="2"/>
  <c r="O126" i="2" s="1"/>
  <c r="P39" i="8"/>
  <c r="Q39" i="8" s="1"/>
  <c r="N39" i="8"/>
  <c r="O39" i="8" s="1"/>
  <c r="AE47" i="2"/>
  <c r="P132" i="2"/>
  <c r="Q132" i="2" s="1"/>
  <c r="N132" i="2"/>
  <c r="O132" i="2" s="1"/>
  <c r="N110" i="2"/>
  <c r="O110" i="2" s="1"/>
  <c r="P110" i="2"/>
  <c r="Q110" i="2" s="1"/>
  <c r="AA19" i="5"/>
  <c r="AA20" i="5" s="1"/>
  <c r="P157" i="2"/>
  <c r="Q157" i="2" s="1"/>
  <c r="N157" i="2"/>
  <c r="O157" i="2" s="1"/>
  <c r="AE97" i="2"/>
  <c r="N9" i="3"/>
  <c r="O9" i="3" s="1"/>
  <c r="P9" i="3"/>
  <c r="Q9" i="3" s="1"/>
  <c r="N38" i="5"/>
  <c r="O38" i="5" s="1"/>
  <c r="P38" i="5"/>
  <c r="Q38" i="5" s="1"/>
  <c r="AE31" i="2"/>
  <c r="AA26" i="5"/>
  <c r="AA27" i="5" s="1"/>
  <c r="AE14" i="2"/>
  <c r="P175" i="2"/>
  <c r="Q175" i="2" s="1"/>
  <c r="R175" i="2" s="1"/>
  <c r="N175" i="2"/>
  <c r="O175" i="2" s="1"/>
  <c r="P53" i="3"/>
  <c r="Q53" i="3" s="1"/>
  <c r="N53" i="3"/>
  <c r="O53" i="3" s="1"/>
  <c r="AE45" i="2"/>
  <c r="AE148" i="2"/>
  <c r="N10" i="5"/>
  <c r="O10" i="5" s="1"/>
  <c r="P10" i="5"/>
  <c r="Q10" i="5" s="1"/>
  <c r="AA24" i="3"/>
  <c r="AE162" i="2"/>
  <c r="N65" i="2"/>
  <c r="O65" i="2" s="1"/>
  <c r="O66" i="2" s="1"/>
  <c r="P65" i="2"/>
  <c r="P66" i="2" s="1"/>
  <c r="AA21" i="8"/>
  <c r="AE203" i="2"/>
  <c r="N61" i="2"/>
  <c r="O61" i="2" s="1"/>
  <c r="P61" i="2"/>
  <c r="Q61" i="2" s="1"/>
  <c r="R61" i="2" s="1"/>
  <c r="AE128" i="2"/>
  <c r="P191" i="2"/>
  <c r="Q191" i="2" s="1"/>
  <c r="S191" i="2" s="1"/>
  <c r="N191" i="2"/>
  <c r="O191" i="2" s="1"/>
  <c r="P38" i="8"/>
  <c r="Q38" i="8" s="1"/>
  <c r="N38" i="8"/>
  <c r="O38" i="8" s="1"/>
  <c r="N196" i="2"/>
  <c r="O196" i="2" s="1"/>
  <c r="P196" i="2"/>
  <c r="Q196" i="2" s="1"/>
  <c r="R196" i="2" s="1"/>
  <c r="AA35" i="5"/>
  <c r="P44" i="2"/>
  <c r="Q44" i="2" s="1"/>
  <c r="S44" i="2" s="1"/>
  <c r="N44" i="2"/>
  <c r="O44" i="2" s="1"/>
  <c r="N6" i="2"/>
  <c r="P6" i="2"/>
  <c r="Q6" i="2" s="1"/>
  <c r="P11" i="5"/>
  <c r="Q11" i="5" s="1"/>
  <c r="N11" i="5"/>
  <c r="O11" i="5" s="1"/>
  <c r="AE187" i="2"/>
  <c r="AA36" i="3"/>
  <c r="AA23" i="5"/>
  <c r="AA24" i="5" s="1"/>
  <c r="AA37" i="4"/>
  <c r="P220" i="2"/>
  <c r="Q220" i="2" s="1"/>
  <c r="N220" i="2"/>
  <c r="O220" i="2" s="1"/>
  <c r="AE158" i="2"/>
  <c r="P37" i="8"/>
  <c r="Q37" i="8" s="1"/>
  <c r="N37" i="8"/>
  <c r="O37" i="8" s="1"/>
  <c r="P41" i="4"/>
  <c r="Q41" i="4" s="1"/>
  <c r="N41" i="4"/>
  <c r="O41" i="4" s="1"/>
  <c r="P48" i="8"/>
  <c r="Q48" i="8" s="1"/>
  <c r="N48" i="8"/>
  <c r="O48" i="8" s="1"/>
  <c r="P98" i="2"/>
  <c r="Q98" i="2" s="1"/>
  <c r="S98" i="2" s="1"/>
  <c r="N98" i="2"/>
  <c r="O98" i="2" s="1"/>
  <c r="AA59" i="4"/>
  <c r="P40" i="3"/>
  <c r="Q40" i="3" s="1"/>
  <c r="N40" i="3"/>
  <c r="O40" i="3" s="1"/>
  <c r="AE210" i="2"/>
  <c r="N18" i="2"/>
  <c r="O18" i="2" s="1"/>
  <c r="P18" i="2"/>
  <c r="Q18" i="2" s="1"/>
  <c r="S18" i="2" s="1"/>
  <c r="AE106" i="2"/>
  <c r="AE138" i="2"/>
  <c r="AE173" i="2"/>
  <c r="AE163" i="2"/>
  <c r="P41" i="8"/>
  <c r="Q41" i="8" s="1"/>
  <c r="N41" i="8"/>
  <c r="O41" i="8" s="1"/>
  <c r="AA45" i="4"/>
  <c r="AE154" i="2"/>
  <c r="P21" i="3"/>
  <c r="Q21" i="3" s="1"/>
  <c r="N21" i="3"/>
  <c r="O21" i="3" s="1"/>
  <c r="AA20" i="8"/>
  <c r="AA28" i="3"/>
  <c r="AA29" i="3" s="1"/>
  <c r="P31" i="3"/>
  <c r="P32" i="3" s="1"/>
  <c r="N31" i="3"/>
  <c r="O31" i="3" s="1"/>
  <c r="O32" i="3" s="1"/>
  <c r="AE17" i="2"/>
  <c r="AE19" i="2" s="1"/>
  <c r="AE149" i="2"/>
  <c r="AA28" i="8"/>
  <c r="AA29" i="8" s="1"/>
  <c r="AA31" i="4"/>
  <c r="AA32" i="4" s="1"/>
  <c r="P47" i="5"/>
  <c r="Q47" i="5" s="1"/>
  <c r="N47" i="5"/>
  <c r="O47" i="5" s="1"/>
  <c r="AA60" i="4"/>
  <c r="AE153" i="2"/>
  <c r="P192" i="2"/>
  <c r="Q192" i="2" s="1"/>
  <c r="N192" i="2"/>
  <c r="O192" i="2" s="1"/>
  <c r="AA59" i="3"/>
  <c r="AE37" i="2"/>
  <c r="AA35" i="8"/>
  <c r="AE85" i="2"/>
  <c r="P51" i="4"/>
  <c r="Q51" i="4" s="1"/>
  <c r="N51" i="4"/>
  <c r="O51" i="4" s="1"/>
  <c r="P32" i="2"/>
  <c r="Q32" i="2" s="1"/>
  <c r="R32" i="2" s="1"/>
  <c r="N32" i="2"/>
  <c r="O32" i="2" s="1"/>
  <c r="N42" i="2"/>
  <c r="O42" i="2" s="1"/>
  <c r="P42" i="2"/>
  <c r="Q42" i="2" s="1"/>
  <c r="S42" i="2" s="1"/>
  <c r="AE168" i="2"/>
  <c r="N194" i="2"/>
  <c r="O194" i="2" s="1"/>
  <c r="P194" i="2"/>
  <c r="Q194" i="2" s="1"/>
  <c r="S194" i="2" s="1"/>
  <c r="P13" i="6"/>
  <c r="Q13" i="6" s="1"/>
  <c r="N13" i="6"/>
  <c r="O13" i="6" s="1"/>
  <c r="AA14" i="4"/>
  <c r="N33" i="5"/>
  <c r="O33" i="5" s="1"/>
  <c r="P33" i="5"/>
  <c r="Q33" i="5" s="1"/>
  <c r="N46" i="5"/>
  <c r="O46" i="5" s="1"/>
  <c r="P46" i="5"/>
  <c r="Q46" i="5" s="1"/>
  <c r="P23" i="3"/>
  <c r="Q23" i="3" s="1"/>
  <c r="N23" i="3"/>
  <c r="O23" i="3" s="1"/>
  <c r="P39" i="2"/>
  <c r="Q39" i="2" s="1"/>
  <c r="N39" i="2"/>
  <c r="O39" i="2" s="1"/>
  <c r="N15" i="7"/>
  <c r="O15" i="7" s="1"/>
  <c r="P15" i="7"/>
  <c r="Q15" i="7" s="1"/>
  <c r="AE71" i="2"/>
  <c r="AE179" i="2"/>
  <c r="N50" i="4"/>
  <c r="O50" i="4" s="1"/>
  <c r="P50" i="4"/>
  <c r="Q50" i="4" s="1"/>
  <c r="P59" i="2"/>
  <c r="Q59" i="2" s="1"/>
  <c r="N59" i="2"/>
  <c r="O59" i="2" s="1"/>
  <c r="AE200" i="2"/>
  <c r="AE167" i="2"/>
  <c r="P25" i="3"/>
  <c r="Q25" i="3" s="1"/>
  <c r="N25" i="3"/>
  <c r="O25" i="3" s="1"/>
  <c r="AE104" i="2"/>
  <c r="AA11" i="8"/>
  <c r="AA13" i="8" s="1"/>
  <c r="P37" i="5"/>
  <c r="Q37" i="5" s="1"/>
  <c r="N37" i="5"/>
  <c r="O37" i="5" s="1"/>
  <c r="P50" i="3"/>
  <c r="Q50" i="3" s="1"/>
  <c r="N50" i="3"/>
  <c r="O50" i="3" s="1"/>
  <c r="N54" i="2"/>
  <c r="O54" i="2" s="1"/>
  <c r="P54" i="2"/>
  <c r="Q54" i="2" s="1"/>
  <c r="N41" i="2"/>
  <c r="O41" i="2" s="1"/>
  <c r="P41" i="2"/>
  <c r="Q41" i="2" s="1"/>
  <c r="R41" i="2" s="1"/>
  <c r="P184" i="2"/>
  <c r="Q184" i="2" s="1"/>
  <c r="S184" i="2" s="1"/>
  <c r="N184" i="2"/>
  <c r="O184" i="2" s="1"/>
  <c r="AA47" i="3"/>
  <c r="N218" i="2"/>
  <c r="O218" i="2" s="1"/>
  <c r="P218" i="2"/>
  <c r="Q218" i="2" s="1"/>
  <c r="R218" i="2" s="1"/>
  <c r="AA10" i="7"/>
  <c r="P62" i="2"/>
  <c r="Q62" i="2" s="1"/>
  <c r="S62" i="2" s="1"/>
  <c r="N62" i="2"/>
  <c r="O62" i="2" s="1"/>
  <c r="N44" i="4"/>
  <c r="O44" i="4" s="1"/>
  <c r="P44" i="4"/>
  <c r="Q44" i="4" s="1"/>
  <c r="AE48" i="2"/>
  <c r="AE215" i="2"/>
  <c r="N185" i="2"/>
  <c r="O185" i="2" s="1"/>
  <c r="P185" i="2"/>
  <c r="Q185" i="2" s="1"/>
  <c r="S185" i="2" s="1"/>
  <c r="R180" i="2"/>
  <c r="S180" i="2"/>
  <c r="W180" i="2"/>
  <c r="S36" i="2"/>
  <c r="X48" i="2"/>
  <c r="R60" i="2"/>
  <c r="W60" i="2"/>
  <c r="R57" i="2"/>
  <c r="X57" i="2"/>
  <c r="W57" i="2"/>
  <c r="R55" i="2"/>
  <c r="X55" i="2"/>
  <c r="P17" i="5"/>
  <c r="Q15" i="5"/>
  <c r="Q17" i="5" s="1"/>
  <c r="W36" i="2"/>
  <c r="Q74" i="2"/>
  <c r="W99" i="2"/>
  <c r="X99" i="2"/>
  <c r="R99" i="2"/>
  <c r="P17" i="4"/>
  <c r="N17" i="4"/>
  <c r="AA25" i="4"/>
  <c r="AA15" i="8"/>
  <c r="P53" i="8"/>
  <c r="Q53" i="8" s="1"/>
  <c r="N53" i="8"/>
  <c r="O53" i="8" s="1"/>
  <c r="AA6" i="8"/>
  <c r="AA56" i="4"/>
  <c r="AA7" i="6"/>
  <c r="N141" i="2"/>
  <c r="O141" i="2" s="1"/>
  <c r="P141" i="2"/>
  <c r="Q141" i="2" s="1"/>
  <c r="AA12" i="4"/>
  <c r="N52" i="8"/>
  <c r="O52" i="8" s="1"/>
  <c r="P52" i="8"/>
  <c r="Q52" i="8" s="1"/>
  <c r="P154" i="2"/>
  <c r="Q154" i="2" s="1"/>
  <c r="R154" i="2" s="1"/>
  <c r="N154" i="2"/>
  <c r="O154" i="2" s="1"/>
  <c r="N60" i="4"/>
  <c r="O60" i="4" s="1"/>
  <c r="P60" i="4"/>
  <c r="Q60" i="4" s="1"/>
  <c r="P17" i="8"/>
  <c r="Q17" i="8" s="1"/>
  <c r="N17" i="8"/>
  <c r="O17" i="8" s="1"/>
  <c r="AA52" i="5"/>
  <c r="P24" i="4"/>
  <c r="Q24" i="4" s="1"/>
  <c r="N24" i="4"/>
  <c r="O24" i="4" s="1"/>
  <c r="P8" i="8"/>
  <c r="Q8" i="8" s="1"/>
  <c r="N8" i="8"/>
  <c r="O8" i="8" s="1"/>
  <c r="AA62" i="4"/>
  <c r="P9" i="6"/>
  <c r="Q9" i="6" s="1"/>
  <c r="N9" i="6"/>
  <c r="O9" i="6" s="1"/>
  <c r="N21" i="8"/>
  <c r="O21" i="8" s="1"/>
  <c r="P21" i="8"/>
  <c r="Q21" i="8" s="1"/>
  <c r="AA14" i="6"/>
  <c r="N14" i="4"/>
  <c r="O14" i="4" s="1"/>
  <c r="P14" i="4"/>
  <c r="Q14" i="4" s="1"/>
  <c r="P7" i="8"/>
  <c r="Q7" i="8" s="1"/>
  <c r="N7" i="8"/>
  <c r="O7" i="8" s="1"/>
  <c r="P19" i="8"/>
  <c r="Q19" i="8" s="1"/>
  <c r="N19" i="8"/>
  <c r="O19" i="8" s="1"/>
  <c r="P27" i="4"/>
  <c r="Q27" i="4" s="1"/>
  <c r="N27" i="4"/>
  <c r="O27" i="4" s="1"/>
  <c r="P57" i="3"/>
  <c r="Q57" i="3" s="1"/>
  <c r="N57" i="3"/>
  <c r="O57" i="3" s="1"/>
  <c r="N57" i="4"/>
  <c r="O57" i="4" s="1"/>
  <c r="P57" i="4"/>
  <c r="Q57" i="4" s="1"/>
  <c r="N6" i="6"/>
  <c r="P6" i="6"/>
  <c r="Q6" i="6" s="1"/>
  <c r="N23" i="4"/>
  <c r="O23" i="4" s="1"/>
  <c r="P23" i="4"/>
  <c r="Q23" i="4" s="1"/>
  <c r="P28" i="8"/>
  <c r="P29" i="8" s="1"/>
  <c r="N28" i="8"/>
  <c r="N29" i="8" s="1"/>
  <c r="N20" i="8"/>
  <c r="O20" i="8" s="1"/>
  <c r="P20" i="8"/>
  <c r="Q20" i="8" s="1"/>
  <c r="X36" i="2"/>
  <c r="X60" i="2"/>
  <c r="S177" i="2"/>
  <c r="R177" i="2"/>
  <c r="X197" i="2"/>
  <c r="W197" i="2"/>
  <c r="S197" i="2"/>
  <c r="R197" i="2"/>
  <c r="P7" i="3"/>
  <c r="Q6" i="3"/>
  <c r="Q7" i="3" s="1"/>
  <c r="R94" i="2"/>
  <c r="S94" i="2"/>
  <c r="X94" i="2"/>
  <c r="W94" i="2"/>
  <c r="O56" i="4"/>
  <c r="X203" i="2"/>
  <c r="W203" i="2"/>
  <c r="S203" i="2"/>
  <c r="R203" i="2"/>
  <c r="P7" i="5"/>
  <c r="Q6" i="5"/>
  <c r="Q7" i="5" s="1"/>
  <c r="X130" i="2"/>
  <c r="W130" i="2"/>
  <c r="S130" i="2"/>
  <c r="R130" i="2"/>
  <c r="X25" i="2"/>
  <c r="W25" i="2"/>
  <c r="S25" i="2"/>
  <c r="R25" i="2"/>
  <c r="Q28" i="2"/>
  <c r="P29" i="2"/>
  <c r="X140" i="2"/>
  <c r="W140" i="2"/>
  <c r="S140" i="2"/>
  <c r="R140" i="2"/>
  <c r="S85" i="2"/>
  <c r="R85" i="2"/>
  <c r="Q56" i="4"/>
  <c r="O28" i="2"/>
  <c r="O29" i="2" s="1"/>
  <c r="N29" i="2"/>
  <c r="N22" i="2"/>
  <c r="O21" i="2"/>
  <c r="O22" i="2" s="1"/>
  <c r="P22" i="2"/>
  <c r="Q21" i="2"/>
  <c r="S84" i="2"/>
  <c r="R182" i="2"/>
  <c r="X182" i="2"/>
  <c r="W182" i="2"/>
  <c r="S182" i="2"/>
  <c r="O223" i="2"/>
  <c r="O226" i="2" s="1"/>
  <c r="I5" i="1" s="1"/>
  <c r="N226" i="2"/>
  <c r="X187" i="2"/>
  <c r="S187" i="2"/>
  <c r="R187" i="2"/>
  <c r="W187" i="2"/>
  <c r="R166" i="2"/>
  <c r="X166" i="2"/>
  <c r="W166" i="2"/>
  <c r="S166" i="2"/>
  <c r="W169" i="2"/>
  <c r="X169" i="2"/>
  <c r="S169" i="2"/>
  <c r="R169" i="2"/>
  <c r="S181" i="2"/>
  <c r="R181" i="2"/>
  <c r="X181" i="2"/>
  <c r="W181" i="2"/>
  <c r="O22" i="5"/>
  <c r="O82" i="2"/>
  <c r="O50" i="5"/>
  <c r="W224" i="2"/>
  <c r="S77" i="2"/>
  <c r="R77" i="2"/>
  <c r="N7" i="5"/>
  <c r="O6" i="5"/>
  <c r="O7" i="5" s="1"/>
  <c r="X219" i="2"/>
  <c r="W219" i="2"/>
  <c r="S219" i="2"/>
  <c r="R219" i="2"/>
  <c r="R131" i="2"/>
  <c r="X131" i="2"/>
  <c r="W131" i="2"/>
  <c r="S131" i="2"/>
  <c r="X142" i="2"/>
  <c r="W142" i="2"/>
  <c r="S142" i="2"/>
  <c r="R142" i="2"/>
  <c r="Q226" i="2"/>
  <c r="R172" i="2"/>
  <c r="X172" i="2"/>
  <c r="W172" i="2"/>
  <c r="S172" i="2"/>
  <c r="W55" i="2"/>
  <c r="Q82" i="2"/>
  <c r="N7" i="3"/>
  <c r="O6" i="3"/>
  <c r="O7" i="3" s="1"/>
  <c r="W207" i="2"/>
  <c r="S207" i="2"/>
  <c r="R207" i="2"/>
  <c r="X207" i="2"/>
  <c r="O16" i="3"/>
  <c r="O77" i="2"/>
  <c r="X199" i="2"/>
  <c r="W199" i="2"/>
  <c r="S199" i="2"/>
  <c r="R199" i="2"/>
  <c r="O34" i="3"/>
  <c r="Q22" i="5"/>
  <c r="N16" i="3"/>
  <c r="S206" i="2"/>
  <c r="R206" i="2"/>
  <c r="X206" i="2"/>
  <c r="W206" i="2"/>
  <c r="AE26" i="2"/>
  <c r="Q34" i="3"/>
  <c r="X204" i="2"/>
  <c r="W204" i="2"/>
  <c r="S204" i="2"/>
  <c r="R204" i="2"/>
  <c r="X225" i="2"/>
  <c r="W48" i="2"/>
  <c r="X193" i="2"/>
  <c r="W193" i="2"/>
  <c r="S193" i="2"/>
  <c r="R193" i="2"/>
  <c r="O15" i="5"/>
  <c r="O17" i="5" s="1"/>
  <c r="N17" i="5"/>
  <c r="X124" i="2"/>
  <c r="W124" i="2"/>
  <c r="S124" i="2"/>
  <c r="R124" i="2"/>
  <c r="X209" i="2"/>
  <c r="W209" i="2"/>
  <c r="S209" i="2"/>
  <c r="R209" i="2"/>
  <c r="Q50" i="5"/>
  <c r="S186" i="2" l="1"/>
  <c r="R35" i="2"/>
  <c r="N29" i="3"/>
  <c r="W198" i="2"/>
  <c r="X84" i="2"/>
  <c r="X90" i="2"/>
  <c r="W88" i="2"/>
  <c r="X92" i="2"/>
  <c r="R86" i="2"/>
  <c r="S151" i="2"/>
  <c r="X177" i="2"/>
  <c r="X69" i="2"/>
  <c r="W90" i="2"/>
  <c r="R92" i="2"/>
  <c r="S90" i="2"/>
  <c r="S92" i="2"/>
  <c r="W89" i="2"/>
  <c r="X89" i="2"/>
  <c r="Q6" i="4"/>
  <c r="Q7" i="4" s="1"/>
  <c r="X86" i="2"/>
  <c r="X195" i="2"/>
  <c r="X201" i="2"/>
  <c r="R176" i="2"/>
  <c r="W177" i="2"/>
  <c r="R69" i="2"/>
  <c r="S176" i="2"/>
  <c r="S69" i="2"/>
  <c r="W176" i="2"/>
  <c r="W69" i="2"/>
  <c r="X198" i="2"/>
  <c r="X88" i="2"/>
  <c r="W86" i="2"/>
  <c r="W87" i="2"/>
  <c r="S87" i="2"/>
  <c r="X87" i="2"/>
  <c r="Q34" i="4"/>
  <c r="Q35" i="4" s="1"/>
  <c r="Q28" i="3"/>
  <c r="Q29" i="3" s="1"/>
  <c r="X13" i="2"/>
  <c r="W168" i="2"/>
  <c r="X168" i="2"/>
  <c r="X151" i="2"/>
  <c r="O13" i="5"/>
  <c r="R168" i="2"/>
  <c r="R205" i="2"/>
  <c r="R195" i="2"/>
  <c r="S195" i="2"/>
  <c r="R88" i="2"/>
  <c r="S88" i="2"/>
  <c r="R201" i="2"/>
  <c r="S201" i="2"/>
  <c r="W84" i="2"/>
  <c r="R198" i="2"/>
  <c r="S198" i="2"/>
  <c r="R89" i="2"/>
  <c r="S56" i="2"/>
  <c r="W56" i="2"/>
  <c r="X56" i="2"/>
  <c r="AE33" i="2"/>
  <c r="W151" i="2"/>
  <c r="S200" i="2"/>
  <c r="S188" i="2"/>
  <c r="R139" i="2"/>
  <c r="P30" i="5"/>
  <c r="O6" i="4"/>
  <c r="O7" i="4" s="1"/>
  <c r="X85" i="2"/>
  <c r="X186" i="2"/>
  <c r="X78" i="2"/>
  <c r="W186" i="2"/>
  <c r="W38" i="2"/>
  <c r="AA16" i="3"/>
  <c r="AA12" i="3"/>
  <c r="R13" i="2"/>
  <c r="S13" i="2"/>
  <c r="W13" i="2"/>
  <c r="O29" i="5"/>
  <c r="O30" i="5" s="1"/>
  <c r="Q80" i="2"/>
  <c r="AE80" i="2"/>
  <c r="R31" i="2"/>
  <c r="W45" i="2"/>
  <c r="O34" i="4"/>
  <c r="O35" i="4" s="1"/>
  <c r="W85" i="2"/>
  <c r="S7" i="2"/>
  <c r="X40" i="2"/>
  <c r="R17" i="2"/>
  <c r="W40" i="2"/>
  <c r="S40" i="2"/>
  <c r="X7" i="2"/>
  <c r="W78" i="2"/>
  <c r="W7" i="2"/>
  <c r="S78" i="2"/>
  <c r="S80" i="2" s="1"/>
  <c r="R78" i="2"/>
  <c r="AE111" i="2"/>
  <c r="X139" i="2"/>
  <c r="X205" i="2"/>
  <c r="W17" i="2"/>
  <c r="S91" i="2"/>
  <c r="X143" i="2"/>
  <c r="W143" i="2"/>
  <c r="AE116" i="2"/>
  <c r="AE72" i="2"/>
  <c r="O80" i="2"/>
  <c r="AE100" i="2"/>
  <c r="W79" i="2"/>
  <c r="AE121" i="2"/>
  <c r="N80" i="2"/>
  <c r="P80" i="2"/>
  <c r="P72" i="2"/>
  <c r="X165" i="2"/>
  <c r="S143" i="2"/>
  <c r="W91" i="2"/>
  <c r="O72" i="2"/>
  <c r="W139" i="2"/>
  <c r="N72" i="2"/>
  <c r="AA19" i="4"/>
  <c r="AE221" i="2"/>
  <c r="AE170" i="2"/>
  <c r="X10" i="2"/>
  <c r="S10" i="2"/>
  <c r="AA13" i="5"/>
  <c r="R158" i="2"/>
  <c r="W178" i="2"/>
  <c r="R120" i="2"/>
  <c r="P16" i="3"/>
  <c r="X147" i="2"/>
  <c r="X178" i="2"/>
  <c r="X37" i="2"/>
  <c r="O123" i="2"/>
  <c r="O170" i="2" s="1"/>
  <c r="N170" i="2"/>
  <c r="Q123" i="2"/>
  <c r="Q170" i="2" s="1"/>
  <c r="P170" i="2"/>
  <c r="X127" i="2"/>
  <c r="X120" i="2"/>
  <c r="X150" i="2"/>
  <c r="W10" i="2"/>
  <c r="X91" i="2"/>
  <c r="S150" i="2"/>
  <c r="X17" i="2"/>
  <c r="W205" i="2"/>
  <c r="W71" i="2"/>
  <c r="X71" i="2"/>
  <c r="R178" i="2"/>
  <c r="W150" i="2"/>
  <c r="R106" i="2"/>
  <c r="R79" i="2"/>
  <c r="R80" i="2" s="1"/>
  <c r="S189" i="2"/>
  <c r="X79" i="2"/>
  <c r="S128" i="2"/>
  <c r="R97" i="2"/>
  <c r="R165" i="2"/>
  <c r="R71" i="2"/>
  <c r="X128" i="2"/>
  <c r="W97" i="2"/>
  <c r="S165" i="2"/>
  <c r="R147" i="2"/>
  <c r="X45" i="2"/>
  <c r="W189" i="2"/>
  <c r="X97" i="2"/>
  <c r="W165" i="2"/>
  <c r="S147" i="2"/>
  <c r="S45" i="2"/>
  <c r="W120" i="2"/>
  <c r="R127" i="2"/>
  <c r="W147" i="2"/>
  <c r="S208" i="2"/>
  <c r="S127" i="2"/>
  <c r="W70" i="2"/>
  <c r="W74" i="2"/>
  <c r="W75" i="2" s="1"/>
  <c r="S37" i="2"/>
  <c r="R37" i="2"/>
  <c r="W127" i="2"/>
  <c r="R104" i="2"/>
  <c r="R70" i="2"/>
  <c r="W37" i="2"/>
  <c r="W104" i="2"/>
  <c r="X104" i="2"/>
  <c r="N24" i="5"/>
  <c r="O24" i="5"/>
  <c r="X174" i="2"/>
  <c r="W128" i="2"/>
  <c r="AE63" i="2"/>
  <c r="AA16" i="7"/>
  <c r="X70" i="2"/>
  <c r="R163" i="2"/>
  <c r="AA46" i="8"/>
  <c r="W146" i="2"/>
  <c r="X189" i="2"/>
  <c r="S210" i="2"/>
  <c r="S174" i="2"/>
  <c r="W174" i="2"/>
  <c r="Q24" i="5"/>
  <c r="X114" i="2"/>
  <c r="X14" i="2"/>
  <c r="P24" i="5"/>
  <c r="S14" i="2"/>
  <c r="X146" i="2"/>
  <c r="R114" i="2"/>
  <c r="W114" i="2"/>
  <c r="S114" i="2"/>
  <c r="R146" i="2"/>
  <c r="S146" i="2"/>
  <c r="S175" i="2"/>
  <c r="AA54" i="5"/>
  <c r="AE15" i="2"/>
  <c r="X129" i="2"/>
  <c r="AA9" i="8"/>
  <c r="X74" i="2"/>
  <c r="X75" i="2" s="1"/>
  <c r="AA26" i="3"/>
  <c r="R74" i="2"/>
  <c r="R75" i="2" s="1"/>
  <c r="AA60" i="3"/>
  <c r="X158" i="2"/>
  <c r="W12" i="2"/>
  <c r="X155" i="2"/>
  <c r="R129" i="2"/>
  <c r="S129" i="2"/>
  <c r="W158" i="2"/>
  <c r="R12" i="2"/>
  <c r="S12" i="2"/>
  <c r="W138" i="2"/>
  <c r="X12" i="2"/>
  <c r="R155" i="2"/>
  <c r="R138" i="2"/>
  <c r="S155" i="2"/>
  <c r="X138" i="2"/>
  <c r="W155" i="2"/>
  <c r="W183" i="2"/>
  <c r="W129" i="2"/>
  <c r="R183" i="2"/>
  <c r="P13" i="8"/>
  <c r="O13" i="8"/>
  <c r="Q13" i="8"/>
  <c r="N13" i="8"/>
  <c r="X183" i="2"/>
  <c r="X220" i="2"/>
  <c r="X175" i="2"/>
  <c r="W53" i="2"/>
  <c r="O121" i="2"/>
  <c r="N121" i="2"/>
  <c r="X152" i="2"/>
  <c r="X188" i="2"/>
  <c r="X8" i="2"/>
  <c r="R93" i="2"/>
  <c r="X93" i="2"/>
  <c r="S152" i="2"/>
  <c r="R152" i="2"/>
  <c r="W152" i="2"/>
  <c r="P95" i="2"/>
  <c r="W83" i="2"/>
  <c r="X200" i="2"/>
  <c r="N26" i="2"/>
  <c r="X106" i="2"/>
  <c r="S105" i="2"/>
  <c r="W105" i="2"/>
  <c r="N19" i="4"/>
  <c r="P26" i="2"/>
  <c r="X105" i="2"/>
  <c r="P19" i="4"/>
  <c r="W175" i="2"/>
  <c r="W106" i="2"/>
  <c r="W190" i="2"/>
  <c r="X144" i="2"/>
  <c r="AA48" i="5"/>
  <c r="W200" i="2"/>
  <c r="AA56" i="8"/>
  <c r="N32" i="4"/>
  <c r="O116" i="2"/>
  <c r="N116" i="2"/>
  <c r="AE95" i="2"/>
  <c r="N95" i="2"/>
  <c r="O95" i="2"/>
  <c r="W188" i="2"/>
  <c r="W93" i="2"/>
  <c r="Q26" i="5"/>
  <c r="Q27" i="5" s="1"/>
  <c r="X162" i="2"/>
  <c r="S162" i="2"/>
  <c r="X148" i="2"/>
  <c r="X47" i="2"/>
  <c r="S100" i="2"/>
  <c r="O12" i="3"/>
  <c r="R220" i="2"/>
  <c r="S220" i="2"/>
  <c r="W220" i="2"/>
  <c r="X149" i="2"/>
  <c r="X161" i="2"/>
  <c r="R135" i="2"/>
  <c r="X190" i="2"/>
  <c r="R179" i="2"/>
  <c r="R190" i="2"/>
  <c r="S190" i="2"/>
  <c r="W162" i="2"/>
  <c r="W144" i="2"/>
  <c r="R11" i="2"/>
  <c r="S144" i="2"/>
  <c r="X210" i="2"/>
  <c r="W179" i="2"/>
  <c r="X208" i="2"/>
  <c r="X11" i="2"/>
  <c r="X52" i="2"/>
  <c r="X179" i="2"/>
  <c r="R52" i="2"/>
  <c r="W208" i="2"/>
  <c r="W210" i="2"/>
  <c r="W52" i="2"/>
  <c r="W11" i="2"/>
  <c r="S173" i="2"/>
  <c r="R149" i="2"/>
  <c r="W173" i="2"/>
  <c r="S149" i="2"/>
  <c r="X173" i="2"/>
  <c r="W149" i="2"/>
  <c r="R53" i="2"/>
  <c r="W14" i="2"/>
  <c r="S53" i="2"/>
  <c r="O19" i="2"/>
  <c r="R161" i="2"/>
  <c r="S161" i="2"/>
  <c r="W161" i="2"/>
  <c r="R148" i="2"/>
  <c r="S148" i="2"/>
  <c r="W46" i="2"/>
  <c r="W148" i="2"/>
  <c r="X53" i="2"/>
  <c r="X46" i="2"/>
  <c r="R38" i="2"/>
  <c r="O100" i="2"/>
  <c r="R46" i="2"/>
  <c r="R8" i="2"/>
  <c r="S8" i="2"/>
  <c r="W8" i="2"/>
  <c r="Q75" i="2"/>
  <c r="AA29" i="4"/>
  <c r="X135" i="2"/>
  <c r="Q19" i="5"/>
  <c r="Q20" i="5" s="1"/>
  <c r="P20" i="5"/>
  <c r="N20" i="5"/>
  <c r="O19" i="5"/>
  <c r="O20" i="5" s="1"/>
  <c r="S74" i="2"/>
  <c r="S75" i="2" s="1"/>
  <c r="W135" i="2"/>
  <c r="P26" i="8"/>
  <c r="O25" i="8"/>
  <c r="O26" i="8" s="1"/>
  <c r="P32" i="4"/>
  <c r="X125" i="2"/>
  <c r="AE107" i="2"/>
  <c r="S125" i="2"/>
  <c r="R125" i="2"/>
  <c r="W125" i="2"/>
  <c r="S167" i="2"/>
  <c r="W167" i="2"/>
  <c r="X167" i="2"/>
  <c r="W163" i="2"/>
  <c r="X153" i="2"/>
  <c r="S218" i="2"/>
  <c r="X163" i="2"/>
  <c r="X38" i="2"/>
  <c r="W51" i="2"/>
  <c r="R153" i="2"/>
  <c r="S153" i="2"/>
  <c r="W153" i="2"/>
  <c r="W47" i="2"/>
  <c r="X83" i="2"/>
  <c r="R47" i="2"/>
  <c r="X51" i="2"/>
  <c r="O26" i="5"/>
  <c r="O27" i="5" s="1"/>
  <c r="S51" i="2"/>
  <c r="R83" i="2"/>
  <c r="N13" i="5"/>
  <c r="O221" i="2"/>
  <c r="I4" i="1" s="1"/>
  <c r="N221" i="2"/>
  <c r="O107" i="2"/>
  <c r="N107" i="2"/>
  <c r="X115" i="2"/>
  <c r="N12" i="3"/>
  <c r="R115" i="2"/>
  <c r="S115" i="2"/>
  <c r="W115" i="2"/>
  <c r="P116" i="2"/>
  <c r="X103" i="2"/>
  <c r="R103" i="2"/>
  <c r="S103" i="2"/>
  <c r="P107" i="2"/>
  <c r="W103" i="2"/>
  <c r="N111" i="2"/>
  <c r="O111" i="2"/>
  <c r="W164" i="2"/>
  <c r="X164" i="2"/>
  <c r="W145" i="2"/>
  <c r="X145" i="2"/>
  <c r="R145" i="2"/>
  <c r="AA51" i="3"/>
  <c r="Q12" i="3"/>
  <c r="P12" i="3"/>
  <c r="N33" i="2"/>
  <c r="R137" i="2"/>
  <c r="R164" i="2"/>
  <c r="X137" i="2"/>
  <c r="X119" i="2"/>
  <c r="W137" i="2"/>
  <c r="P121" i="2"/>
  <c r="R119" i="2"/>
  <c r="S119" i="2"/>
  <c r="W119" i="2"/>
  <c r="X9" i="2"/>
  <c r="X202" i="2"/>
  <c r="R9" i="2"/>
  <c r="W9" i="2"/>
  <c r="S9" i="2"/>
  <c r="Q54" i="5"/>
  <c r="P54" i="5"/>
  <c r="O54" i="5"/>
  <c r="N54" i="5"/>
  <c r="AA23" i="8"/>
  <c r="N15" i="2"/>
  <c r="X160" i="2"/>
  <c r="R160" i="2"/>
  <c r="Q13" i="5"/>
  <c r="W160" i="2"/>
  <c r="R202" i="2"/>
  <c r="S202" i="2"/>
  <c r="W202" i="2"/>
  <c r="W44" i="2"/>
  <c r="N54" i="4"/>
  <c r="P221" i="2"/>
  <c r="N46" i="8"/>
  <c r="O46" i="8"/>
  <c r="N100" i="2"/>
  <c r="R185" i="2"/>
  <c r="W185" i="2"/>
  <c r="X185" i="2"/>
  <c r="N32" i="3"/>
  <c r="Q31" i="3"/>
  <c r="Q32" i="3" s="1"/>
  <c r="Q16" i="7"/>
  <c r="P7" i="1" s="1"/>
  <c r="P16" i="7"/>
  <c r="O6" i="2"/>
  <c r="O15" i="2" s="1"/>
  <c r="X132" i="2"/>
  <c r="P15" i="2"/>
  <c r="R132" i="2"/>
  <c r="S132" i="2"/>
  <c r="W132" i="2"/>
  <c r="O54" i="4"/>
  <c r="Q54" i="4"/>
  <c r="P13" i="5"/>
  <c r="R33" i="2"/>
  <c r="Q33" i="2"/>
  <c r="W184" i="2"/>
  <c r="R191" i="2"/>
  <c r="R184" i="2"/>
  <c r="Q63" i="2"/>
  <c r="AE49" i="2"/>
  <c r="X191" i="2"/>
  <c r="AE211" i="2"/>
  <c r="W191" i="2"/>
  <c r="X184" i="2"/>
  <c r="W133" i="2"/>
  <c r="X133" i="2"/>
  <c r="S133" i="2"/>
  <c r="R194" i="2"/>
  <c r="X54" i="2"/>
  <c r="X194" i="2"/>
  <c r="Q65" i="2"/>
  <c r="S65" i="2" s="1"/>
  <c r="S66" i="2" s="1"/>
  <c r="P63" i="2"/>
  <c r="S32" i="2"/>
  <c r="S33" i="2" s="1"/>
  <c r="S196" i="2"/>
  <c r="W196" i="2"/>
  <c r="X196" i="2"/>
  <c r="W32" i="2"/>
  <c r="W54" i="2"/>
  <c r="W194" i="2"/>
  <c r="P33" i="2"/>
  <c r="N211" i="2"/>
  <c r="N19" i="2"/>
  <c r="R43" i="2"/>
  <c r="O49" i="2"/>
  <c r="N49" i="2"/>
  <c r="W43" i="2"/>
  <c r="W59" i="2"/>
  <c r="Q49" i="2"/>
  <c r="W18" i="2"/>
  <c r="P19" i="2"/>
  <c r="Q19" i="2"/>
  <c r="S19" i="2"/>
  <c r="X110" i="2"/>
  <c r="R110" i="2"/>
  <c r="S110" i="2"/>
  <c r="P111" i="2"/>
  <c r="W110" i="2"/>
  <c r="O16" i="7"/>
  <c r="P2" i="1" s="1"/>
  <c r="P6" i="1" s="1"/>
  <c r="N16" i="7"/>
  <c r="W39" i="2"/>
  <c r="X32" i="2"/>
  <c r="O33" i="2"/>
  <c r="N26" i="3"/>
  <c r="W62" i="2"/>
  <c r="Q26" i="3"/>
  <c r="O48" i="5"/>
  <c r="P26" i="3"/>
  <c r="X126" i="2"/>
  <c r="N48" i="5"/>
  <c r="X192" i="2"/>
  <c r="X157" i="2"/>
  <c r="R157" i="2"/>
  <c r="R192" i="2"/>
  <c r="S157" i="2"/>
  <c r="Q211" i="2"/>
  <c r="S192" i="2"/>
  <c r="W157" i="2"/>
  <c r="W126" i="2"/>
  <c r="W192" i="2"/>
  <c r="P211" i="2"/>
  <c r="R126" i="2"/>
  <c r="S126" i="2"/>
  <c r="O26" i="3"/>
  <c r="AA15" i="4"/>
  <c r="AA54" i="4"/>
  <c r="O211" i="2"/>
  <c r="X218" i="2"/>
  <c r="O51" i="3"/>
  <c r="N51" i="3"/>
  <c r="Q48" i="5"/>
  <c r="P48" i="5"/>
  <c r="P46" i="8"/>
  <c r="Q46" i="8"/>
  <c r="Q100" i="2"/>
  <c r="O63" i="2"/>
  <c r="Q51" i="3"/>
  <c r="N63" i="2"/>
  <c r="P51" i="3"/>
  <c r="P54" i="4"/>
  <c r="P49" i="2"/>
  <c r="P100" i="2"/>
  <c r="N66" i="2"/>
  <c r="R98" i="2"/>
  <c r="X98" i="2"/>
  <c r="W42" i="2"/>
  <c r="W98" i="2"/>
  <c r="W218" i="2"/>
  <c r="X39" i="2"/>
  <c r="R59" i="2"/>
  <c r="W61" i="2"/>
  <c r="W41" i="2"/>
  <c r="X41" i="2"/>
  <c r="X62" i="2"/>
  <c r="S41" i="2"/>
  <c r="R62" i="2"/>
  <c r="R42" i="2"/>
  <c r="X42" i="2"/>
  <c r="X43" i="2"/>
  <c r="X61" i="2"/>
  <c r="X59" i="2"/>
  <c r="X18" i="2"/>
  <c r="S59" i="2"/>
  <c r="R39" i="2"/>
  <c r="S39" i="2"/>
  <c r="S54" i="2"/>
  <c r="R54" i="2"/>
  <c r="S61" i="2"/>
  <c r="X44" i="2"/>
  <c r="R44" i="2"/>
  <c r="R18" i="2"/>
  <c r="AA63" i="4"/>
  <c r="Q56" i="8"/>
  <c r="O56" i="8"/>
  <c r="N56" i="8"/>
  <c r="P15" i="4"/>
  <c r="Q15" i="4"/>
  <c r="P9" i="8"/>
  <c r="Q9" i="8"/>
  <c r="O9" i="8"/>
  <c r="N9" i="8"/>
  <c r="N15" i="4"/>
  <c r="O15" i="4"/>
  <c r="O28" i="8"/>
  <c r="O29" i="8" s="1"/>
  <c r="S154" i="2"/>
  <c r="W154" i="2"/>
  <c r="X154" i="2"/>
  <c r="O23" i="8"/>
  <c r="N23" i="8"/>
  <c r="AA15" i="6"/>
  <c r="X141" i="2"/>
  <c r="Q28" i="8"/>
  <c r="Q29" i="8" s="1"/>
  <c r="P56" i="8"/>
  <c r="R141" i="2"/>
  <c r="S141" i="2"/>
  <c r="W141" i="2"/>
  <c r="Q17" i="4"/>
  <c r="Q19" i="4" s="1"/>
  <c r="O17" i="4"/>
  <c r="O19" i="4" s="1"/>
  <c r="Q23" i="8"/>
  <c r="P23" i="8"/>
  <c r="Q60" i="3"/>
  <c r="P60" i="3"/>
  <c r="N60" i="3"/>
  <c r="O60" i="3"/>
  <c r="Q15" i="6"/>
  <c r="O7" i="1" s="1"/>
  <c r="N15" i="6"/>
  <c r="N29" i="4"/>
  <c r="O29" i="4"/>
  <c r="N63" i="4"/>
  <c r="O6" i="6"/>
  <c r="O15" i="6" s="1"/>
  <c r="O2" i="1" s="1"/>
  <c r="O6" i="1" s="1"/>
  <c r="O63" i="4"/>
  <c r="P29" i="4"/>
  <c r="Q29" i="4"/>
  <c r="Q63" i="4"/>
  <c r="P63" i="4"/>
  <c r="P15" i="6"/>
  <c r="X31" i="2"/>
  <c r="W31" i="2"/>
  <c r="W223" i="2"/>
  <c r="W226" i="2" s="1"/>
  <c r="X223" i="2"/>
  <c r="X226" i="2" s="1"/>
  <c r="Q22" i="2"/>
  <c r="X21" i="2"/>
  <c r="X22" i="2" s="1"/>
  <c r="W21" i="2"/>
  <c r="W22" i="2" s="1"/>
  <c r="S21" i="2"/>
  <c r="S22" i="2" s="1"/>
  <c r="R21" i="2"/>
  <c r="R22" i="2" s="1"/>
  <c r="X82" i="2"/>
  <c r="W82" i="2"/>
  <c r="S82" i="2"/>
  <c r="R82" i="2"/>
  <c r="Q95" i="2"/>
  <c r="Q111" i="2"/>
  <c r="X109" i="2"/>
  <c r="W109" i="2"/>
  <c r="S109" i="2"/>
  <c r="R109" i="2"/>
  <c r="Q116" i="2"/>
  <c r="X113" i="2"/>
  <c r="W113" i="2"/>
  <c r="S113" i="2"/>
  <c r="R113" i="2"/>
  <c r="W77" i="2"/>
  <c r="X77" i="2"/>
  <c r="S6" i="2"/>
  <c r="R6" i="2"/>
  <c r="Q15" i="2"/>
  <c r="X118" i="2"/>
  <c r="W118" i="2"/>
  <c r="S118" i="2"/>
  <c r="R118" i="2"/>
  <c r="Q121" i="2"/>
  <c r="Q72" i="2"/>
  <c r="X68" i="2"/>
  <c r="W68" i="2"/>
  <c r="S68" i="2"/>
  <c r="R68" i="2"/>
  <c r="W35" i="2"/>
  <c r="X35" i="2"/>
  <c r="Q107" i="2"/>
  <c r="X102" i="2"/>
  <c r="W102" i="2"/>
  <c r="S102" i="2"/>
  <c r="R102" i="2"/>
  <c r="R28" i="2"/>
  <c r="R29" i="2" s="1"/>
  <c r="S28" i="2"/>
  <c r="S29" i="2" s="1"/>
  <c r="Q29" i="2"/>
  <c r="X28" i="2"/>
  <c r="X29" i="2" s="1"/>
  <c r="W28" i="2"/>
  <c r="W29" i="2" s="1"/>
  <c r="Q221" i="2"/>
  <c r="X215" i="2"/>
  <c r="W215" i="2"/>
  <c r="S215" i="2"/>
  <c r="R215" i="2"/>
  <c r="X24" i="2"/>
  <c r="X26" i="2" s="1"/>
  <c r="W24" i="2"/>
  <c r="W26" i="2" s="1"/>
  <c r="S24" i="2"/>
  <c r="S26" i="2" s="1"/>
  <c r="R24" i="2"/>
  <c r="R26" i="2" s="1"/>
  <c r="Q26" i="2"/>
  <c r="R19" i="2" l="1"/>
  <c r="W80" i="2"/>
  <c r="W19" i="2"/>
  <c r="S72" i="2"/>
  <c r="X19" i="2"/>
  <c r="S95" i="2"/>
  <c r="X100" i="2"/>
  <c r="X80" i="2"/>
  <c r="W72" i="2"/>
  <c r="R72" i="2"/>
  <c r="R123" i="2"/>
  <c r="R170" i="2" s="1"/>
  <c r="S123" i="2"/>
  <c r="W123" i="2"/>
  <c r="W170" i="2" s="1"/>
  <c r="X123" i="2"/>
  <c r="X170" i="2" s="1"/>
  <c r="X72" i="2"/>
  <c r="S170" i="2"/>
  <c r="R100" i="2"/>
  <c r="AA56" i="5"/>
  <c r="W100" i="2"/>
  <c r="X116" i="2"/>
  <c r="AA62" i="3"/>
  <c r="AA58" i="8"/>
  <c r="R221" i="2"/>
  <c r="S221" i="2"/>
  <c r="X95" i="2"/>
  <c r="W116" i="2"/>
  <c r="R95" i="2"/>
  <c r="S116" i="2"/>
  <c r="W95" i="2"/>
  <c r="AA65" i="4"/>
  <c r="X107" i="2"/>
  <c r="R116" i="2"/>
  <c r="AE213" i="2"/>
  <c r="AE228" i="2" s="1"/>
  <c r="S107" i="2"/>
  <c r="W121" i="2"/>
  <c r="R107" i="2"/>
  <c r="W107" i="2"/>
  <c r="R15" i="2"/>
  <c r="O62" i="3"/>
  <c r="J2" i="1" s="1"/>
  <c r="J6" i="1" s="1"/>
  <c r="P62" i="3"/>
  <c r="Q62" i="3"/>
  <c r="J7" i="1" s="1"/>
  <c r="N62" i="3"/>
  <c r="Q56" i="5"/>
  <c r="N7" i="1" s="1"/>
  <c r="X121" i="2"/>
  <c r="R121" i="2"/>
  <c r="S121" i="2"/>
  <c r="N56" i="5"/>
  <c r="O56" i="5"/>
  <c r="N2" i="1" s="1"/>
  <c r="N6" i="1" s="1"/>
  <c r="S15" i="2"/>
  <c r="O213" i="2"/>
  <c r="I3" i="1" s="1"/>
  <c r="P213" i="2"/>
  <c r="P228" i="2" s="1"/>
  <c r="N213" i="2"/>
  <c r="N228" i="2" s="1"/>
  <c r="W221" i="2"/>
  <c r="X65" i="2"/>
  <c r="X66" i="2" s="1"/>
  <c r="W65" i="2"/>
  <c r="W66" i="2" s="1"/>
  <c r="W6" i="2"/>
  <c r="W15" i="2" s="1"/>
  <c r="X6" i="2"/>
  <c r="X15" i="2" s="1"/>
  <c r="X221" i="2"/>
  <c r="Q66" i="2"/>
  <c r="P56" i="5"/>
  <c r="X211" i="2"/>
  <c r="R111" i="2"/>
  <c r="S111" i="2"/>
  <c r="R211" i="2"/>
  <c r="R65" i="2"/>
  <c r="R66" i="2" s="1"/>
  <c r="S211" i="2"/>
  <c r="R63" i="2"/>
  <c r="W33" i="2"/>
  <c r="W211" i="2"/>
  <c r="X111" i="2"/>
  <c r="S63" i="2"/>
  <c r="X63" i="2"/>
  <c r="R49" i="2"/>
  <c r="W111" i="2"/>
  <c r="W49" i="2"/>
  <c r="X33" i="2"/>
  <c r="X49" i="2"/>
  <c r="W63" i="2"/>
  <c r="S49" i="2"/>
  <c r="P58" i="8"/>
  <c r="N58" i="8"/>
  <c r="O58" i="8"/>
  <c r="Q2" i="1" s="1"/>
  <c r="Q6" i="1" s="1"/>
  <c r="Q58" i="8"/>
  <c r="Q7" i="1" s="1"/>
  <c r="N65" i="4"/>
  <c r="O65" i="4"/>
  <c r="M2" i="1" s="1"/>
  <c r="M6" i="1" s="1"/>
  <c r="P65" i="4"/>
  <c r="Q65" i="4"/>
  <c r="M7" i="1" s="1"/>
  <c r="O228" i="2" l="1"/>
  <c r="I2" i="1" s="1"/>
  <c r="I6" i="1" s="1"/>
  <c r="W213" i="2"/>
  <c r="W228" i="2" s="1"/>
  <c r="X213" i="2"/>
  <c r="X228" i="2" s="1"/>
  <c r="S213" i="2"/>
  <c r="S228" i="2" s="1"/>
  <c r="R213" i="2"/>
  <c r="R228" i="2" s="1"/>
  <c r="Q213" i="2"/>
  <c r="I7" i="1" s="1"/>
  <c r="Q228" i="2" l="1"/>
</calcChain>
</file>

<file path=xl/sharedStrings.xml><?xml version="1.0" encoding="utf-8"?>
<sst xmlns="http://schemas.openxmlformats.org/spreadsheetml/2006/main" count="2767" uniqueCount="1540">
  <si>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</si>
  <si>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</si>
  <si>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</si>
  <si>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</si>
  <si>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</si>
  <si>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</si>
  <si>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</si>
  <si>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</si>
  <si>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</si>
  <si>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</si>
  <si>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</si>
  <si>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</si>
  <si>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</si>
  <si>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</si>
  <si>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</si>
  <si>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</si>
  <si>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</si>
  <si>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</si>
  <si>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</si>
  <si>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</si>
  <si>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</si>
  <si>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</si>
  <si>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</si>
  <si>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</si>
  <si>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</si>
  <si>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</si>
  <si>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</si>
  <si>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</si>
  <si>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</si>
  <si>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</si>
  <si>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</si>
  <si>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</si>
  <si>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</si>
  <si>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</si>
  <si>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</si>
  <si>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</si>
  <si>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</si>
  <si>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</si>
  <si>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</si>
  <si>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</si>
  <si>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</si>
  <si>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</si>
  <si>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</si>
  <si>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</si>
  <si>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</si>
  <si>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</si>
  <si>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</si>
  <si>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</si>
  <si>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</si>
  <si>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</si>
  <si>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</si>
  <si>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</si>
  <si>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</si>
  <si>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</si>
  <si>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</si>
  <si>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</si>
  <si>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</si>
  <si>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</si>
  <si>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</si>
  <si>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</si>
  <si>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</si>
  <si>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</si>
  <si>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</si>
  <si>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</si>
  <si>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</si>
  <si>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</si>
  <si>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</si>
  <si>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</si>
  <si>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</si>
  <si>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</si>
  <si>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</si>
  <si>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</si>
  <si>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</si>
  <si>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</si>
  <si>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</si>
  <si>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</si>
  <si>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</si>
  <si>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</si>
  <si>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</si>
  <si>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</si>
  <si>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</si>
  <si>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</si>
  <si>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</si>
  <si>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</si>
  <si>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</si>
  <si>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</si>
  <si>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</si>
  <si>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</si>
  <si>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</si>
  <si>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</si>
  <si>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</si>
  <si>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</si>
  <si>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</si>
  <si>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</si>
  <si>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</si>
  <si>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</si>
  <si>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</si>
  <si>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</si>
  <si>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</si>
  <si>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</si>
  <si>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</si>
  <si>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</si>
  <si>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</si>
  <si>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</si>
  <si>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</si>
  <si>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</si>
  <si>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</si>
  <si>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</si>
  <si>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</si>
  <si>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</si>
  <si>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</si>
  <si>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</si>
  <si>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</si>
  <si>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</si>
  <si>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</si>
  <si>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</si>
  <si>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</si>
  <si>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</si>
  <si>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</si>
  <si>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</si>
  <si>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</si>
  <si>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</si>
  <si>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</si>
  <si>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</si>
  <si>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</si>
  <si>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</si>
  <si>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</si>
  <si>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</si>
  <si>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</si>
  <si>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</si>
  <si>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</si>
  <si>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</si>
  <si>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</si>
  <si>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</si>
  <si>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</si>
  <si>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</si>
  <si>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</si>
  <si>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</si>
  <si>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</si>
  <si>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</si>
  <si>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</si>
  <si>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</si>
  <si>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</si>
  <si>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</si>
  <si>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</si>
  <si>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</si>
  <si>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</si>
  <si>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</si>
  <si>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</si>
  <si>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</si>
  <si>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</si>
  <si>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</si>
  <si>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</si>
  <si>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</si>
  <si>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</si>
  <si>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</si>
  <si>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</si>
  <si>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</si>
  <si>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</si>
  <si>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</si>
  <si>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</si>
  <si>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</si>
  <si>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</si>
  <si>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</si>
  <si>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</si>
  <si>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</si>
  <si>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</si>
  <si>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</si>
  <si>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</si>
  <si>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</si>
  <si>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</si>
  <si>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</si>
  <si>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</si>
  <si>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</si>
  <si>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</si>
  <si>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</si>
  <si>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</si>
  <si>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</si>
  <si>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</si>
  <si>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</si>
  <si>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</si>
  <si>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</si>
  <si>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</si>
  <si>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</si>
  <si>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</si>
  <si>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</si>
  <si>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</si>
  <si>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</si>
  <si>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</si>
  <si>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</si>
  <si>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</si>
  <si>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</si>
  <si>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</si>
  <si>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</si>
  <si>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</si>
  <si>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</si>
  <si>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</si>
  <si>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</si>
  <si>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</si>
  <si>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</si>
  <si>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</si>
  <si>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</si>
  <si>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</si>
  <si>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</si>
  <si>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</si>
  <si>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</si>
  <si>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</si>
  <si>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</si>
  <si>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</si>
  <si>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</si>
  <si>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</si>
  <si>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</si>
  <si>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</si>
  <si>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</si>
  <si>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</si>
  <si>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</si>
  <si>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</si>
  <si>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</si>
  <si>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</si>
  <si>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</si>
  <si>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</si>
  <si>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</si>
  <si>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</si>
  <si>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</si>
  <si>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</si>
  <si>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</si>
  <si>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</si>
  <si>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</si>
  <si>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</si>
  <si>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</si>
  <si>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</si>
  <si>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</si>
  <si>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</si>
  <si>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</si>
  <si>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</si>
  <si>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</si>
  <si>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</si>
  <si>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</si>
  <si>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</si>
  <si>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</si>
  <si>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</si>
  <si>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</si>
  <si>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</si>
  <si>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</si>
  <si>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</si>
  <si>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</si>
  <si>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</si>
  <si>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</si>
  <si>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</si>
  <si>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</si>
  <si>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</si>
  <si>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</si>
  <si>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</si>
  <si>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</si>
  <si>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</si>
  <si>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</si>
  <si>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</si>
  <si>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</si>
  <si>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</si>
  <si>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</si>
  <si>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</si>
  <si>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</si>
  <si>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</si>
  <si>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</si>
  <si>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</si>
  <si>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</si>
  <si>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</si>
  <si>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</si>
  <si>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</si>
  <si>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</si>
  <si>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</si>
  <si>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</si>
  <si>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</si>
  <si>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</si>
  <si>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</si>
  <si>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</si>
  <si>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</si>
  <si>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</si>
  <si>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</si>
  <si>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</si>
  <si>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</si>
  <si>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</si>
  <si>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</si>
  <si>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</si>
  <si>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</si>
  <si>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</si>
  <si>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</si>
  <si>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</si>
  <si>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</si>
  <si>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</si>
  <si>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</si>
  <si>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</si>
  <si>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</si>
  <si>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</si>
  <si>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</si>
  <si>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</si>
  <si>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</si>
  <si>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</si>
  <si>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</si>
  <si>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</si>
  <si>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</si>
  <si>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</si>
  <si>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</si>
  <si>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</si>
  <si>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</si>
  <si>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</si>
  <si>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</si>
  <si>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</si>
  <si>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</si>
  <si>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</si>
  <si>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</si>
  <si>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</si>
  <si>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</si>
  <si>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</si>
  <si>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</si>
  <si>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</si>
  <si>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</si>
  <si>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</si>
  <si>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</si>
  <si>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</si>
  <si>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</si>
  <si>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</si>
  <si>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</si>
  <si>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</si>
  <si>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</si>
  <si>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</si>
  <si>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</si>
  <si>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</si>
  <si>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</si>
  <si>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</si>
  <si>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</si>
  <si>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</si>
  <si>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</si>
  <si>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</si>
  <si>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</si>
  <si>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</si>
  <si>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</si>
  <si>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</si>
  <si>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</si>
  <si>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</si>
  <si>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</si>
  <si>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</si>
  <si>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</si>
  <si>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</si>
  <si>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</si>
  <si>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</si>
  <si>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</si>
  <si>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</si>
  <si>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</si>
  <si>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</si>
  <si>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</si>
  <si>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</si>
  <si>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</si>
  <si>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</si>
  <si>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</si>
  <si>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</si>
  <si>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</si>
  <si>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</si>
  <si>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</si>
  <si>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</si>
  <si>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</si>
  <si>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</si>
  <si>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</si>
  <si>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</si>
  <si>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</si>
  <si>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</si>
  <si>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</si>
  <si>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</si>
  <si>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</si>
  <si>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</si>
  <si>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</si>
  <si>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</si>
  <si>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</si>
  <si>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</si>
  <si>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</si>
  <si>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</si>
  <si>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</si>
  <si>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</si>
  <si>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</si>
  <si>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</si>
  <si>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</si>
  <si>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</si>
  <si>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</si>
  <si>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</si>
  <si>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</si>
  <si>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</si>
  <si>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</si>
  <si>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</si>
  <si>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</si>
  <si>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</si>
  <si>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</si>
  <si>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</si>
  <si>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</si>
  <si>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</si>
  <si>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</si>
  <si>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</si>
  <si>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</si>
  <si>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</si>
  <si>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</si>
  <si>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</si>
  <si>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</si>
  <si>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</si>
  <si>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</si>
  <si>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</si>
  <si>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</si>
  <si>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</si>
  <si>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</si>
  <si>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</si>
  <si>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</si>
  <si>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</si>
  <si>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</si>
  <si>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</si>
  <si>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</si>
  <si>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</si>
  <si>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</si>
  <si>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</si>
  <si>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</si>
  <si>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</si>
  <si>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</si>
  <si>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</si>
  <si>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</si>
  <si>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</si>
  <si>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</si>
  <si>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</si>
  <si>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</si>
  <si>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</si>
  <si>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</si>
  <si>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</si>
  <si>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</si>
  <si>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</si>
  <si>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</si>
  <si>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</si>
  <si>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</si>
  <si>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</si>
  <si>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</si>
  <si>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</si>
  <si>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</si>
  <si>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</si>
  <si>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</si>
  <si>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</si>
  <si>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</si>
  <si>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</si>
  <si>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</si>
  <si>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</si>
  <si>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</si>
  <si>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</si>
  <si>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</si>
  <si>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</si>
  <si>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</si>
  <si>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</si>
  <si>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</si>
  <si>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</si>
  <si>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</si>
  <si>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</si>
  <si>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</si>
  <si>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</si>
  <si>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</si>
  <si>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</si>
  <si>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</si>
  <si>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</si>
  <si>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</si>
  <si>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</si>
  <si>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</si>
  <si>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</si>
  <si>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</si>
  <si>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</si>
  <si>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</si>
  <si>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</si>
  <si>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</si>
  <si>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</si>
  <si>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</si>
  <si>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</si>
  <si>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</si>
  <si>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</si>
  <si>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</si>
  <si>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</si>
  <si>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</si>
  <si>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</si>
  <si>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</si>
  <si>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</si>
  <si>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</si>
  <si>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</si>
  <si>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</si>
  <si>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</si>
  <si>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</si>
  <si>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</si>
  <si>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</si>
  <si>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</si>
  <si>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</si>
  <si>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</si>
  <si>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</si>
  <si>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</si>
  <si>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</si>
  <si>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</si>
  <si>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</si>
  <si>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</si>
  <si>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</si>
  <si>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</si>
  <si>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</si>
  <si>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</si>
  <si>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</si>
  <si>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</si>
  <si>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</si>
  <si>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</si>
  <si>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</si>
  <si>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</si>
  <si>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</si>
  <si>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</si>
  <si>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</si>
  <si>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</si>
  <si>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</si>
  <si>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</si>
  <si>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</si>
  <si>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</si>
  <si>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</si>
  <si>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</si>
  <si>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</si>
  <si>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</si>
  <si>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</si>
  <si>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</si>
  <si>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</si>
  <si>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</si>
  <si>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</si>
  <si>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</si>
  <si>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</si>
  <si>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</si>
  <si>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</si>
  <si>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</si>
  <si>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</si>
  <si>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</si>
  <si>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</si>
  <si>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</si>
  <si>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</si>
  <si>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</si>
  <si>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</si>
  <si>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</si>
  <si>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</si>
  <si>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</si>
  <si>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</si>
  <si>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</si>
  <si>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</si>
  <si>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</si>
  <si>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</si>
  <si>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</si>
  <si>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</si>
  <si>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</si>
  <si>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</si>
  <si>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</si>
  <si>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</si>
  <si>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</si>
  <si>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</si>
  <si>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</si>
  <si>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</si>
  <si>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</si>
  <si>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</si>
  <si>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</si>
  <si>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</si>
  <si>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</si>
  <si>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</si>
  <si>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</si>
  <si>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</si>
  <si>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</si>
  <si>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</si>
  <si>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</si>
  <si>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</si>
  <si>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</si>
  <si>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</si>
  <si>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</si>
  <si>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</si>
  <si>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</si>
  <si>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</si>
  <si>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</si>
  <si>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</si>
  <si>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</si>
  <si>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</si>
  <si>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</si>
  <si>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</si>
  <si>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</si>
  <si>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</si>
  <si>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</si>
  <si>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</si>
  <si>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</si>
  <si>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</si>
  <si>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</si>
  <si>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</si>
  <si>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</si>
  <si>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</si>
  <si>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</si>
  <si>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</si>
  <si>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</si>
  <si>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</si>
  <si>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</si>
  <si>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</si>
  <si>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</si>
  <si>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</si>
  <si>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</si>
  <si>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</si>
  <si>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</si>
  <si>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</si>
  <si>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</si>
  <si>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</si>
  <si>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</si>
  <si>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</si>
  <si>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</si>
  <si>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</si>
  <si>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</si>
  <si>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</si>
  <si>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</si>
  <si>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</si>
  <si>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</si>
  <si>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</si>
  <si>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</si>
  <si>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</si>
  <si>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</si>
  <si>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</si>
  <si>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</si>
  <si>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</si>
  <si>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</si>
  <si>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</si>
  <si>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</si>
  <si>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</si>
  <si>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</si>
  <si>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</si>
  <si>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</si>
  <si>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</si>
  <si>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</si>
  <si>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</si>
  <si>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</si>
  <si>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</si>
  <si>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</si>
  <si>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</si>
  <si>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</si>
  <si>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</si>
  <si>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</si>
  <si>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</si>
  <si>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</si>
  <si>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</si>
  <si>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</si>
  <si>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</si>
  <si>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</si>
  <si>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</si>
  <si>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</si>
  <si>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</si>
  <si>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</si>
  <si>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</si>
  <si>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</si>
  <si>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</si>
  <si>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</si>
  <si>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</si>
  <si>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</si>
  <si>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</si>
  <si>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</si>
  <si>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</si>
  <si>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</si>
  <si>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</si>
  <si>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</si>
  <si>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</si>
  <si>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</si>
  <si>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</si>
  <si>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</si>
  <si>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</si>
  <si>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</si>
  <si>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</si>
  <si>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</si>
  <si>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</si>
  <si>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</si>
  <si>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</si>
  <si>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</si>
  <si>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</si>
  <si>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</si>
  <si>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</si>
  <si>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</si>
  <si>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</si>
  <si>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</si>
  <si>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</si>
  <si>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</si>
  <si>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</si>
  <si>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</si>
  <si>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</si>
  <si>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</si>
  <si>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</si>
  <si>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</si>
  <si>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</si>
  <si>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</si>
  <si>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</si>
  <si>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</si>
  <si>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</si>
  <si>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</si>
  <si>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</si>
  <si>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</si>
  <si>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</si>
  <si>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</si>
  <si>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</si>
  <si>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</si>
  <si>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</si>
  <si>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</si>
  <si>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</si>
  <si>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</si>
  <si>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</si>
  <si>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</si>
  <si>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</si>
  <si>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</si>
  <si>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</si>
  <si>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</si>
  <si>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</si>
  <si>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</si>
  <si>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</si>
  <si>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</si>
  <si>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</si>
  <si>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</si>
  <si>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</si>
  <si>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</si>
  <si>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</si>
  <si>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</si>
  <si>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</si>
  <si>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</si>
  <si>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</si>
  <si>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</si>
  <si>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</si>
  <si>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</si>
  <si>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</si>
  <si>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</si>
  <si>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</si>
  <si>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</si>
  <si>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</si>
  <si>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</si>
  <si>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</si>
  <si>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</si>
  <si>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</si>
  <si>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</si>
  <si>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</si>
  <si>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</si>
  <si>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</si>
  <si>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</si>
  <si>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</si>
  <si>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</si>
  <si>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</si>
  <si>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</si>
  <si>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</si>
  <si>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</si>
  <si>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</si>
  <si>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</si>
  <si>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</si>
  <si>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</si>
  <si>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</si>
  <si>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</si>
  <si>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</si>
  <si>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</si>
  <si>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</si>
  <si>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</si>
  <si>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</si>
  <si>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</si>
  <si>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</si>
  <si>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</si>
  <si>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</si>
  <si>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</si>
  <si>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</si>
  <si>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</si>
  <si>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</si>
  <si>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</si>
  <si>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</si>
  <si>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</si>
  <si>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</si>
  <si>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</si>
  <si>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</si>
  <si>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</si>
  <si>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</si>
  <si>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</si>
  <si>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</si>
  <si>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</si>
  <si>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</si>
  <si>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</si>
  <si>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</si>
  <si>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</si>
  <si>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</si>
  <si>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</si>
  <si>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</si>
  <si>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</si>
  <si>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</si>
  <si>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</si>
  <si>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</si>
  <si>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</si>
  <si>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</si>
  <si>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</si>
  <si>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</si>
  <si>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</si>
  <si>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</si>
  <si>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</si>
  <si>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</si>
  <si>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</si>
  <si>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</si>
  <si>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</si>
  <si>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</si>
  <si>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</si>
  <si>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</si>
  <si>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</si>
  <si>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</si>
  <si>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</si>
  <si>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</si>
  <si>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</si>
  <si>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</si>
  <si>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</si>
  <si>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</si>
  <si>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</si>
  <si>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</si>
  <si>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</si>
  <si>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</si>
  <si>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</si>
  <si>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</si>
  <si>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</si>
  <si>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</si>
  <si>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</si>
  <si>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</si>
  <si>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</si>
  <si>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</si>
  <si>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</si>
  <si>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</si>
  <si>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</si>
  <si>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</si>
  <si>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</si>
  <si>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</si>
  <si>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</si>
  <si>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</si>
  <si>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</si>
  <si>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</si>
  <si>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</si>
  <si>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</si>
  <si>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</si>
  <si>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</si>
  <si>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</si>
  <si>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</si>
  <si>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</si>
  <si>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</si>
  <si>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</si>
  <si>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</si>
  <si>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</si>
  <si>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</si>
  <si>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</si>
  <si>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</si>
  <si>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</si>
  <si>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</si>
  <si>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</si>
  <si>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</si>
  <si>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</si>
  <si>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</si>
  <si>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</si>
  <si>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</si>
  <si>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</si>
  <si>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</si>
  <si>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</si>
  <si>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</si>
  <si>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</si>
  <si>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</si>
  <si>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</si>
  <si>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</si>
  <si>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</si>
  <si>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</si>
  <si>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</si>
  <si>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</si>
  <si>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</si>
  <si>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</si>
  <si>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</si>
  <si>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</si>
  <si>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</si>
  <si>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</si>
  <si>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</si>
  <si>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</si>
  <si>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</si>
  <si>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</si>
  <si>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</si>
  <si>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</si>
  <si>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</si>
  <si>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</si>
  <si>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</si>
  <si>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</si>
  <si>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</si>
  <si>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</si>
  <si>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</si>
  <si>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</si>
  <si>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</si>
  <si>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</si>
  <si>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</si>
  <si>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</si>
  <si>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</si>
  <si>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</si>
  <si>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</si>
  <si>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</si>
  <si>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</si>
  <si>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</si>
  <si>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</si>
  <si>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</si>
  <si>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</si>
  <si>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</si>
  <si>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</si>
  <si>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</si>
  <si>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</si>
  <si>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</si>
  <si>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</si>
  <si>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</si>
  <si>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</si>
  <si>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</si>
  <si>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</si>
  <si>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</si>
  <si>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</si>
  <si>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</si>
  <si>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</si>
  <si>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</si>
  <si>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</si>
  <si>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</si>
  <si>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</si>
  <si>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</si>
  <si>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</si>
  <si>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</si>
  <si>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</si>
  <si>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</si>
  <si>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</si>
  <si>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</si>
  <si>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</si>
  <si>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</si>
  <si>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</si>
  <si>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</si>
  <si>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</si>
  <si>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</si>
  <si>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</si>
  <si>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</si>
  <si>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</si>
  <si>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</si>
  <si>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</si>
  <si>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</si>
  <si>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</si>
  <si>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</si>
  <si>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</si>
  <si>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</si>
  <si>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</si>
  <si>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</si>
  <si>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</si>
  <si>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</si>
  <si>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</si>
  <si>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</si>
  <si>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</si>
  <si>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</si>
  <si>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</si>
  <si>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</si>
  <si>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</si>
  <si>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</si>
  <si>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</si>
  <si>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</si>
  <si>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</si>
  <si>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</si>
  <si>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</si>
  <si>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</si>
  <si>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</si>
  <si>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</si>
  <si>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</si>
  <si>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</si>
  <si>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</si>
  <si>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</si>
  <si>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</si>
  <si>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</si>
  <si>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</si>
  <si>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</si>
  <si>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</si>
  <si>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</si>
  <si>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</si>
  <si>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</si>
  <si>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</si>
  <si>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</si>
  <si>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</si>
  <si>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</si>
  <si>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</si>
  <si>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</si>
  <si>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</si>
  <si>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</si>
  <si>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</si>
  <si>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</si>
  <si>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</si>
  <si>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</si>
  <si>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</si>
  <si>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</si>
  <si>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</si>
  <si>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</si>
  <si>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</si>
  <si>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</si>
  <si>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</si>
  <si>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</si>
  <si>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</si>
  <si>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</si>
  <si>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</si>
  <si>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</si>
  <si>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</si>
  <si>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</si>
  <si>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</si>
  <si>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</si>
  <si>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</si>
  <si>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</si>
  <si>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</si>
  <si>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</si>
  <si>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</si>
  <si>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</si>
  <si>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</si>
  <si>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</si>
  <si>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</si>
  <si>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</si>
  <si>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</si>
  <si>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</si>
  <si>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</si>
  <si>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</si>
  <si>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</si>
  <si>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</si>
  <si>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</si>
  <si>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</si>
  <si>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</si>
  <si>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</si>
  <si>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</si>
  <si>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</si>
  <si>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</si>
  <si>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</si>
  <si>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</si>
  <si>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</si>
  <si>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</si>
  <si>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</si>
  <si>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</si>
  <si>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</si>
  <si>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</si>
  <si>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</si>
  <si>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</si>
  <si>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</si>
  <si>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</si>
  <si>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</si>
  <si>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</si>
  <si>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</si>
  <si>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</si>
  <si>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</si>
  <si>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</si>
  <si>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</si>
  <si>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</si>
  <si>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</si>
  <si>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</si>
  <si>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</si>
  <si>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</si>
  <si>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</si>
  <si>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</si>
  <si>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</si>
  <si>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</si>
  <si>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</si>
  <si>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</si>
  <si>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</si>
  <si>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</si>
  <si>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</si>
  <si>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</si>
  <si>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</si>
  <si>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</si>
  <si>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</si>
  <si>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</si>
  <si>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</si>
  <si>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</si>
  <si>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</si>
  <si>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</si>
  <si>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</si>
  <si>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</si>
  <si>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</si>
  <si>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</si>
  <si>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</si>
  <si>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</si>
  <si>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</si>
  <si>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</si>
  <si>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</si>
  <si>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</si>
  <si>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</si>
  <si>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</si>
  <si>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</si>
  <si>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</si>
  <si>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</si>
  <si>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</si>
  <si>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</si>
  <si>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</si>
  <si>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</si>
  <si>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</si>
  <si>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</si>
  <si>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</si>
  <si>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</si>
  <si>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</si>
  <si>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</si>
  <si>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</si>
  <si>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</si>
  <si>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</si>
  <si>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</si>
  <si>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</si>
  <si>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</si>
  <si>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</si>
  <si>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</si>
  <si>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</si>
  <si>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</si>
  <si>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</si>
  <si>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</si>
  <si>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</si>
  <si>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</si>
  <si>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</si>
  <si>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</si>
  <si>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</si>
  <si>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</si>
  <si>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</si>
  <si>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</si>
  <si>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</si>
  <si>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</si>
  <si>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</si>
  <si>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</si>
  <si>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</si>
  <si>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</si>
  <si>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</si>
  <si>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</si>
  <si>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</si>
  <si>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</si>
  <si>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</si>
  <si>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</si>
  <si>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</si>
  <si>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</si>
  <si>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</si>
  <si>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</si>
  <si>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</si>
  <si>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</si>
  <si>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</si>
  <si>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</si>
  <si>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</si>
  <si>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</si>
  <si>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</si>
  <si>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</si>
  <si>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</si>
  <si>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</si>
  <si>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</si>
  <si>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</si>
  <si>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</si>
  <si>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</si>
  <si>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</si>
  <si>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</si>
  <si>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</si>
  <si>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</si>
  <si>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</si>
  <si>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</si>
  <si>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</si>
  <si>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</si>
  <si>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</si>
  <si>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</si>
  <si>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</si>
  <si>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</si>
  <si>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</si>
  <si>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</si>
  <si>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</si>
  <si>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</si>
  <si>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</si>
  <si>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</si>
  <si>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</si>
  <si>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</si>
  <si>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</si>
  <si>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</si>
  <si>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</si>
  <si>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</si>
  <si>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</si>
  <si>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</si>
  <si>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</si>
  <si>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</si>
  <si>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</si>
  <si>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</si>
  <si>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</si>
  <si>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</si>
  <si>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</si>
  <si>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</si>
  <si>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</si>
  <si>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</si>
  <si>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</si>
  <si>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</si>
  <si>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</si>
  <si>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</si>
  <si>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</si>
  <si>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</si>
  <si>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</si>
  <si>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</si>
  <si>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</si>
  <si>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</si>
  <si>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</si>
  <si>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</si>
  <si>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</si>
  <si>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</si>
  <si>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</si>
  <si>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</si>
  <si>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</si>
  <si>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</si>
  <si>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</si>
  <si>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</si>
  <si>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</si>
  <si>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</si>
  <si>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</si>
  <si>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</si>
  <si>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</si>
  <si>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</si>
  <si>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</si>
  <si>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</si>
  <si>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</si>
  <si>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</si>
  <si>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</si>
  <si>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</si>
  <si>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</si>
  <si>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</si>
  <si>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</si>
  <si>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</si>
  <si>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</si>
  <si>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</si>
  <si>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</si>
  <si>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</si>
  <si>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</si>
  <si>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</si>
  <si>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</si>
  <si>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</si>
  <si>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</si>
  <si>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</si>
  <si>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</si>
  <si>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</si>
  <si>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</si>
  <si>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</si>
  <si>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</si>
  <si>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</si>
  <si>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</si>
  <si>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</si>
  <si>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</si>
  <si>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</si>
  <si>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</si>
  <si>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</si>
  <si>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</si>
  <si>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</si>
  <si>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</si>
  <si>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</si>
  <si>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</si>
  <si>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</si>
  <si>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</si>
  <si>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</si>
  <si>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</si>
  <si>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</si>
  <si>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</si>
  <si>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</si>
  <si>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</si>
  <si>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</si>
  <si>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</si>
  <si>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</si>
  <si>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</si>
  <si>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</si>
  <si>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</si>
  <si>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</si>
  <si>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</si>
  <si>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</si>
  <si>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</si>
  <si>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</si>
  <si>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</si>
  <si>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</si>
  <si>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</si>
  <si>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</si>
  <si>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</si>
  <si>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</si>
  <si>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</si>
  <si>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</si>
  <si>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</si>
  <si>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</si>
  <si>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</si>
  <si>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</si>
  <si>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</si>
  <si>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</si>
  <si>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</si>
  <si>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</si>
  <si>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</si>
  <si>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</si>
  <si>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</si>
  <si>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</si>
  <si>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</si>
  <si>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</si>
  <si>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</si>
  <si>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</si>
  <si>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</si>
  <si>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</si>
  <si>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</si>
  <si>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</si>
  <si>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</si>
  <si>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</si>
  <si>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</si>
  <si>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</si>
  <si>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</si>
  <si>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</si>
  <si>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</si>
  <si>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</si>
  <si>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</si>
  <si>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</si>
  <si>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</si>
  <si>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</si>
  <si>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</si>
  <si>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</si>
  <si>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</si>
  <si>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</si>
  <si>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</si>
  <si>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</si>
  <si>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</si>
  <si>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</si>
  <si>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</si>
  <si>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</si>
  <si>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</si>
  <si>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</si>
  <si>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</si>
  <si>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</si>
  <si>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</si>
  <si>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</si>
  <si>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</si>
  <si>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</si>
  <si>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</si>
  <si>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</si>
  <si>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</si>
  <si>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</si>
  <si>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</si>
  <si>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</si>
  <si>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</si>
  <si>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</si>
  <si>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</si>
  <si>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</si>
  <si>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</si>
  <si>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</si>
  <si>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</si>
  <si>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</si>
  <si>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</si>
  <si>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</si>
  <si>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</si>
  <si>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</si>
  <si>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</si>
  <si>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</si>
  <si>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</si>
  <si>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</si>
  <si>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</si>
  <si>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</si>
  <si>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</si>
  <si>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</si>
  <si>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</si>
  <si>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</si>
  <si>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</si>
  <si>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</si>
  <si>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</si>
  <si>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</si>
  <si>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</si>
  <si>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</si>
  <si>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</si>
  <si>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</si>
  <si>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</si>
  <si>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</si>
  <si>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</si>
  <si>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</si>
  <si>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</si>
  <si>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</si>
  <si>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</si>
  <si>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</si>
  <si>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</si>
  <si>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</si>
  <si>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</si>
  <si>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</si>
  <si>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</si>
  <si>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</si>
  <si>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</si>
  <si>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</si>
  <si>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</si>
  <si>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</si>
  <si>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</si>
  <si>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</si>
  <si>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</si>
  <si>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</si>
  <si>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</si>
  <si>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</si>
  <si>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</si>
  <si>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</si>
  <si>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</si>
  <si>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</si>
  <si>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</si>
  <si>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</si>
  <si>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</si>
  <si>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</si>
  <si>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</si>
  <si>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</si>
  <si>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</si>
  <si>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</si>
  <si>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</si>
  <si>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</si>
  <si>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</si>
  <si>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</si>
  <si>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</si>
  <si>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</si>
  <si>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</si>
  <si>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</si>
  <si>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</si>
  <si>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</si>
  <si>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</si>
  <si>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</si>
  <si>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</si>
  <si>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</si>
  <si>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</si>
  <si>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</si>
  <si>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</si>
  <si>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</si>
  <si>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</si>
  <si>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</si>
  <si>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</si>
  <si>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</si>
  <si>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</si>
  <si>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</si>
  <si>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</si>
  <si>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</si>
  <si>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</si>
  <si>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</si>
  <si>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</si>
  <si>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</si>
  <si>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</si>
  <si>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</si>
  <si>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</si>
  <si>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</si>
  <si>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</si>
  <si>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</si>
  <si>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</si>
  <si>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</si>
  <si>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</si>
  <si>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</si>
  <si>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</si>
  <si>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</si>
  <si>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</si>
  <si>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</si>
  <si>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</si>
  <si>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</si>
  <si>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</si>
  <si>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</si>
  <si>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</si>
  <si>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</si>
  <si>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</si>
  <si>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</si>
  <si>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GCM8 Comdty</t>
  </si>
  <si>
    <t>GOLD 100 OZ FUTR Jun18</t>
  </si>
  <si>
    <t>JBM8 Comdty</t>
  </si>
  <si>
    <t>JPN 10Y Bond(Ose) Jun18</t>
  </si>
  <si>
    <t>FNTN GY Equity</t>
  </si>
  <si>
    <t>Freenet</t>
  </si>
  <si>
    <t>SWAN####Total</t>
  </si>
  <si>
    <t>SWAN</t>
  </si>
  <si>
    <t>IRS: Fix/Float ICE LIBOR GBP 6 Month  P17427000 R17427000 29/03/2018 00:00:00-07/12/2027 00:00:00 -3001039</t>
  </si>
  <si>
    <t>IRS: Fix/Float ICE LIBOR GBP 6 Month P39600000 R39600000 29/12/2017 00:00:00-07/12/2027 00:00:00 -2959908</t>
  </si>
  <si>
    <t>IGLN LN Equity</t>
  </si>
  <si>
    <t>iShares Physical Gold ETC</t>
  </si>
  <si>
    <t>SGLD LN Equity</t>
  </si>
  <si>
    <t>Source Physical Gold P-ETC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</si>
  <si>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</si>
  <si>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</si>
  <si>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</si>
  <si>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</si>
  <si>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</si>
  <si>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</si>
  <si>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</si>
  <si>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</si>
  <si>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</si>
  <si>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</si>
  <si>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</si>
  <si>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</si>
  <si>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BEST####Total</t>
  </si>
  <si>
    <t>BEST</t>
  </si>
  <si>
    <t>OBID####Total</t>
  </si>
  <si>
    <t>OBID</t>
  </si>
  <si>
    <t>FDXC####Total</t>
  </si>
  <si>
    <t>FDXC</t>
  </si>
  <si>
    <t>GLD US Equity</t>
  </si>
  <si>
    <t>SPDR Gold Shares</t>
  </si>
  <si>
    <t xml:space="preserve">  Equity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</si>
  <si>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</si>
  <si>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</si>
  <si>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</si>
  <si>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</si>
  <si>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</si>
  <si>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</si>
  <si>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</si>
  <si>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</si>
  <si>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</si>
  <si>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</si>
  <si>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</si>
  <si>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</si>
  <si>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</si>
  <si>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</si>
  <si>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</si>
  <si>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</si>
  <si>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</si>
  <si>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</si>
  <si>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SWAN##Equity#DK#Total</t>
  </si>
  <si>
    <t>SWAN##Equity#FI#Total</t>
  </si>
  <si>
    <t>SWAN##Equity#FR#Total</t>
  </si>
  <si>
    <t>SWAN##Equity#DE#Total</t>
  </si>
  <si>
    <t>SWAN##Equity#GR#Total</t>
  </si>
  <si>
    <t>SWAN##Equity#HK#Total</t>
  </si>
  <si>
    <t>SWAN##Equity#IE#Total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</si>
  <si>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</si>
  <si>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</si>
  <si>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</si>
  <si>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</si>
  <si>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</si>
  <si>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</si>
  <si>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</si>
  <si>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</si>
  <si>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</si>
  <si>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</si>
  <si>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</si>
  <si>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</si>
  <si>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</si>
  <si>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ALEG###DE#Total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</si>
  <si>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</si>
  <si>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</si>
  <si>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</si>
  <si>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</si>
  <si>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</si>
  <si>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</si>
  <si>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</si>
  <si>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</si>
  <si>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OPUS###DE#Total</t>
  </si>
  <si>
    <t>OPUS###JP#Total</t>
  </si>
  <si>
    <t>OPUS###NO#Total</t>
  </si>
  <si>
    <t>OPUS###SE#Total</t>
  </si>
  <si>
    <t>OPUS###GB#Total</t>
  </si>
  <si>
    <t>OPUS###US#Total</t>
  </si>
  <si>
    <t>OPE###BR#Total</t>
  </si>
  <si>
    <t>OPE###FR#Total</t>
  </si>
  <si>
    <t>OPE###DE#Total</t>
  </si>
  <si>
    <t>OPE###IT#Total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</si>
  <si>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</si>
  <si>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</si>
  <si>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</si>
  <si>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</si>
  <si>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</si>
  <si>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</si>
  <si>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FDXC###DE#Total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</si>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</sst>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20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0" fontId="8" fillId="0" borderId="0" xfId="0" applyFont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64" fontId="8" fillId="0" borderId="0" xfId="7" applyFont="1"/>
    <xf numFmtId="2" fontId="8" fillId="0" borderId="0" xfId="8" applyFont="1"/>
    <xf numFmtId="169" fontId="9" fillId="0" borderId="0" xfId="10" applyFont="1">
      <alignment horizontal="right"/>
    </xf>
    <xf numFmtId="170" fontId="8" fillId="0" borderId="0" xfId="3" applyFont="1">
      <alignment horizontal="right"/>
    </xf>
    <xf numFmtId="170" fontId="8" fillId="0" borderId="0" xfId="4" applyFont="1">
      <alignment horizontal="right"/>
    </xf>
    <xf numFmtId="168" fontId="9" fillId="0" borderId="0" xfId="5" applyFont="1">
      <alignment horizontal="right"/>
    </xf>
    <xf numFmtId="167" fontId="8" fillId="0" borderId="0" xfId="9" applyFont="1"/>
    <xf numFmtId="169" fontId="10" fillId="0" borderId="0" xfId="11" applyFont="1"/>
    <xf numFmtId="164" fontId="8" fillId="4" borderId="0" xfId="7" applyFont="1" applyFill="1"/>
    <xf numFmtId="170" fontId="8" fillId="4" borderId="0" xfId="3" applyFont="1" applyFill="1">
      <alignment horizontal="right"/>
    </xf>
    <xf numFmtId="166" fontId="8" fillId="4" borderId="0" xfId="6" applyFont="1" applyFill="1"/>
    <xf numFmtId="168" fontId="9" fillId="4" borderId="0" xfId="5" applyFont="1" applyFill="1">
      <alignment horizontal="right"/>
    </xf>
    <xf numFmtId="0" fontId="8" fillId="4" borderId="0" xfId="0" applyFont="1" applyFill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9" fontId="9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0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left"/>
    </xf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168" fontId="6" fillId="4" borderId="0" xfId="5" applyNumberFormat="1" applyFont="1" applyFill="1" applyBorder="1" applyAlignment="1" applyProtection="1">
      <alignment horizontal="right"/>
    </xf>
    <xf numFmtId="0" fontId="2" fillId="4" borderId="0" xfId="1" applyNumberFormat="1" applyFont="1" applyFill="1" applyBorder="1" applyAlignment="1" applyProtection="1"/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8" fontId="6" fillId="0" borderId="10" xfId="5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168" fontId="6" fillId="4" borderId="10" xfId="5" applyNumberFormat="1" applyFont="1" applyFill="1" applyBorder="1" applyAlignment="1" applyProtection="1">
      <alignment horizontal="right"/>
    </xf>
    <xf numFmtId="0" fontId="0" fillId="4" borderId="0" xfId="0" applyNumberFormat="1" applyFont="1" applyFill="1" applyBorder="1" applyAlignment="1" applyProtection="1"/>
    <xf numFmtId="0" fontId="4" fillId="4" borderId="19" xfId="0" applyNumberFormat="1" applyFont="1" applyFill="1" applyBorder="1" applyAlignment="1" applyProtection="1"/>
    <xf numFmtId="166" fontId="2" fillId="0" borderId="20" xfId="1" applyNumberFormat="1" applyFont="1" applyBorder="1"/>
    <xf numFmtId="166" fontId="4" fillId="2" borderId="21" xfId="1" applyNumberFormat="1" applyFont="1" applyFill="1" applyBorder="1" applyAlignment="1">
      <alignment horizontal="center"/>
    </xf>
    <xf numFmtId="166" fontId="4" fillId="0" borderId="20" xfId="1" applyNumberFormat="1" applyFont="1" applyBorder="1" applyAlignment="1">
      <alignment horizontal="right"/>
    </xf>
    <xf numFmtId="166" fontId="2" fillId="0" borderId="20" xfId="6" applyFont="1" applyBorder="1"/>
    <xf numFmtId="166" fontId="4" fillId="0" borderId="22" xfId="6" applyFont="1" applyBorder="1"/>
    <xf numFmtId="166" fontId="2" fillId="0" borderId="20" xfId="1" applyNumberFormat="1" applyFont="1" applyBorder="1" applyAlignment="1">
      <alignment horizontal="right"/>
    </xf>
    <xf numFmtId="166" fontId="2" fillId="0" borderId="20" xfId="6" applyNumberFormat="1" applyFont="1" applyFill="1" applyBorder="1" applyAlignment="1" applyProtection="1"/>
    <xf numFmtId="166" fontId="4" fillId="0" borderId="22" xfId="6" applyNumberFormat="1" applyFont="1" applyFill="1" applyBorder="1" applyAlignment="1" applyProtection="1"/>
    <xf numFmtId="166" fontId="2" fillId="0" borderId="21" xfId="1" applyNumberFormat="1" applyFont="1" applyBorder="1"/>
    <xf numFmtId="166" fontId="4" fillId="5" borderId="22" xfId="6" applyFont="1" applyFill="1" applyBorder="1"/>
    <xf numFmtId="166" fontId="8" fillId="0" borderId="20" xfId="6" applyFont="1" applyBorder="1"/>
    <xf numFmtId="166" fontId="4" fillId="5" borderId="23" xfId="6" applyFont="1" applyFill="1" applyBorder="1"/>
    <xf numFmtId="168" fontId="6" fillId="0" borderId="20" xfId="2" applyNumberFormat="1" applyFont="1" applyBorder="1"/>
    <xf numFmtId="167" fontId="4" fillId="2" borderId="21" xfId="1" applyNumberFormat="1" applyFont="1" applyFill="1" applyBorder="1" applyAlignment="1">
      <alignment horizontal="center"/>
    </xf>
    <xf numFmtId="168" fontId="7" fillId="0" borderId="20" xfId="1" applyNumberFormat="1" applyFont="1" applyBorder="1" applyAlignment="1">
      <alignment horizontal="right"/>
    </xf>
    <xf numFmtId="168" fontId="6" fillId="0" borderId="20" xfId="5" applyFont="1" applyBorder="1">
      <alignment horizontal="right"/>
    </xf>
    <xf numFmtId="168" fontId="6" fillId="0" borderId="22" xfId="5" applyFont="1" applyBorder="1">
      <alignment horizontal="right"/>
    </xf>
    <xf numFmtId="168" fontId="6" fillId="0" borderId="20" xfId="1" applyNumberFormat="1" applyFont="1" applyBorder="1" applyAlignment="1">
      <alignment horizontal="right"/>
    </xf>
    <xf numFmtId="168" fontId="6" fillId="0" borderId="20" xfId="5" applyNumberFormat="1" applyFont="1" applyFill="1" applyBorder="1" applyAlignment="1" applyProtection="1">
      <alignment horizontal="right"/>
    </xf>
    <xf numFmtId="168" fontId="6" fillId="0" borderId="22" xfId="5" applyNumberFormat="1" applyFont="1" applyFill="1" applyBorder="1" applyAlignment="1" applyProtection="1">
      <alignment horizontal="right"/>
    </xf>
    <xf numFmtId="168" fontId="6" fillId="5" borderId="22" xfId="5" applyFont="1" applyFill="1" applyBorder="1">
      <alignment horizontal="right"/>
    </xf>
    <xf numFmtId="168" fontId="9" fillId="0" borderId="20" xfId="5" applyFont="1" applyBorder="1">
      <alignment horizontal="right"/>
    </xf>
    <xf numFmtId="168" fontId="6" fillId="5" borderId="23" xfId="5" applyFont="1" applyFill="1" applyBorder="1">
      <alignment horizontal="right"/>
    </xf>
    <xf numFmtId="168" fontId="6" fillId="0" borderId="23" xfId="5" applyFont="1" applyBorder="1">
      <alignment horizontal="right"/>
    </xf>
    <xf numFmtId="169" fontId="3" fillId="0" borderId="20" xfId="1" applyNumberFormat="1" applyFont="1" applyBorder="1"/>
    <xf numFmtId="169" fontId="3" fillId="0" borderId="20" xfId="11" applyFont="1" applyBorder="1"/>
    <xf numFmtId="169" fontId="5" fillId="0" borderId="22" xfId="11" applyFont="1" applyBorder="1"/>
    <xf numFmtId="169" fontId="5" fillId="0" borderId="20" xfId="1" applyNumberFormat="1" applyFont="1" applyBorder="1"/>
    <xf numFmtId="164" fontId="5" fillId="0" borderId="20" xfId="1" applyFont="1" applyBorder="1" applyAlignment="1">
      <alignment horizontal="right"/>
    </xf>
    <xf numFmtId="164" fontId="3" fillId="0" borderId="20" xfId="1" applyFont="1" applyBorder="1" applyAlignment="1">
      <alignment horizontal="right"/>
    </xf>
    <xf numFmtId="169" fontId="3" fillId="0" borderId="20" xfId="11" applyNumberFormat="1" applyFont="1" applyFill="1" applyBorder="1" applyAlignment="1" applyProtection="1"/>
    <xf numFmtId="169" fontId="5" fillId="0" borderId="22" xfId="11" applyNumberFormat="1" applyFont="1" applyFill="1" applyBorder="1" applyAlignment="1" applyProtection="1"/>
    <xf numFmtId="169" fontId="3" fillId="0" borderId="21" xfId="1" applyNumberFormat="1" applyFont="1" applyBorder="1"/>
    <xf numFmtId="169" fontId="5" fillId="5" borderId="22" xfId="11" applyFont="1" applyFill="1" applyBorder="1"/>
    <xf numFmtId="169" fontId="10" fillId="0" borderId="20" xfId="11" applyFont="1" applyBorder="1"/>
    <xf numFmtId="169" fontId="5" fillId="5" borderId="23" xfId="11" applyFont="1" applyFill="1" applyBorder="1"/>
    <xf numFmtId="169" fontId="5" fillId="0" borderId="20" xfId="1" applyNumberFormat="1" applyFont="1" applyBorder="1" applyAlignment="1">
      <alignment horizontal="right"/>
    </xf>
    <xf numFmtId="169" fontId="3" fillId="0" borderId="20" xfId="1" applyNumberFormat="1" applyFont="1" applyBorder="1" applyAlignment="1">
      <alignment horizontal="right"/>
    </xf>
    <xf numFmtId="164" fontId="4" fillId="2" borderId="21" xfId="1" applyFont="1" applyFill="1" applyBorder="1" applyAlignment="1">
      <alignment horizontal="right"/>
    </xf>
    <xf numFmtId="168" fontId="6" fillId="3" borderId="20" xfId="1" applyNumberFormat="1" applyFont="1" applyFill="1" applyBorder="1" applyAlignment="1">
      <alignment horizontal="right"/>
    </xf>
    <xf numFmtId="168" fontId="6" fillId="4" borderId="20" xfId="5" applyFont="1" applyFill="1" applyBorder="1">
      <alignment horizontal="right"/>
    </xf>
    <xf numFmtId="168" fontId="6" fillId="4" borderId="22" xfId="5" applyFont="1" applyFill="1" applyBorder="1">
      <alignment horizontal="right"/>
    </xf>
    <xf numFmtId="168" fontId="7" fillId="3" borderId="20" xfId="1" applyNumberFormat="1" applyFont="1" applyFill="1" applyBorder="1" applyAlignment="1">
      <alignment horizontal="right"/>
    </xf>
    <xf numFmtId="168" fontId="6" fillId="4" borderId="20" xfId="5" applyNumberFormat="1" applyFont="1" applyFill="1" applyBorder="1" applyAlignment="1" applyProtection="1">
      <alignment horizontal="right"/>
    </xf>
    <xf numFmtId="168" fontId="6" fillId="4" borderId="22" xfId="5" applyNumberFormat="1" applyFont="1" applyFill="1" applyBorder="1" applyAlignment="1" applyProtection="1">
      <alignment horizontal="right"/>
    </xf>
    <xf numFmtId="168" fontId="9" fillId="4" borderId="20" xfId="5" applyFont="1" applyFill="1" applyBorder="1">
      <alignment horizontal="right"/>
    </xf>
    <xf numFmtId="0" fontId="4" fillId="5" borderId="1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4" fillId="4" borderId="10" xfId="0" applyNumberFormat="1" applyFont="1" applyFill="1" applyBorder="1" applyAlignment="1" applyProtection="1"/>
    <xf numFmtId="0" fontId="4" fillId="5" borderId="21" xfId="0" applyNumberFormat="1" applyFont="1" applyFill="1" applyBorder="1" applyAlignment="1" applyProtection="1">
      <alignment horizontal="center"/>
    </xf>
    <xf numFmtId="0" fontId="0" fillId="0" borderId="20" xfId="0" applyBorder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119.77</v>
        <stp/>
        <stp>##V3_BDPV12</stp>
        <stp>SJM US Equity</stp>
        <stp>LAST_PRICE</stp>
        <stp>[Crispin Spreadsheet.xlsx]OEI!R654C7</stp>
        <tr r="G654" s="1"/>
      </tp>
      <tp>
        <v>11.13</v>
        <stp/>
        <stp>##V3_BDPV12</stp>
        <stp>DBK GY Equity</stp>
        <stp>LAST_PRICE</stp>
        <stp>[Crispin Spreadsheet.xlsx]OEI!R152C7</stp>
        <tr r="G152" s="1"/>
      </tp>
      <tp>
        <v>2609</v>
        <stp/>
        <stp>##V3_BDPV12</stp>
        <stp>CCH LN Equity</stp>
        <stp>LAST_PRICE</stp>
        <stp>[Crispin Spreadsheet.xlsx]OEI!R441C7</stp>
        <tr r="G441" s="1"/>
      </tp>
      <tp>
        <v>16.329999999999998</v>
        <stp/>
        <stp>##V3_BDPV12</stp>
        <stp>FCA IM Equity</stp>
        <stp>LAST_PRICE</stp>
        <stp>[Crispin Spreadsheet.xlsx]OEI!R228C7</stp>
        <tr r="G228" s="1"/>
      </tp>
      <tp>
        <v>96.06</v>
        <stp/>
        <stp>##V3_BDPV12</stp>
        <stp>RNO FP Equity</stp>
        <stp>LAST_PRICE</stp>
        <stp>[Crispin Spreadsheet.xlsx]OEI!R116C7</stp>
        <tr r="G116" s="1"/>
      </tp>
      <tp>
        <v>42.6</v>
        <stp/>
        <stp>##V3_BDPV12</stp>
        <stp>WKL NA Equity</stp>
        <stp>LAST_PRICE</stp>
        <stp>[Crispin Spreadsheet.xlsx]OEI!R305C7</stp>
        <tr r="G305" s="1"/>
      </tp>
      <tp>
        <v>223</v>
        <stp/>
        <stp>##V3_BDPV12</stp>
        <stp>WDH DC Equity</stp>
        <stp>LAST_PRICE</stp>
        <stp>[Crispin Spreadsheet.xlsx]OEI!R811C7</stp>
        <tr r="G811" s="1"/>
      </tp>
      <tp>
        <v>79.400000000000006</v>
        <stp/>
        <stp>##V3_BDPV12</stp>
        <stp>TNI LN Equity</stp>
        <stp>LAST_PRICE</stp>
        <stp>[Crispin Spreadsheet.xlsx]OEI!R580C7</stp>
        <tr r="G580" s="1"/>
      </tp>
      <tp>
        <v>42.5</v>
        <stp/>
        <stp>##V3_BDPV12</stp>
        <stp>1928 HK Equity</stp>
        <stp>LAST_PRICE</stp>
        <stp>[Crispin Spreadsheet.xlsx]SWAN!R70C7</stp>
        <tr r="G70" s="2"/>
      </tp>
      <tp>
        <v>1.7</v>
        <stp/>
        <stp>##V3_BDPV12</stp>
        <stp>ALPHA GA Equity</stp>
        <stp>LAST_PRICE</stp>
        <stp>[Crispin Spreadsheet.xlsx]OEI!R187C7</stp>
        <tr r="G187" s="1"/>
      </tp>
      <tp>
        <v>4750</v>
        <stp/>
        <stp>##V3_BDPV12</stp>
        <stp>9684 JT Equity</stp>
        <stp>LAST_PRICE</stp>
        <stp>[Crispin Spreadsheet.xlsx]FDXC!R21C7</stp>
        <tr r="G21" s="8"/>
      </tp>
      <tp>
        <v>4132.5</v>
        <stp/>
        <stp>##V3_BDPV12</stp>
        <stp>BATS LN Equity</stp>
        <stp>LAST_PRICE</stp>
        <stp>[Crispin Spreadsheet.xlsx]OEI!R424C7</stp>
        <tr r="G424" s="1"/>
      </tp>
      <tp>
        <v>51.66</v>
        <stp/>
        <stp>##V3_BDPV12</stp>
        <stp>ERICB SS Equity</stp>
        <stp>LAST_PRICE</stp>
        <stp>[Crispin Spreadsheet.xlsx]OEI!R370C7</stp>
        <tr r="G370" s="1"/>
      </tp>
      <tp>
        <v>887</v>
        <stp/>
        <stp>##V3_BDPV12</stp>
        <stp>8848 JT Equity</stp>
        <stp>LAST_PRICE</stp>
        <stp>[Crispin Spreadsheet.xlsx]ALEG!R19C7</stp>
        <tr r="G19" s="3"/>
      </tp>
      <tp>
        <v>625.20000000000005</v>
        <stp/>
        <stp>##V3_BDPV12</stp>
        <stp>5020 JT Equity</stp>
        <stp>LAST_PRICE</stp>
        <stp>[Crispin Spreadsheet.xlsx]FDXC!R15C7</stp>
        <tr r="G15" s="8"/>
      </tp>
      <tp>
        <v>24.35</v>
        <stp/>
        <stp>##V3_BDHV12</stp>
        <stp>UN01 GY Equity</stp>
        <stp>PX_CLOSE_1D</stp>
        <stp>28/03/2018</stp>
        <stp>28/03/2018</stp>
        <stp>[Crispin Spreadsheet.xlsx]FDXC!R12C22</stp>
        <tr r="V12" s="8"/>
      </tp>
      <tp>
        <v>206.5</v>
        <stp/>
        <stp>##V3_BDPV12</stp>
        <stp>BARC LN Equity</stp>
        <stp>PX_YEST_CLOSE</stp>
        <stp>[Crispin Spreadsheet.xlsx]ALEG!R37C6</stp>
        <tr r="F37" s="3"/>
      </tp>
      <tp t="s">
        <v>JPY</v>
        <stp/>
        <stp>##V3_BDPV12</stp>
        <stp>6857 JT Equity</stp>
        <stp>CRNCY</stp>
        <stp>[Crispin Spreadsheet.xlsx]OEI!R242C4</stp>
        <tr r="D242" s="1"/>
      </tp>
      <tp>
        <v>62.1</v>
        <stp/>
        <stp>##V3_BDPV12</stp>
        <stp>LAMR US Equity</stp>
        <stp>LAST_PRICE</stp>
        <stp>[Crispin Spreadsheet.xlsx]SWAN!R193C7</stp>
        <tr r="G193" s="2"/>
      </tp>
      <tp>
        <v>6.15</v>
        <stp/>
        <stp>##V3_BDPV12</stp>
        <stp>3328 HK Equity</stp>
        <stp>PX_YEST_CLOSE</stp>
        <stp>[Crispin Spreadsheet.xlsx]OEI!R194C6</stp>
        <tr r="F194" s="1"/>
      </tp>
      <tp>
        <v>42.2</v>
        <stp/>
        <stp>##V3_BDPV12</stp>
        <stp>1928 HK Equity</stp>
        <stp>PX_YEST_CLOSE</stp>
        <stp>[Crispin Spreadsheet.xlsx]OEI!R204C6</stp>
        <tr r="F204" s="1"/>
      </tp>
      <tp t="s">
        <v>JPY</v>
        <stp/>
        <stp>##V3_BDPV12</stp>
        <stp>8871 JT Equity</stp>
        <stp>CRNCY</stp>
        <stp>[Crispin Spreadsheet.xlsx]OEI!R250C4</stp>
        <tr r="D250" s="1"/>
      </tp>
      <tp t="s">
        <v>JPY</v>
        <stp/>
        <stp>##V3_BDPV12</stp>
        <stp>7261 JT Equity</stp>
        <stp>CRNCY</stp>
        <stp>[Crispin Spreadsheet.xlsx]OEI!R261C4</stp>
        <tr r="D261" s="1"/>
      </tp>
      <tp t="s">
        <v>JPY</v>
        <stp/>
        <stp>##V3_BDPV12</stp>
        <stp>7203 JT Equity</stp>
        <stp>CRNCY</stp>
        <stp>[Crispin Spreadsheet.xlsx]OEI!R287C4</stp>
        <tr r="D287" s="1"/>
      </tp>
      <tp t="s">
        <v>JPY</v>
        <stp/>
        <stp>##V3_BDPV12</stp>
        <stp>5202 JT Equity</stp>
        <stp>CRNCY</stp>
        <stp>[Crispin Spreadsheet.xlsx]OEI!R267C4</stp>
        <tr r="D267" s="1"/>
      </tp>
      <tp>
        <v>212.3</v>
        <stp/>
        <stp>##V3_BDPV12</stp>
        <stp>GN DC Equity</stp>
        <stp>LAST_PRICE</stp>
        <stp>[Crispin Spreadsheet.xlsx]OEI!R62C7</stp>
        <tr r="G62" s="1"/>
      </tp>
      <tp>
        <v>64.89</v>
        <stp/>
        <stp>##V3_BDPV12</stp>
        <stp>VSAT US Equity</stp>
        <stp>PX_YEST_CLOSE</stp>
        <stp>[Crispin Spreadsheet.xlsx]ALEG!R59C6</stp>
        <tr r="F59" s="3"/>
      </tp>
      <tp>
        <v>204.3</v>
        <stp/>
        <stp>##V3_BDPV12</stp>
        <stp>INTU LN Equity</stp>
        <stp>LAST_PRICE</stp>
        <stp>[Crispin Spreadsheet.xlsx]SWAN!R146C7</stp>
        <tr r="G146" s="2"/>
      </tp>
      <tp t="s">
        <v>US LONG BOND(CBT) Jun18</v>
        <stp/>
        <stp>##V3_BDPV12</stp>
        <stp>USA Comdty</stp>
        <stp>NAME</stp>
        <stp>[Crispin Spreadsheet.xlsx]OEI!R724C5</stp>
        <tr r="E724" s="1"/>
      </tp>
      <tp>
        <v>3.2189999999999999</v>
        <stp/>
        <stp>##V3_BDHV12</stp>
        <stp>SPM IM Equity</stp>
        <stp>PX_CLOSE_1D</stp>
        <stp>28/03/2018</stp>
        <stp>28/03/2018</stp>
        <stp>[Crispin Spreadsheet.xlsx]OEI!R232C28</stp>
        <tr r="AB232" s="1"/>
      </tp>
      <tp>
        <v>90.2</v>
        <stp/>
        <stp>##V3_BDHV12</stp>
        <stp>LOOK LN Equity</stp>
        <stp>PX_CLOSE_1D</stp>
        <stp>28/03/2018</stp>
        <stp>28/03/2018</stp>
        <stp>[Crispin Spreadsheet.xlsx]OEI!R507C28</stp>
        <tr r="AB507" s="1"/>
      </tp>
      <tp>
        <v>113.4</v>
        <stp/>
        <stp>##V3_BDHV12</stp>
        <stp>RHM GY Equity</stp>
        <stp>PX_CLOSE_1D</stp>
        <stp>28/03/2018</stp>
        <stp>28/03/2018</stp>
        <stp>[Crispin Spreadsheet.xlsx]OEI!R170C28</stp>
        <tr r="AB170" s="1"/>
      </tp>
      <tp>
        <v>27.98</v>
        <stp/>
        <stp>##V3_BDHV12</stp>
        <stp>PSM GY Equity</stp>
        <stp>PX_CLOSE_1D</stp>
        <stp>28/03/2018</stp>
        <stp>28/03/2018</stp>
        <stp>[Crispin Spreadsheet.xlsx]OEI!R168C28</stp>
        <tr r="AB168" s="1"/>
      </tp>
      <tp>
        <v>19.085000000000001</v>
        <stp/>
        <stp>##V3_BDHV12</stp>
        <stp>STM FP Equity</stp>
        <stp>PX_CLOSE_1D</stp>
        <stp>28/03/2018</stp>
        <stp>28/03/2018</stp>
        <stp>[Crispin Spreadsheet.xlsx]OEI!R127C28</stp>
        <tr r="AB127" s="1"/>
      </tp>
      <tp>
        <v>122.41</v>
        <stp/>
        <stp>##V3_BDHV12</stp>
        <stp>SJM US Equity</stp>
        <stp>PX_CLOSE_1D</stp>
        <stp>28/03/2018</stp>
        <stp>28/03/2018</stp>
        <stp>[Crispin Spreadsheet.xlsx]OEI!R775C28</stp>
        <tr r="AB775" s="1"/>
      </tp>
      <tp>
        <v>47.53</v>
        <stp/>
        <stp>##V3_BDHV12</stp>
        <stp>EEM US Equity</stp>
        <stp>PX_CLOSE_1D</stp>
        <stp>28/03/2018</stp>
        <stp>28/03/2018</stp>
        <stp>[Crispin Spreadsheet.xlsx]OEI!R732C28</stp>
        <tr r="AB732" s="1"/>
      </tp>
      <tp>
        <v>25.63</v>
        <stp/>
        <stp>##V3_BDHV12</stp>
        <stp>TTM US Equity</stp>
        <stp>PX_CLOSE_1D</stp>
        <stp>28/03/2018</stp>
        <stp>28/03/2018</stp>
        <stp>[Crispin Spreadsheet.xlsx]OEI!R697C28</stp>
        <tr r="AB697" s="1"/>
      </tp>
      <tp>
        <v>73.7</v>
        <stp/>
        <stp>##V3_BDHV12</stp>
        <stp>XOM US Equity</stp>
        <stp>PX_CLOSE_1D</stp>
        <stp>28/03/2018</stp>
        <stp>28/03/2018</stp>
        <stp>[Crispin Spreadsheet.xlsx]OEI!R637C28</stp>
        <tr r="AB637" s="1"/>
      </tp>
      <tp>
        <v>29.23</v>
        <stp/>
        <stp>##V3_BDHV12</stp>
        <stp>PHM US Equity</stp>
        <stp>PX_CLOSE_1D</stp>
        <stp>28/03/2018</stp>
        <stp>28/03/2018</stp>
        <stp>[Crispin Spreadsheet.xlsx]OEI!R689C28</stp>
        <tr r="AB689" s="1"/>
      </tp>
      <tp>
        <v>122.41</v>
        <stp/>
        <stp>##V3_BDHV12</stp>
        <stp>SJM US Equity</stp>
        <stp>PX_CLOSE_1D</stp>
        <stp>28/03/2018</stp>
        <stp>28/03/2018</stp>
        <stp>[Crispin Spreadsheet.xlsx]OEI!R654C28</stp>
        <tr r="AB654" s="1"/>
      </tp>
      <tp>
        <v>4737</v>
        <stp/>
        <stp>##V3_BDHV12</stp>
        <stp>ITRK LN Equity</stp>
        <stp>PX_CLOSE_1D</stp>
        <stp>28/03/2018</stp>
        <stp>28/03/2018</stp>
        <stp>[Crispin Spreadsheet.xlsx]OEI!R488C28</stp>
        <tr r="AB488" s="1"/>
      </tp>
      <tp>
        <v>108.17</v>
        <stp/>
        <stp>##V3_BDHV12</stp>
        <stp>JPM US Equity</stp>
        <stp>PX_CLOSE_1D</stp>
        <stp>28/03/2018</stp>
        <stp>28/03/2018</stp>
        <stp>[Crispin Spreadsheet.xlsx]OEI!R655C28</stp>
        <tr r="AB655" s="1"/>
      </tp>
      <tp>
        <v>151.91</v>
        <stp/>
        <stp>##V3_BDHV12</stp>
        <stp>IBM US Equity</stp>
        <stp>PX_CLOSE_1D</stp>
        <stp>28/03/2018</stp>
        <stp>28/03/2018</stp>
        <stp>[Crispin Spreadsheet.xlsx]OEI!R653C28</stp>
        <tr r="AB653" s="1"/>
      </tp>
      <tp>
        <v>113.81</v>
        <stp/>
        <stp>##V3_BDHV12</stp>
        <stp>CRM US Equity</stp>
        <stp>PX_CLOSE_1D</stp>
        <stp>28/03/2018</stp>
        <stp>28/03/2018</stp>
        <stp>[Crispin Spreadsheet.xlsx]OEI!R693C28</stp>
        <tr r="AB693" s="1"/>
      </tp>
      <tp>
        <v>1845.5</v>
        <stp/>
        <stp>##V3_BDHV12</stp>
        <stp>ADM LN Equity</stp>
        <stp>PX_CLOSE_1D</stp>
        <stp>28/03/2018</stp>
        <stp>28/03/2018</stp>
        <stp>[Crispin Spreadsheet.xlsx]OEI!R405C28</stp>
        <tr r="AB405" s="1"/>
      </tp>
      <tp>
        <v>126</v>
        <stp/>
        <stp>##V3_BDHV12</stp>
        <stp>IMM LN Equity</stp>
        <stp>PX_CLOSE_1D</stp>
        <stp>28/03/2018</stp>
        <stp>28/03/2018</stp>
        <stp>[Crispin Spreadsheet.xlsx]OEI!R481C28</stp>
        <tr r="AB481" s="1"/>
      </tp>
      <tp>
        <v>333.2</v>
        <stp/>
        <stp>##V3_BDHV12</stp>
        <stp>DOM LN Equity</stp>
        <stp>PX_CLOSE_1D</stp>
        <stp>28/03/2018</stp>
        <stp>28/03/2018</stp>
        <stp>[Crispin Spreadsheet.xlsx]OEI!R450C28</stp>
        <tr r="AB450" s="1"/>
      </tp>
      <tp>
        <v>570.79999999999995</v>
        <stp/>
        <stp>##V3_BDHV12</stp>
        <stp>ECM LN Equity</stp>
        <stp>PX_CLOSE_1D</stp>
        <stp>28/03/2018</stp>
        <stp>28/03/2018</stp>
        <stp>[Crispin Spreadsheet.xlsx]OEI!R455C28</stp>
        <tr r="AB455" s="1"/>
      </tp>
      <tp>
        <v>32.4</v>
        <stp/>
        <stp>##V3_BDHV12</stp>
        <stp>ITM LN Equity</stp>
        <stp>PX_CLOSE_1D</stp>
        <stp>28/03/2018</stp>
        <stp>28/03/2018</stp>
        <stp>[Crispin Spreadsheet.xlsx]OEI!R491C28</stp>
        <tr r="AB491" s="1"/>
      </tp>
      <tp>
        <v>33.5</v>
        <stp/>
        <stp>##V3_BDHV12</stp>
        <stp>HUM LN Equity</stp>
        <stp>PX_CLOSE_1D</stp>
        <stp>28/03/2018</stp>
        <stp>28/03/2018</stp>
        <stp>[Crispin Spreadsheet.xlsx]OEI!R475C28</stp>
        <tr r="AB475" s="1"/>
      </tp>
      <tp>
        <v>854</v>
        <stp/>
        <stp>##V3_BDHV12</stp>
        <stp>8848 JT Equity</stp>
        <stp>PX_CLOSE_1D</stp>
        <stp>28/03/2018</stp>
        <stp>28/03/2018</stp>
        <stp>[Crispin Spreadsheet.xlsx]OPUS!R22C22</stp>
        <tr r="V22" s="4"/>
      </tp>
      <tp>
        <v>39.049999999999997</v>
        <stp/>
        <stp>##V3_BDHV12</stp>
        <stp>FIBK US Equity</stp>
        <stp>PX_CLOSE_1D</stp>
        <stp>28/03/2018</stp>
        <stp>28/03/2018</stp>
        <stp>[Crispin Spreadsheet.xlsx]OEI!R641C28</stp>
        <tr r="AB641" s="1"/>
      </tp>
      <tp>
        <v>3.8149999999999999</v>
        <stp/>
        <stp>##V3_BDHV12</stp>
        <stp>CABK SQ Equity</stp>
        <stp>PX_CLOSE_1D</stp>
        <stp>28/03/2018</stp>
        <stp>28/03/2018</stp>
        <stp>[Crispin Spreadsheet.xlsx]OEI!R344C28</stp>
        <tr r="AB344" s="1"/>
      </tp>
      <tp>
        <v>41.45</v>
        <stp/>
        <stp>##V3_BDPV12</stp>
        <stp>WES AU Equity</stp>
        <stp>LAST_PRICE</stp>
        <stp>[Crispin Spreadsheet.xlsx]OEI!R24C7</stp>
        <tr r="G24" s="1"/>
      </tp>
      <tp>
        <v>5940</v>
        <stp/>
        <stp>##V3_BDPV12</stp>
        <stp>RRS LN Equity</stp>
        <stp>LAST_PRICE</stp>
        <stp>[Crispin Spreadsheet.xlsx]OPE!R44C7</stp>
        <tr r="G44" s="5"/>
      </tp>
      <tp>
        <v>175.25</v>
        <stp/>
        <stp>##V3_BDHV12</stp>
        <stp>ASSAB SS Equity</stp>
        <stp>PX_CLOSE_1D</stp>
        <stp>28/03/2018</stp>
        <stp>28/03/2018</stp>
        <stp>[Crispin Spreadsheet.xlsx]OEI!R353C28</stp>
        <tr r="AB353" s="1"/>
      </tp>
      <tp>
        <v>1.6015200000000001</v>
        <stp/>
        <stp>##V3_BDPV12</stp>
        <stp>EURAUD Curncy</stp>
        <stp>LAST_PRICE</stp>
        <stp>[Crispin Spreadsheet.xlsx]SWAN!R8C13</stp>
        <tr r="M8" s="2"/>
      </tp>
      <tp>
        <v>1.6015200000000001</v>
        <stp/>
        <stp>##V3_BDPV12</stp>
        <stp>EURAUD Curncy</stp>
        <stp>LAST_PRICE</stp>
        <stp>[Crispin Spreadsheet.xlsx]SWAN!R9C13</stp>
        <tr r="M9" s="2"/>
      </tp>
      <tp>
        <v>1.6015200000000001</v>
        <stp/>
        <stp>##V3_BDPV12</stp>
        <stp>EURAUD Curncy</stp>
        <stp>LAST_PRICE</stp>
        <stp>[Crispin Spreadsheet.xlsx]SWAN!R6C13</stp>
        <tr r="M6" s="2"/>
      </tp>
      <tp>
        <v>1.6015200000000001</v>
        <stp/>
        <stp>##V3_BDPV12</stp>
        <stp>EURAUD Curncy</stp>
        <stp>LAST_PRICE</stp>
        <stp>[Crispin Spreadsheet.xlsx]SWAN!R7C13</stp>
        <tr r="M7" s="2"/>
      </tp>
      <tp>
        <v>133.5</v>
        <stp/>
        <stp>##V3_BDHV12</stp>
        <stp>AMBUB DC Equity</stp>
        <stp>PX_CLOSE_1D</stp>
        <stp>28/03/2018</stp>
        <stp>28/03/2018</stp>
        <stp>[Crispin Spreadsheet.xlsx]OEI!R753C28</stp>
        <tr r="AB753" s="1"/>
      </tp>
      <tp>
        <v>31.44</v>
        <stp/>
        <stp>##V3_BDPV12</stp>
        <stp>RBI AV Equity</stp>
        <stp>LAST_PRICE</stp>
        <stp>[Crispin Spreadsheet.xlsx]OEI!R30C7</stp>
        <tr r="G30" s="1"/>
      </tp>
      <tp>
        <v>1892.5</v>
        <stp/>
        <stp>##V3_BDHV12</stp>
        <stp>8591 JT Equity</stp>
        <stp>PX_CLOSE_1D</stp>
        <stp>28/03/2018</stp>
        <stp>28/03/2018</stp>
        <stp>[Crispin Spreadsheet.xlsx]FDXC!R18C22</stp>
        <tr r="V18" s="8"/>
      </tp>
      <tp>
        <v>42.295000000000002</v>
        <stp/>
        <stp>##V3_BDPV12</stp>
        <stp>SGO FP Equity</stp>
        <stp>LAST_PRICE</stp>
        <stp>[Crispin Spreadsheet.xlsx]OEI!R93C7</stp>
        <tr r="G93" s="1"/>
      </tp>
      <tp>
        <v>112</v>
        <stp/>
        <stp>##V3_BDHV12</stp>
        <stp>TALK LN Equity</stp>
        <stp>PX_CLOSE_1D</stp>
        <stp>28/03/2018</stp>
        <stp>28/03/2018</stp>
        <stp>[Crispin Spreadsheet.xlsx]OEI!R574C28</stp>
        <tr r="AB574" s="1"/>
      </tp>
      <tp>
        <v>5070</v>
        <stp/>
        <stp>##V3_BDHV12</stp>
        <stp>2331 JT Equity</stp>
        <stp>PX_CLOSE_1D</stp>
        <stp>28/03/2018</stp>
        <stp>28/03/2018</stp>
        <stp>[Crispin Spreadsheet.xlsx]FDXC!R20C22</stp>
        <tr r="V20" s="8"/>
      </tp>
      <tp>
        <v>710.3</v>
        <stp/>
        <stp>##V3_BDHV12</stp>
        <stp>8306 JT Equity</stp>
        <stp>PX_CLOSE_1D</stp>
        <stp>28/03/2018</stp>
        <stp>28/03/2018</stp>
        <stp>[Crispin Spreadsheet.xlsx]ALEG!R20C22</stp>
        <tr r="V20" s="3"/>
      </tp>
      <tp>
        <v>4543</v>
        <stp/>
        <stp>##V3_BDHV12</stp>
        <stp>8316 JT Equity</stp>
        <stp>PX_CLOSE_1D</stp>
        <stp>28/03/2018</stp>
        <stp>28/03/2018</stp>
        <stp>[Crispin Spreadsheet.xlsx]ALEG!R25C22</stp>
        <tr r="V25" s="3"/>
      </tp>
      <tp>
        <v>99.79</v>
        <stp/>
        <stp>##V3_BDHV12</stp>
        <stp>SPLK US Equity</stp>
        <stp>PX_CLOSE_1D</stp>
        <stp>28/03/2018</stp>
        <stp>28/03/2018</stp>
        <stp>[Crispin Spreadsheet.xlsx]OEI!R798C28</stp>
        <tr r="AB798" s="1"/>
      </tp>
      <tp>
        <v>6542</v>
        <stp/>
        <stp>##V3_BDHV12</stp>
        <stp>4911 JT Equity</stp>
        <stp>PX_CLOSE_1D</stp>
        <stp>28/03/2018</stp>
        <stp>28/03/2018</stp>
        <stp>[Crispin Spreadsheet.xlsx]FDXC!R19C22</stp>
        <tr r="V19" s="8"/>
      </tp>
      <tp>
        <v>33.25</v>
        <stp/>
        <stp>##V3_BDPV12</stp>
        <stp>HUM LN Equity</stp>
        <stp>LAST_PRICE</stp>
        <stp>[Crispin Spreadsheet.xlsx]OEI!R475C7</stp>
        <tr r="G475" s="1"/>
      </tp>
      <tp>
        <v>119.77</v>
        <stp/>
        <stp>##V3_BDPV12</stp>
        <stp>SJM US Equity</stp>
        <stp>LAST_PRICE</stp>
        <stp>[Crispin Spreadsheet.xlsx]OEI!R775C7</stp>
        <tr r="G775" s="1"/>
      </tp>
      <tp>
        <v>68.349999999999994</v>
        <stp/>
        <stp>##V3_BDPV12</stp>
        <stp>DAI GY Equity</stp>
        <stp>LAST_PRICE</stp>
        <stp>[Crispin Spreadsheet.xlsx]OEI!R151C7</stp>
        <tr r="G151" s="1"/>
      </tp>
      <tp>
        <v>1188</v>
        <stp/>
        <stp>##V3_BDPV12</stp>
        <stp>SGL SJ Equity</stp>
        <stp>LAST_PRICE</stp>
        <stp>[Crispin Spreadsheet.xlsx]OEI!R334C7</stp>
        <tr r="G334" s="1"/>
      </tp>
      <tp>
        <v>1831.5</v>
        <stp/>
        <stp>##V3_BDPV12</stp>
        <stp>ADM LN Equity</stp>
        <stp>LAST_PRICE</stp>
        <stp>[Crispin Spreadsheet.xlsx]OEI!R405C7</stp>
        <tr r="G405" s="1"/>
      </tp>
      <tp>
        <v>4552</v>
        <stp/>
        <stp>##V3_BDPV12</stp>
        <stp>CCL LN Equity</stp>
        <stp>LAST_PRICE</stp>
        <stp>[Crispin Spreadsheet.xlsx]OEI!R434C7</stp>
        <tr r="G434" s="1"/>
      </tp>
      <tp>
        <v>1569</v>
        <stp/>
        <stp>##V3_BDPV12</stp>
        <stp>EZJ LN Equity</stp>
        <stp>LAST_PRICE</stp>
        <stp>[Crispin Spreadsheet.xlsx]OEI!R452C7</stp>
        <tr r="G452" s="1"/>
      </tp>
      <tp>
        <v>581.4</v>
        <stp/>
        <stp>##V3_BDPV12</stp>
        <stp>ECM LN Equity</stp>
        <stp>LAST_PRICE</stp>
        <stp>[Crispin Spreadsheet.xlsx]OEI!R455C7</stp>
        <tr r="G455" s="1"/>
      </tp>
      <tp>
        <v>1378.2</v>
        <stp/>
        <stp>##V3_BDPV12</stp>
        <stp>GSK LN Equity</stp>
        <stp>LAST_PRICE</stp>
        <stp>[Crispin Spreadsheet.xlsx]OEI!R463C7</stp>
        <tr r="G463" s="1"/>
      </tp>
      <tp>
        <v>21.16</v>
        <stp/>
        <stp>##V3_BDPV12</stp>
        <stp>TKA GY Equity</stp>
        <stp>LAST_PRICE</stp>
        <stp>[Crispin Spreadsheet.xlsx]OEI!R179C7</stp>
        <tr r="G179" s="1"/>
      </tp>
      <tp>
        <v>67.739999999999995</v>
        <stp/>
        <stp>##V3_BDPV12</stp>
        <stp>UBI FP Equity</stp>
        <stp>LAST_PRICE</stp>
        <stp>[Crispin Spreadsheet.xlsx]OEI!R131C7</stp>
        <tr r="G131" s="1"/>
      </tp>
      <tp>
        <v>11.2</v>
        <stp/>
        <stp>##V3_BDPV12</stp>
        <stp>SGL GY Equity</stp>
        <stp>LAST_PRICE</stp>
        <stp>[Crispin Spreadsheet.xlsx]OEI!R174C7</stp>
        <tr r="G174" s="1"/>
      </tp>
      <tp>
        <v>2514</v>
        <stp/>
        <stp>##V3_BDPV12</stp>
        <stp>PSN LN Equity</stp>
        <stp>LAST_PRICE</stp>
        <stp>[Crispin Spreadsheet.xlsx]OEI!R526C7</stp>
        <tr r="G526" s="1"/>
      </tp>
      <tp>
        <v>107.85</v>
        <stp/>
        <stp>##V3_BDPV12</stp>
        <stp>JPM US Equity</stp>
        <stp>LAST_PRICE</stp>
        <stp>[Crispin Spreadsheet.xlsx]OEI!R655C7</stp>
        <tr r="G655" s="1"/>
      </tp>
      <tp>
        <v>326.5</v>
        <stp/>
        <stp>##V3_BDPV12</stp>
        <stp>WMH LN Equity</stp>
        <stp>LAST_PRICE</stp>
        <stp>[Crispin Spreadsheet.xlsx]OEI!R590C7</stp>
        <tr r="G590" s="1"/>
      </tp>
      <tp>
        <v>854</v>
        <stp/>
        <stp>##V3_BDHV12</stp>
        <stp>8848 JT Equity</stp>
        <stp>PX_CLOSE_1D</stp>
        <stp>28/03/2018</stp>
        <stp>28/03/2018</stp>
        <stp>[Crispin Spreadsheet.xlsx]OPE!R23C22</stp>
        <tr r="V23" s="5"/>
      </tp>
      <tp>
        <v>64.41</v>
        <stp/>
        <stp>##V3_BDPV12</stp>
        <stp>PCAR US Equity</stp>
        <stp>LAST_PRICE</stp>
        <stp>[Crispin Spreadsheet.xlsx]OEI!R684C7</stp>
        <tr r="G684" s="1"/>
      </tp>
      <tp>
        <v>3916</v>
        <stp/>
        <stp>##V3_BDPV12</stp>
        <stp>ULVR LN Equity</stp>
        <stp>LAST_PRICE</stp>
        <stp>[Crispin Spreadsheet.xlsx]OEI!R584C7</stp>
        <tr r="G584" s="1"/>
      </tp>
      <tp>
        <v>28.5</v>
        <stp/>
        <stp>##V3_BDPV12</stp>
        <stp>1128 HK Equity</stp>
        <stp>LAST_PRICE</stp>
        <stp>[Crispin Spreadsheet.xlsx]SWAN!R71C7</stp>
        <tr r="G71" s="2"/>
      </tp>
      <tp>
        <v>4410</v>
        <stp/>
        <stp>##V3_BDPV12</stp>
        <stp>8316 JT Equity</stp>
        <stp>LAST_PRICE</stp>
        <stp>[Crispin Spreadsheet.xlsx]FDXC!R22C7</stp>
        <tr r="G22" s="8"/>
      </tp>
      <tp>
        <v>1834.5</v>
        <stp/>
        <stp>##V3_BDPV12</stp>
        <stp>8591 JT Equity</stp>
        <stp>LAST_PRICE</stp>
        <stp>[Crispin Spreadsheet.xlsx]ALEG!R21C7</stp>
        <tr r="G21" s="3"/>
      </tp>
      <tp>
        <v>4750</v>
        <stp/>
        <stp>##V3_BDPV12</stp>
        <stp>9684 JT Equity</stp>
        <stp>LAST_PRICE</stp>
        <stp>[Crispin Spreadsheet.xlsx]ALEG!R24C7</stp>
        <tr r="G24" s="3"/>
      </tp>
      <tp>
        <v>13.73</v>
        <stp/>
        <stp>##V3_BDPV12</stp>
        <stp>ORA FP Equity</stp>
        <stp>LAST_PRICE</stp>
        <stp>[Crispin Spreadsheet.xlsx]FDXC!R6C7</stp>
        <tr r="G6" s="8"/>
      </tp>
      <tp t="s">
        <v>JPY</v>
        <stp/>
        <stp>##V3_BDPV12</stp>
        <stp>8035 JT Equity</stp>
        <stp>CRNCY</stp>
        <stp>[Crispin Spreadsheet.xlsx]OEI!R285C4</stp>
        <tr r="D285" s="1"/>
      </tp>
      <tp>
        <v>460.8</v>
        <stp/>
        <stp>##V3_BDPV12</stp>
        <stp>HWDN LN Equity</stp>
        <stp>PX_YEST_CLOSE</stp>
        <stp>[Crispin Spreadsheet.xlsx]OPUS!R44C6</stp>
        <tr r="F44" s="4"/>
      </tp>
      <tp t="s">
        <v>JPY</v>
        <stp/>
        <stp>##V3_BDPV12</stp>
        <stp>9064 JT Equity</stp>
        <stp>CRNCY</stp>
        <stp>[Crispin Spreadsheet.xlsx]OEI!R290C4</stp>
        <tr r="D290" s="1"/>
      </tp>
      <tp t="s">
        <v>JPY</v>
        <stp/>
        <stp>##V3_BDPV12</stp>
        <stp>5727 JT Equity</stp>
        <stp>CRNCY</stp>
        <stp>[Crispin Spreadsheet.xlsx]OEI!R284C4</stp>
        <tr r="D284" s="1"/>
      </tp>
      <tp>
        <v>1.73</v>
        <stp/>
        <stp>##V3_BDPV12</stp>
        <stp>ALPHA GA Equity</stp>
        <stp>PX_YEST_CLOSE</stp>
        <stp>[Crispin Spreadsheet.xlsx]SWAN!R65C6</stp>
        <tr r="F65" s="2"/>
      </tp>
      <tp t="s">
        <v>JPY</v>
        <stp/>
        <stp>##V3_BDPV12</stp>
        <stp>6201 JT Equity</stp>
        <stp>CRNCY</stp>
        <stp>[Crispin Spreadsheet.xlsx]OEI!R286C4</stp>
        <tr r="D286" s="1"/>
      </tp>
      <tp>
        <v>3.89</v>
        <stp/>
        <stp>##V3_BDPV12</stp>
        <stp>1919 HK Equity</stp>
        <stp>PX_YEST_CLOSE</stp>
        <stp>[Crispin Spreadsheet.xlsx]OEI!R196C6</stp>
        <tr r="F196" s="1"/>
      </tp>
      <tp t="s">
        <v>JPY</v>
        <stp/>
        <stp>##V3_BDPV12</stp>
        <stp>2670 JT Equity</stp>
        <stp>CRNCY</stp>
        <stp>[Crispin Spreadsheet.xlsx]OEI!R241C4</stp>
        <tr r="D241" s="1"/>
      </tp>
      <tp t="s">
        <v>JPY</v>
        <stp/>
        <stp>##V3_BDPV12</stp>
        <stp>8929 JT Equity</stp>
        <stp>CRNCY</stp>
        <stp>[Crispin Spreadsheet.xlsx]OEI!R244C4</stp>
        <tr r="D244" s="1"/>
      </tp>
      <tp>
        <v>3540</v>
        <stp/>
        <stp>##V3_BDPV12</stp>
        <stp>MTRO LN Equity</stp>
        <stp>LAST_PRICE</stp>
        <stp>[Crispin Spreadsheet.xlsx]SWAN!R153C7</stp>
        <tr r="G153" s="2"/>
      </tp>
      <tp t="s">
        <v>USD</v>
        <stp/>
        <stp>##V3_BDPV12</stp>
        <stp>VSAT US Equity</stp>
        <stp>CRNCY</stp>
        <stp>[Crispin Spreadsheet.xlsx]OPUS!R62C4</stp>
        <tr r="D62" s="4"/>
      </tp>
      <tp>
        <v>28.24</v>
        <stp/>
        <stp>##V3_BDPV12</stp>
        <stp>EDEN FP Equity</stp>
        <stp>PX_YEST_CLOSE</stp>
        <stp>[Crispin Spreadsheet.xlsx]SWAN!R36C6</stp>
        <tr r="F36" s="2"/>
      </tp>
      <tp>
        <v>106.14</v>
        <stp/>
        <stp>##V3_BDPV12</stp>
        <stp>USDJPY Curncy</stp>
        <stp>LAST_PRICE</stp>
        <stp>[Crispin Spreadsheet.xlsx]FDXC!R20C13</stp>
        <tr r="M20" s="8"/>
      </tp>
      <tp>
        <v>106.14</v>
        <stp/>
        <stp>##V3_BDPV12</stp>
        <stp>USDJPY Curncy</stp>
        <stp>LAST_PRICE</stp>
        <stp>[Crispin Spreadsheet.xlsx]FDXC!R21C13</stp>
        <tr r="M21" s="8"/>
      </tp>
      <tp>
        <v>106.14</v>
        <stp/>
        <stp>##V3_BDPV12</stp>
        <stp>USDJPY Curncy</stp>
        <stp>LAST_PRICE</stp>
        <stp>[Crispin Spreadsheet.xlsx]FDXC!R22C13</stp>
        <tr r="M22" s="8"/>
      </tp>
      <tp>
        <v>106.14</v>
        <stp/>
        <stp>##V3_BDPV12</stp>
        <stp>USDJPY Curncy</stp>
        <stp>LAST_PRICE</stp>
        <stp>[Crispin Spreadsheet.xlsx]FDXC!R18C13</stp>
        <tr r="M18" s="8"/>
      </tp>
      <tp>
        <v>106.14</v>
        <stp/>
        <stp>##V3_BDPV12</stp>
        <stp>USDJPY Curncy</stp>
        <stp>LAST_PRICE</stp>
        <stp>[Crispin Spreadsheet.xlsx]FDXC!R19C13</stp>
        <tr r="M19" s="8"/>
      </tp>
      <tp>
        <v>106.14</v>
        <stp/>
        <stp>##V3_BDPV12</stp>
        <stp>USDJPY Curncy</stp>
        <stp>LAST_PRICE</stp>
        <stp>[Crispin Spreadsheet.xlsx]FDXC!R15C13</stp>
        <tr r="M15" s="8"/>
      </tp>
      <tp>
        <v>106.14</v>
        <stp/>
        <stp>##V3_BDPV12</stp>
        <stp>USDJPY Curncy</stp>
        <stp>LAST_PRICE</stp>
        <stp>[Crispin Spreadsheet.xlsx]FDXC!R16C13</stp>
        <tr r="M16" s="8"/>
      </tp>
      <tp>
        <v>106.14</v>
        <stp/>
        <stp>##V3_BDPV12</stp>
        <stp>USDJPY Curncy</stp>
        <stp>LAST_PRICE</stp>
        <stp>[Crispin Spreadsheet.xlsx]FDXC!R17C13</stp>
        <tr r="M17" s="8"/>
      </tp>
      <tp>
        <v>1175</v>
        <stp/>
        <stp>##V3_BDHV12</stp>
        <stp>SGL SJ Equity</stp>
        <stp>PX_CLOSE_1D</stp>
        <stp>28/03/2018</stp>
        <stp>28/03/2018</stp>
        <stp>[Crispin Spreadsheet.xlsx]OEI!R334C28</stp>
        <tr r="AB334" s="1"/>
      </tp>
      <tp>
        <v>175.7</v>
        <stp/>
        <stp>##V3_BDHV12</stp>
        <stp>TEL NO Equity</stp>
        <stp>PX_CLOSE_1D</stp>
        <stp>28/03/2018</stp>
        <stp>28/03/2018</stp>
        <stp>[Crispin Spreadsheet.xlsx]OEI!R319C28</stp>
        <tr r="AB319" s="1"/>
      </tp>
      <tp>
        <v>42.52</v>
        <stp/>
        <stp>##V3_BDHV12</stp>
        <stp>WKL NA Equity</stp>
        <stp>PX_CLOSE_1D</stp>
        <stp>28/03/2018</stp>
        <stp>28/03/2018</stp>
        <stp>[Crispin Spreadsheet.xlsx]OEI!R305C28</stp>
        <tr r="AB305" s="1"/>
      </tp>
      <tp>
        <v>184.2</v>
        <stp/>
        <stp>##V3_BDHV12</stp>
        <stp>STL NO Equity</stp>
        <stp>PX_CLOSE_1D</stp>
        <stp>28/03/2018</stp>
        <stp>28/03/2018</stp>
        <stp>[Crispin Spreadsheet.xlsx]OEI!R316C28</stp>
        <tr r="AB316" s="1"/>
      </tp>
      <tp>
        <v>63</v>
        <stp/>
        <stp>##V3_BDHV12</stp>
        <stp>AXL SJ Equity</stp>
        <stp>PX_CLOSE_1D</stp>
        <stp>28/03/2018</stp>
        <stp>28/03/2018</stp>
        <stp>[Crispin Spreadsheet.xlsx]OEI!R331C28</stp>
        <tr r="AB331" s="1"/>
      </tp>
      <tp>
        <v>11.54</v>
        <stp/>
        <stp>##V3_BDHV12</stp>
        <stp>SGL GY Equity</stp>
        <stp>PX_CLOSE_1D</stp>
        <stp>28/03/2018</stp>
        <stp>28/03/2018</stp>
        <stp>[Crispin Spreadsheet.xlsx]OEI!R174C28</stp>
        <tr r="AB174" s="1"/>
      </tp>
      <tp>
        <v>13.56</v>
        <stp/>
        <stp>##V3_BDHV12</stp>
        <stp>RXL FP Equity</stp>
        <stp>PX_CLOSE_1D</stp>
        <stp>28/03/2018</stp>
        <stp>28/03/2018</stp>
        <stp>[Crispin Spreadsheet.xlsx]OEI!R117C28</stp>
        <tr r="AB117" s="1"/>
      </tp>
      <tp>
        <v>41.84</v>
        <stp/>
        <stp>##V3_BDHV12</stp>
        <stp>POL US Equity</stp>
        <stp>PX_CLOSE_1D</stp>
        <stp>28/03/2018</stp>
        <stp>28/03/2018</stp>
        <stp>[Crispin Spreadsheet.xlsx]OEI!R688C28</stp>
        <tr r="AB688" s="1"/>
      </tp>
      <tp>
        <v>46.88</v>
        <stp/>
        <stp>##V3_BDHV12</stp>
        <stp>HAL US Equity</stp>
        <stp>PX_CLOSE_1D</stp>
        <stp>28/03/2018</stp>
        <stp>28/03/2018</stp>
        <stp>[Crispin Spreadsheet.xlsx]OEI!R650C28</stp>
        <tr r="AB650" s="1"/>
      </tp>
      <tp>
        <v>25.19</v>
        <stp/>
        <stp>##V3_BDHV12</stp>
        <stp>NWL US Equity</stp>
        <stp>PX_CLOSE_1D</stp>
        <stp>28/03/2018</stp>
        <stp>28/03/2018</stp>
        <stp>[Crispin Spreadsheet.xlsx]OEI!R676C28</stp>
        <tr r="AB676" s="1"/>
      </tp>
      <tp>
        <v>54.26</v>
        <stp/>
        <stp>##V3_BDHV12</stp>
        <stp>DAL US Equity</stp>
        <stp>PX_CLOSE_1D</stp>
        <stp>28/03/2018</stp>
        <stp>28/03/2018</stp>
        <stp>[Crispin Spreadsheet.xlsx]OEI!R630C28</stp>
        <tr r="AB630" s="1"/>
      </tp>
      <tp>
        <v>50.9</v>
        <stp/>
        <stp>##V3_BDHV12</stp>
        <stp>AAL US Equity</stp>
        <stp>PX_CLOSE_1D</stp>
        <stp>28/03/2018</stp>
        <stp>28/03/2018</stp>
        <stp>[Crispin Spreadsheet.xlsx]OEI!R603C28</stp>
        <tr r="AB603" s="1"/>
      </tp>
      <tp>
        <v>1454</v>
        <stp/>
        <stp>##V3_BDHV12</stp>
        <stp>REL LN Equity</stp>
        <stp>PX_CLOSE_1D</stp>
        <stp>28/03/2018</stp>
        <stp>28/03/2018</stp>
        <stp>[Crispin Spreadsheet.xlsx]OEI!R539C28</stp>
        <tr r="AB539" s="1"/>
      </tp>
      <tp>
        <v>1681</v>
        <stp/>
        <stp>##V3_BDHV12</stp>
        <stp>AAL LN Equity</stp>
        <stp>PX_CLOSE_1D</stp>
        <stp>28/03/2018</stp>
        <stp>28/03/2018</stp>
        <stp>[Crispin Spreadsheet.xlsx]OEI!R408C28</stp>
        <tr r="AB408" s="1"/>
      </tp>
      <tp>
        <v>4626</v>
        <stp/>
        <stp>##V3_BDHV12</stp>
        <stp>CCL LN Equity</stp>
        <stp>PX_CLOSE_1D</stp>
        <stp>28/03/2018</stp>
        <stp>28/03/2018</stp>
        <stp>[Crispin Spreadsheet.xlsx]OEI!R434C28</stp>
        <tr r="AB434" s="1"/>
      </tp>
      <tp>
        <v>13.18</v>
        <stp/>
        <stp>##V3_BDPV12</stp>
        <stp>ACA FP Equity</stp>
        <stp>LAST_PRICE</stp>
        <stp>[Crispin Spreadsheet.xlsx]OEI!R96C7</stp>
        <tr r="G96" s="1"/>
      </tp>
      <tp>
        <v>9.6300000000000008</v>
        <stp/>
        <stp>##V3_BDPV12</stp>
        <stp>RIG US Equity</stp>
        <stp>LAST_PRICE</stp>
        <stp>[Crispin Spreadsheet.xlsx]OPE!R53C7</stp>
        <tr r="G53" s="5"/>
      </tp>
      <tp>
        <v>650.70000000000005</v>
        <stp/>
        <stp>##V3_BDHV12</stp>
        <stp>5020 JT Equity</stp>
        <stp>PX_CLOSE_1D</stp>
        <stp>28/03/2018</stp>
        <stp>28/03/2018</stp>
        <stp>[Crispin Spreadsheet.xlsx]FDXC!R15C22</stp>
        <tr r="V15" s="8"/>
      </tp>
      <tp>
        <v>855.2</v>
        <stp/>
        <stp>##V3_BDPV12</stp>
        <stp>III LN Equity</stp>
        <stp>LAST_PRICE</stp>
        <stp>[Crispin Spreadsheet.xlsx]OEI!R402C7</stp>
        <tr r="G402" s="1"/>
      </tp>
      <tp>
        <v>10.417999999999999</v>
        <stp/>
        <stp>##V3_BDPV12</stp>
        <stp>CBK GY Equity</stp>
        <stp>LAST_PRICE</stp>
        <stp>[Crispin Spreadsheet.xlsx]OEI!R150C7</stp>
        <tr r="G150" s="1"/>
      </tp>
      <tp>
        <v>96.76</v>
        <stp/>
        <stp>##V3_BDPV12</stp>
        <stp>XPO US Equity</stp>
        <stp>LAST_PRICE</stp>
        <stp>[Crispin Spreadsheet.xlsx]OEI!R814C7</stp>
        <tr r="G814" s="1"/>
      </tp>
      <tp>
        <v>95</v>
        <stp/>
        <stp>##V3_BDPV12</stp>
        <stp>MAN GY Equity</stp>
        <stp>LAST_PRICE</stp>
        <stp>[Crispin Spreadsheet.xlsx]OEI!R165C7</stp>
        <tr r="G165" s="1"/>
      </tp>
      <tp>
        <v>2383</v>
        <stp/>
        <stp>##V3_BDPV12</stp>
        <stp>CRH LN Equity</stp>
        <stp>LAST_PRICE</stp>
        <stp>[Crispin Spreadsheet.xlsx]OEI!R443C7</stp>
        <tr r="G443" s="1"/>
      </tp>
      <tp>
        <v>133.55000000000001</v>
        <stp/>
        <stp>##V3_BDPV12</stp>
        <stp>WCH GY Equity</stp>
        <stp>LAST_PRICE</stp>
        <stp>[Crispin Spreadsheet.xlsx]OEI!R183C7</stp>
        <tr r="G183" s="1"/>
      </tp>
      <tp>
        <v>13.57</v>
        <stp/>
        <stp>##V3_BDPV12</stp>
        <stp>RXL FP Equity</stp>
        <stp>LAST_PRICE</stp>
        <stp>[Crispin Spreadsheet.xlsx]OEI!R117C7</stp>
        <tr r="G117" s="1"/>
      </tp>
      <tp>
        <v>42.31</v>
        <stp/>
        <stp>##V3_BDPV12</stp>
        <stp>DHI US Equity</stp>
        <stp>LAST_PRICE</stp>
        <stp>[Crispin Spreadsheet.xlsx]OEI!R632C7</stp>
        <tr r="G632" s="1"/>
      </tp>
      <tp>
        <v>3.97</v>
        <stp/>
        <stp>##V3_BDPV12</stp>
        <stp>KGC US Equity</stp>
        <stp>LAST_PRICE</stp>
        <stp>[Crispin Spreadsheet.xlsx]OEI!R658C7</stp>
        <tr r="G658" s="1"/>
      </tp>
      <tp>
        <v>60.06</v>
        <stp/>
        <stp>##V3_BDPV12</stp>
        <stp>KHC US Equity</stp>
        <stp>LAST_PRICE</stp>
        <stp>[Crispin Spreadsheet.xlsx]OEI!R778C7</stp>
        <tr r="G778" s="1"/>
      </tp>
      <tp>
        <v>3618.5</v>
        <stp/>
        <stp>##V3_BDPV12</stp>
        <stp>RIO LN Equity</stp>
        <stp>LAST_PRICE</stp>
        <stp>[Crispin Spreadsheet.xlsx]OEI!R544C7</stp>
        <tr r="G544" s="1"/>
      </tp>
      <tp>
        <v>116.6</v>
        <stp/>
        <stp>##V3_BDPV12</stp>
        <stp>MON US Equity</stp>
        <stp>LAST_PRICE</stp>
        <stp>[Crispin Spreadsheet.xlsx]OEI!R785C7</stp>
        <tr r="G785" s="1"/>
      </tp>
      <tp>
        <v>1958</v>
        <stp/>
        <stp>##V3_BDPV12</stp>
        <stp>WEIR LN Equity</stp>
        <stp>LAST_PRICE</stp>
        <stp>[Crispin Spreadsheet.xlsx]OEI!R577C7</stp>
        <tr r="G577" s="1"/>
      </tp>
      <tp>
        <v>3195</v>
        <stp/>
        <stp>##V3_BDPV12</stp>
        <stp>6753 JT Equity</stp>
        <stp>LAST_PRICE</stp>
        <stp>[Crispin Spreadsheet.xlsx]SWAN!R89C7</stp>
        <tr r="G89" s="2"/>
      </tp>
      <tp>
        <v>10</v>
        <stp/>
        <stp>##V3_BDPV12</stp>
        <stp>CERV IM Equity</stp>
        <stp>LAST_PRICE</stp>
        <stp>[Crispin Spreadsheet.xlsx]OEI!R223C7</stp>
        <tr r="G223" s="1"/>
      </tp>
      <tp>
        <v>4410</v>
        <stp/>
        <stp>##V3_BDPV12</stp>
        <stp>8316 JT Equity</stp>
        <stp>LAST_PRICE</stp>
        <stp>[Crispin Spreadsheet.xlsx]ALEG!R25C7</stp>
        <tr r="G25" s="3"/>
      </tp>
      <tp>
        <v>7002</v>
        <stp/>
        <stp>##V3_BDPV12</stp>
        <stp>4911 JT Equity</stp>
        <stp>LAST_PRICE</stp>
        <stp>[Crispin Spreadsheet.xlsx]ALEG!R22C7</stp>
        <tr r="G22" s="3"/>
      </tp>
      <tp t="s">
        <v>JPY</v>
        <stp/>
        <stp>##V3_BDPV12</stp>
        <stp>7224 JT Equity</stp>
        <stp>CRNCY</stp>
        <stp>[Crispin Spreadsheet.xlsx]OEI!R277C4</stp>
        <tr r="D277" s="1"/>
      </tp>
      <tp>
        <v>28.45</v>
        <stp/>
        <stp>##V3_BDPV12</stp>
        <stp>1128 HK Equity</stp>
        <stp>PX_YEST_CLOSE</stp>
        <stp>[Crispin Spreadsheet.xlsx]OEI!R206C6</stp>
        <tr r="F206" s="1"/>
      </tp>
      <tp t="s">
        <v>JPY</v>
        <stp/>
        <stp>##V3_BDPV12</stp>
        <stp>5020 JT Equity</stp>
        <stp>CRNCY</stp>
        <stp>[Crispin Spreadsheet.xlsx]OEI!R257C4</stp>
        <tr r="D257" s="1"/>
      </tp>
      <tp t="s">
        <v>JPY</v>
        <stp/>
        <stp>##V3_BDPV12</stp>
        <stp>6963 JT Equity</stp>
        <stp>CRNCY</stp>
        <stp>[Crispin Spreadsheet.xlsx]OEI!R273C4</stp>
        <tr r="D273" s="1"/>
      </tp>
      <tp t="s">
        <v>JPY</v>
        <stp/>
        <stp>##V3_BDPV12</stp>
        <stp>9719 JT Equity</stp>
        <stp>CRNCY</stp>
        <stp>[Crispin Spreadsheet.xlsx]OEI!R274C4</stp>
        <tr r="D274" s="1"/>
      </tp>
      <tp>
        <v>21.72</v>
        <stp/>
        <stp>##V3_BDPV12</stp>
        <stp>ONTEX BB Equity</stp>
        <stp>PX_YEST_CLOSE</stp>
        <stp>[Crispin Spreadsheet.xlsx]SWAN!R18C6</stp>
        <tr r="F18" s="2"/>
      </tp>
      <tp>
        <v>87.8</v>
        <stp/>
        <stp>##V3_BDPV12</stp>
        <stp>LOOK LN Equity</stp>
        <stp>LAST_PRICE</stp>
        <stp>[Crispin Spreadsheet.xlsx]SWAN!R151C7</stp>
        <tr r="G151" s="2"/>
      </tp>
      <tp t="s">
        <v>AUD</v>
        <stp/>
        <stp>##V3_BDPV12</stp>
        <stp>WGXO AU Equity</stp>
        <stp>CRNCY</stp>
        <stp>[Crispin Spreadsheet.xlsx]SWAN!R13C4</stp>
        <tr r="D13" s="2"/>
      </tp>
      <tp>
        <v>9.6803000000000008</v>
        <stp/>
        <stp>##V3_BDPV12</stp>
        <stp>EURNOK Curncy</stp>
        <stp>LAST_PRICE</stp>
        <stp>[Crispin Spreadsheet.xlsx]ALEG!R28C13</stp>
        <tr r="M28" s="3"/>
      </tp>
      <tp>
        <v>35.94</v>
        <stp/>
        <stp>##V3_BDHV12</stp>
        <stp>FRO NO Equity</stp>
        <stp>PX_CLOSE_1D</stp>
        <stp>28/03/2018</stp>
        <stp>28/03/2018</stp>
        <stp>[Crispin Spreadsheet.xlsx]OEI!R311C28</stp>
        <tr r="AB311" s="1"/>
      </tp>
      <tp>
        <v>28599</v>
        <stp/>
        <stp>##V3_BDHV12</stp>
        <stp>KIO SJ Equity</stp>
        <stp>PX_CLOSE_1D</stp>
        <stp>28/03/2018</stp>
        <stp>28/03/2018</stp>
        <stp>[Crispin Spreadsheet.xlsx]OEI!R333C28</stp>
        <tr r="AB333" s="1"/>
      </tp>
      <tp>
        <v>27</v>
        <stp/>
        <stp>##V3_BDHV12</stp>
        <stp>NTRI US Equity</stp>
        <stp>PX_CLOSE_1D</stp>
        <stp>28/03/2018</stp>
        <stp>28/03/2018</stp>
        <stp>[Crispin Spreadsheet.xlsx]OEI!R679C28</stp>
        <tr r="AB679" s="1"/>
      </tp>
      <tp>
        <v>34.200000000000003</v>
        <stp/>
        <stp>##V3_BDHV12</stp>
        <stp>SLCE3 BS Equity</stp>
        <stp>PX_CLOSE_1D</stp>
        <stp>28/03/2018</stp>
        <stp>28/03/2018</stp>
        <stp>[Crispin Spreadsheet.xlsx]OPUS!R6C22</stp>
        <tr r="V6" s="4"/>
      </tp>
      <tp>
        <v>93.4</v>
        <stp/>
        <stp>##V3_BDHV12</stp>
        <stp>RNO FP Equity</stp>
        <stp>PX_CLOSE_1D</stp>
        <stp>28/03/2018</stp>
        <stp>28/03/2018</stp>
        <stp>[Crispin Spreadsheet.xlsx]OEI!R116C28</stp>
        <tr r="AB116" s="1"/>
      </tp>
      <tp>
        <v>112.7</v>
        <stp/>
        <stp>##V3_BDHV12</stp>
        <stp>RCO FP Equity</stp>
        <stp>PX_CLOSE_1D</stp>
        <stp>28/03/2018</stp>
        <stp>28/03/2018</stp>
        <stp>[Crispin Spreadsheet.xlsx]OEI!R115C28</stp>
        <tr r="AB115" s="1"/>
      </tp>
      <tp>
        <v>8.3734999999999999</v>
        <stp/>
        <stp>##V3_BDPV12</stp>
        <stp>USDSEK Curncy</stp>
        <stp>LAST_PRICE</stp>
        <stp>[Crispin Spreadsheet.xlsx]OEI!R828C7</stp>
        <tr r="G828" s="1"/>
      </tp>
      <tp>
        <v>35.94</v>
        <stp/>
        <stp>##V3_BDHV12</stp>
        <stp>FRO NO Equity</stp>
        <stp>PX_CLOSE_1D</stp>
        <stp>28/03/2018</stp>
        <stp>28/03/2018</stp>
        <stp>[Crispin Spreadsheet.xlsx]OEI!R768C28</stp>
        <tr r="AB768" s="1"/>
      </tp>
      <tp>
        <v>223.7</v>
        <stp/>
        <stp>##V3_BDHV12</stp>
        <stp>MRO LN Equity</stp>
        <stp>PX_CLOSE_1D</stp>
        <stp>28/03/2018</stp>
        <stp>28/03/2018</stp>
        <stp>[Crispin Spreadsheet.xlsx]OEI!R510C28</stp>
        <tr r="AB510" s="1"/>
      </tp>
      <tp>
        <v>3599.5</v>
        <stp/>
        <stp>##V3_BDHV12</stp>
        <stp>RIO LN Equity</stp>
        <stp>PX_CLOSE_1D</stp>
        <stp>28/03/2018</stp>
        <stp>28/03/2018</stp>
        <stp>[Crispin Spreadsheet.xlsx]OEI!R544C28</stp>
        <tr r="AB544" s="1"/>
      </tp>
      <tp>
        <v>267.3</v>
        <stp/>
        <stp>##V3_BDHV12</stp>
        <stp>RTO LN Equity</stp>
        <stp>PX_CLOSE_1D</stp>
        <stp>28/03/2018</stp>
        <stp>28/03/2018</stp>
        <stp>[Crispin Spreadsheet.xlsx]OEI!R541C28</stp>
        <tr r="AB541" s="1"/>
      </tp>
      <tp>
        <v>149.6</v>
        <stp/>
        <stp>##V3_BDHV12</stp>
        <stp>BOO LN Equity</stp>
        <stp>PX_CLOSE_1D</stp>
        <stp>28/03/2018</stp>
        <stp>28/03/2018</stp>
        <stp>[Crispin Spreadsheet.xlsx]OEI!R422C28</stp>
        <tr r="AB422" s="1"/>
      </tp>
      <tp>
        <v>9.9619999999999997</v>
        <stp/>
        <stp>##V3_BDHV12</stp>
        <stp>CNHI IM Equity</stp>
        <stp>PX_CLOSE_1D</stp>
        <stp>28/03/2018</stp>
        <stp>28/03/2018</stp>
        <stp>[Crispin Spreadsheet.xlsx]OEI!R224C28</stp>
        <tr r="AB224" s="1"/>
      </tp>
      <tp>
        <v>98.66</v>
        <stp/>
        <stp>##V3_BDHV12</stp>
        <stp>XPO US Equity</stp>
        <stp>PX_CLOSE_1D</stp>
        <stp>28/03/2018</stp>
        <stp>28/03/2018</stp>
        <stp>[Crispin Spreadsheet.xlsx]OEI!R814C28</stp>
        <tr r="AB814" s="1"/>
      </tp>
      <tp>
        <v>9.9619999999999997</v>
        <stp/>
        <stp>##V3_BDHV12</stp>
        <stp>CNHI IM Equity</stp>
        <stp>PX_CLOSE_1D</stp>
        <stp>28/03/2018</stp>
        <stp>28/03/2018</stp>
        <stp>[Crispin Spreadsheet.xlsx]OEI!R762C28</stp>
        <tr r="AB762" s="1"/>
      </tp>
      <tp>
        <v>13.7</v>
        <stp/>
        <stp>##V3_BDHV12</stp>
        <stp>CDZI US Equity</stp>
        <stp>PX_CLOSE_1D</stp>
        <stp>28/03/2018</stp>
        <stp>28/03/2018</stp>
        <stp>[Crispin Spreadsheet.xlsx]OEI!R615C28</stp>
        <tr r="AB615" s="1"/>
      </tp>
      <tp>
        <v>0.439</v>
        <stp/>
        <stp>##V3_BDHV12</stp>
        <stp>GEDI IM Equity</stp>
        <stp>PX_CLOSE_1D</stp>
        <stp>28/03/2018</stp>
        <stp>28/03/2018</stp>
        <stp>[Crispin Spreadsheet.xlsx]OEI!R229C28</stp>
        <tr r="AB229" s="1"/>
      </tp>
      <tp>
        <v>4860</v>
        <stp/>
        <stp>##V3_BDHV12</stp>
        <stp>9684 JT Equity</stp>
        <stp>PX_CLOSE_1D</stp>
        <stp>28/03/2018</stp>
        <stp>28/03/2018</stp>
        <stp>[Crispin Spreadsheet.xlsx]ALEG!R24C22</stp>
        <tr r="V24" s="3"/>
      </tp>
      <tp>
        <v>7375</v>
        <stp/>
        <stp>##V3_BDPV12</stp>
        <stp>SIK SW Equity</stp>
        <stp>LAST_PRICE</stp>
        <stp>[Crispin Spreadsheet.xlsx]OEI!R391C7</stp>
        <tr r="G391" s="1"/>
      </tp>
      <tp>
        <v>26.95</v>
        <stp/>
        <stp>##V3_BDPV12</stp>
        <stp>UOB SP Equity</stp>
        <stp>LAST_PRICE</stp>
        <stp>[Crispin Spreadsheet.xlsx]OEI!R328C7</stp>
        <tr r="G328" s="1"/>
      </tp>
      <tp>
        <v>25.67</v>
        <stp/>
        <stp>##V3_BDPV12</stp>
        <stp>TTM US Equity</stp>
        <stp>LAST_PRICE</stp>
        <stp>[Crispin Spreadsheet.xlsx]OEI!R697C7</stp>
        <tr r="G697" s="1"/>
      </tp>
      <tp>
        <v>23.12</v>
        <stp/>
        <stp>##V3_BDPV12</stp>
        <stp>FTI FP Equity</stp>
        <stp>LAST_PRICE</stp>
        <stp>[Crispin Spreadsheet.xlsx]OEI!R803C7</stp>
        <tr r="G803" s="1"/>
      </tp>
      <tp>
        <v>138.75</v>
        <stp/>
        <stp>##V3_BDPV12</stp>
        <stp>CPI LN Equity</stp>
        <stp>LAST_PRICE</stp>
        <stp>[Crispin Spreadsheet.xlsx]OEI!R433C7</stp>
        <tr r="G433" s="1"/>
      </tp>
      <tp>
        <v>73.22</v>
        <stp/>
        <stp>##V3_BDPV12</stp>
        <stp>XOM US Equity</stp>
        <stp>LAST_PRICE</stp>
        <stp>[Crispin Spreadsheet.xlsx]OEI!R637C7</stp>
        <tr r="G637" s="1"/>
      </tp>
      <tp>
        <v>14.46</v>
        <stp/>
        <stp>##V3_BDPV12</stp>
        <stp>SNAP US Equity</stp>
        <stp>LAST_PRICE</stp>
        <stp>[Crispin Spreadsheet.xlsx]OEI!R694C7</stp>
        <tr r="G694" s="1"/>
      </tp>
      <tp>
        <v>26.88</v>
        <stp/>
        <stp>##V3_BDPV12</stp>
        <stp>RHK GY Equity</stp>
        <stp>LAST_PRICE</stp>
        <stp>[Crispin Spreadsheet.xlsx]OEI!R171C7</stp>
        <tr r="G171" s="1"/>
      </tp>
      <tp>
        <v>17.434999999999999</v>
        <stp/>
        <stp>##V3_BDPV12</stp>
        <stp>STM FP Equity</stp>
        <stp>LAST_PRICE</stp>
        <stp>[Crispin Spreadsheet.xlsx]OEI!R127C7</stp>
        <tr r="G127" s="1"/>
      </tp>
      <tp>
        <v>115.3</v>
        <stp/>
        <stp>##V3_BDPV12</stp>
        <stp>RCO FP Equity</stp>
        <stp>LAST_PRICE</stp>
        <stp>[Crispin Spreadsheet.xlsx]OEI!R115C7</stp>
        <tr r="G115" s="1"/>
      </tp>
      <tp>
        <v>51.58</v>
        <stp/>
        <stp>##V3_BDPV12</stp>
        <stp>LHN SW Equity</stp>
        <stp>LAST_PRICE</stp>
        <stp>[Crispin Spreadsheet.xlsx]OEI!R384C7</stp>
        <tr r="G384" s="1"/>
      </tp>
      <tp>
        <v>24.73</v>
        <stp/>
        <stp>##V3_BDPV12</stp>
        <stp>NWL US Equity</stp>
        <stp>LAST_PRICE</stp>
        <stp>[Crispin Spreadsheet.xlsx]OEI!R676C7</stp>
        <tr r="G676" s="1"/>
      </tp>
      <tp>
        <v>183.3</v>
        <stp/>
        <stp>##V3_BDPV12</stp>
        <stp>STL NO Equity</stp>
        <stp>LAST_PRICE</stp>
        <stp>[Crispin Spreadsheet.xlsx]OEI!R316C7</stp>
        <tr r="G316" s="1"/>
      </tp>
      <tp>
        <v>103.71</v>
        <stp/>
        <stp>##V3_BDPV12</stp>
        <stp>LYB US Equity</stp>
        <stp>LAST_PRICE</stp>
        <stp>[Crispin Spreadsheet.xlsx]OEI!R668C7</stp>
        <tr r="G668" s="1"/>
      </tp>
      <tp>
        <v>34.200000000000003</v>
        <stp/>
        <stp>##V3_BDHV12</stp>
        <stp>SLCE3 BS Equity</stp>
        <stp>PX_CLOSE_1D</stp>
        <stp>28/03/2018</stp>
        <stp>28/03/2018</stp>
        <stp>[Crispin Spreadsheet.xlsx]OPE!R6C22</stp>
        <tr r="V6" s="5"/>
      </tp>
      <tp>
        <v>2056</v>
        <stp/>
        <stp>##V3_BDPV12</stp>
        <stp>8929 JT Equity</stp>
        <stp>LAST_PRICE</stp>
        <stp>[Crispin Spreadsheet.xlsx]SWAN!R82C7</stp>
        <tr r="G82" s="2"/>
      </tp>
      <tp>
        <v>27.36</v>
        <stp/>
        <stp>##V3_BDPV12</stp>
        <stp>UNVR US Equity</stp>
        <stp>LAST_PRICE</stp>
        <stp>[Crispin Spreadsheet.xlsx]OEI!R706C7</stp>
        <tr r="G706" s="1"/>
      </tp>
      <tp>
        <v>7.33</v>
        <stp/>
        <stp>##V3_BDPV12</stp>
        <stp>BLD AU Equity</stp>
        <stp>LAST_PRICE</stp>
        <stp>[Crispin Spreadsheet.xlsx]SWAN!R6C7</stp>
        <tr r="G6" s="2"/>
      </tp>
      <tp>
        <v>33.93</v>
        <stp/>
        <stp>##V3_BDPV12</stp>
        <stp>SLCE3 BS Equity</stp>
        <stp>PX_YEST_CLOSE</stp>
        <stp>[Crispin Spreadsheet.xlsx]OPE!R6C6</stp>
        <tr r="F6" s="5"/>
      </tp>
      <tp>
        <v>5180</v>
        <stp/>
        <stp>##V3_BDPV12</stp>
        <stp>2331 JT Equity</stp>
        <stp>LAST_PRICE</stp>
        <stp>[Crispin Spreadsheet.xlsx]ALEG!R23C7</stp>
        <tr r="G23" s="3"/>
      </tp>
      <tp t="s">
        <v>JPY</v>
        <stp/>
        <stp>##V3_BDPV12</stp>
        <stp>8801 JT Equity</stp>
        <stp>CRNCY</stp>
        <stp>[Crispin Spreadsheet.xlsx]OEI!R264C4</stp>
        <tr r="D264" s="1"/>
      </tp>
      <tp t="s">
        <v>EUR</v>
        <stp/>
        <stp>##V3_BDPV12</stp>
        <stp>SAVE FP Equity</stp>
        <stp>CRNCY</stp>
        <stp>[Crispin Spreadsheet.xlsx]ALEG!R10C4</stp>
        <tr r="D10" s="3"/>
      </tp>
      <tp t="s">
        <v>JPY</v>
        <stp/>
        <stp>##V3_BDPV12</stp>
        <stp>8848 JT Equity</stp>
        <stp>CRNCY</stp>
        <stp>[Crispin Spreadsheet.xlsx]OEI!R260C4</stp>
        <tr r="D260" s="1"/>
      </tp>
      <tp>
        <v>681.5</v>
        <stp/>
        <stp>##V3_BDPV12</stp>
        <stp>INCH LN Equity</stp>
        <stp>LAST_PRICE</stp>
        <stp>[Crispin Spreadsheet.xlsx]SWAN!R145C7</stp>
        <tr r="G145" s="2"/>
      </tp>
      <tp t="s">
        <v>CAD</v>
        <stp/>
        <stp>##V3_BDPV12</stp>
        <stp>WEED CN Equity</stp>
        <stp>CRNCY</stp>
        <stp>[Crispin Spreadsheet.xlsx]SWAN!R24C4</stp>
        <tr r="D24" s="2"/>
      </tp>
      <tp>
        <v>2.42</v>
        <stp/>
        <stp>##V3_BDHV12</stp>
        <stp>KPN NA Equity</stp>
        <stp>PX_CLOSE_1D</stp>
        <stp>28/03/2018</stp>
        <stp>28/03/2018</stp>
        <stp>[Crispin Spreadsheet.xlsx]OEI!R301C28</stp>
        <tr r="AB301" s="1"/>
      </tp>
      <tp>
        <v>5.2620000000000005</v>
        <stp/>
        <stp>##V3_BDHV12</stp>
        <stp>SAN SQ Equity</stp>
        <stp>PX_CLOSE_1D</stp>
        <stp>28/03/2018</stp>
        <stp>28/03/2018</stp>
        <stp>[Crispin Spreadsheet.xlsx]OEI!R343C28</stp>
        <tr r="AB343" s="1"/>
      </tp>
      <tp>
        <v>51.86</v>
        <stp/>
        <stp>##V3_BDHV12</stp>
        <stp>LHN SW Equity</stp>
        <stp>PX_CLOSE_1D</stp>
        <stp>28/03/2018</stp>
        <stp>28/03/2018</stp>
        <stp>[Crispin Spreadsheet.xlsx]OEI!R384C28</stp>
        <tr r="AB384" s="1"/>
      </tp>
      <tp>
        <v>22.7</v>
        <stp/>
        <stp>##V3_BDHV12</stp>
        <stp>CLN SW Equity</stp>
        <stp>PX_CLOSE_1D</stp>
        <stp>28/03/2018</stp>
        <stp>28/03/2018</stp>
        <stp>[Crispin Spreadsheet.xlsx]OEI!R379C28</stp>
        <tr r="AB379" s="1"/>
      </tp>
      <tp>
        <v>26.36</v>
        <stp/>
        <stp>##V3_BDHV12</stp>
        <stp>BGN IM Equity</stp>
        <stp>PX_CLOSE_1D</stp>
        <stp>28/03/2018</stp>
        <stp>28/03/2018</stp>
        <stp>[Crispin Spreadsheet.xlsx]OEI!R220C28</stp>
        <tr r="AB220" s="1"/>
      </tp>
      <tp>
        <v>5.45</v>
        <stp/>
        <stp>##V3_BDHV12</stp>
        <stp>AGN NA Equity</stp>
        <stp>PX_CLOSE_1D</stp>
        <stp>28/03/2018</stp>
        <stp>28/03/2018</stp>
        <stp>[Crispin Spreadsheet.xlsx]OEI!R293C28</stp>
        <tr r="AB293" s="1"/>
      </tp>
      <tp>
        <v>100.9</v>
        <stp/>
        <stp>##V3_BDHV12</stp>
        <stp>HEN GY Equity</stp>
        <stp>PX_CLOSE_1D</stp>
        <stp>28/03/2018</stp>
        <stp>28/03/2018</stp>
        <stp>[Crispin Spreadsheet.xlsx]OEI!R160C28</stp>
        <tr r="AB160" s="1"/>
      </tp>
      <tp>
        <v>94.9</v>
        <stp/>
        <stp>##V3_BDHV12</stp>
        <stp>MAN GY Equity</stp>
        <stp>PX_CLOSE_1D</stp>
        <stp>28/03/2018</stp>
        <stp>28/03/2018</stp>
        <stp>[Crispin Spreadsheet.xlsx]OEI!R165C28</stp>
        <tr r="AB165" s="1"/>
      </tp>
      <tp>
        <v>63.92</v>
        <stp/>
        <stp>##V3_BDHV12</stp>
        <stp>SAN FP Equity</stp>
        <stp>PX_CLOSE_1D</stp>
        <stp>28/03/2018</stp>
        <stp>28/03/2018</stp>
        <stp>[Crispin Spreadsheet.xlsx]OEI!R118C28</stp>
        <tr r="AB118" s="1"/>
      </tp>
      <tp>
        <v>1.5449999999999999</v>
        <stp/>
        <stp>##V3_BDPV12</stp>
        <stp>WGX AU Equity</stp>
        <stp>LAST_PRICE</stp>
        <stp>[Crispin Spreadsheet.xlsx]OEI!R25C7</stp>
        <tr r="G25" s="1"/>
      </tp>
      <tp>
        <v>117.58</v>
        <stp/>
        <stp>##V3_BDHV12</stp>
        <stp>MON US Equity</stp>
        <stp>PX_CLOSE_1D</stp>
        <stp>28/03/2018</stp>
        <stp>28/03/2018</stp>
        <stp>[Crispin Spreadsheet.xlsx]OEI!R785C28</stp>
        <tr r="AB785" s="1"/>
      </tp>
      <tp>
        <v>695.5</v>
        <stp/>
        <stp>##V3_BDHV12</stp>
        <stp>INCH LN Equity</stp>
        <stp>PX_CLOSE_1D</stp>
        <stp>28/03/2018</stp>
        <stp>28/03/2018</stp>
        <stp>[Crispin Spreadsheet.xlsx]OEI!R484C28</stp>
        <tr r="AB484" s="1"/>
      </tp>
      <tp>
        <v>117.58</v>
        <stp/>
        <stp>##V3_BDHV12</stp>
        <stp>MON US Equity</stp>
        <stp>PX_CLOSE_1D</stp>
        <stp>28/03/2018</stp>
        <stp>28/03/2018</stp>
        <stp>[Crispin Spreadsheet.xlsx]OEI!R672C28</stp>
        <tr r="AB672" s="1"/>
      </tp>
      <tp>
        <v>58.67</v>
        <stp/>
        <stp>##V3_BDHV12</stp>
        <stp>LEN US Equity</stp>
        <stp>PX_CLOSE_1D</stp>
        <stp>28/03/2018</stp>
        <stp>28/03/2018</stp>
        <stp>[Crispin Spreadsheet.xlsx]OEI!R663C28</stp>
        <tr r="AB663" s="1"/>
      </tp>
      <tp>
        <v>25.19</v>
        <stp/>
        <stp>##V3_BDHV12</stp>
        <stp>DAN US Equity</stp>
        <stp>PX_CLOSE_1D</stp>
        <stp>28/03/2018</stp>
        <stp>28/03/2018</stp>
        <stp>[Crispin Spreadsheet.xlsx]OEI!R629C28</stp>
        <tr r="AB629" s="1"/>
      </tp>
      <tp>
        <v>14.65</v>
        <stp/>
        <stp>##V3_BDHV12</stp>
        <stp>BVN US Equity</stp>
        <stp>PX_CLOSE_1D</stp>
        <stp>28/03/2018</stp>
        <stp>28/03/2018</stp>
        <stp>[Crispin Spreadsheet.xlsx]OEI!R622C28</stp>
        <tr r="AB622" s="1"/>
      </tp>
      <tp>
        <v>160.32</v>
        <stp/>
        <stp>##V3_BDHV12</stp>
        <stp>AGN US Equity</stp>
        <stp>PX_CLOSE_1D</stp>
        <stp>28/03/2018</stp>
        <stp>28/03/2018</stp>
        <stp>[Crispin Spreadsheet.xlsx]OEI!R601C28</stp>
        <tr r="AB601" s="1"/>
      </tp>
      <tp>
        <v>251.4</v>
        <stp/>
        <stp>##V3_BDHV12</stp>
        <stp>RTN LN Equity</stp>
        <stp>PX_CLOSE_1D</stp>
        <stp>28/03/2018</stp>
        <stp>28/03/2018</stp>
        <stp>[Crispin Spreadsheet.xlsx]OEI!R542C28</stp>
        <tr r="AB542" s="1"/>
      </tp>
      <tp>
        <v>2526</v>
        <stp/>
        <stp>##V3_BDHV12</stp>
        <stp>PSN LN Equity</stp>
        <stp>PX_CLOSE_1D</stp>
        <stp>28/03/2018</stp>
        <stp>28/03/2018</stp>
        <stp>[Crispin Spreadsheet.xlsx]OEI!R526C28</stp>
        <tr r="AB526" s="1"/>
      </tp>
      <tp>
        <v>430.3</v>
        <stp/>
        <stp>##V3_BDHV12</stp>
        <stp>GKN LN Equity</stp>
        <stp>PX_CLOSE_1D</stp>
        <stp>28/03/2018</stp>
        <stp>28/03/2018</stp>
        <stp>[Crispin Spreadsheet.xlsx]OEI!R462C28</stp>
        <tr r="AB462" s="1"/>
      </tp>
      <tp>
        <v>1.772</v>
        <stp/>
        <stp>##V3_BDHV12</stp>
        <stp>CRN LN Equity</stp>
        <stp>PX_CLOSE_1D</stp>
        <stp>28/03/2018</stp>
        <stp>28/03/2018</stp>
        <stp>[Crispin Spreadsheet.xlsx]OEI!R432C28</stp>
        <tr r="AB432" s="1"/>
      </tp>
      <tp>
        <v>4866</v>
        <stp/>
        <stp>##V3_BDHV12</stp>
        <stp>AZN LN Equity</stp>
        <stp>PX_CLOSE_1D</stp>
        <stp>28/03/2018</stp>
        <stp>28/03/2018</stp>
        <stp>[Crispin Spreadsheet.xlsx]OEI!R413C28</stp>
        <tr r="AB413" s="1"/>
      </tp>
      <tp>
        <v>59.91</v>
        <stp/>
        <stp>##V3_BDPV12</stp>
        <stp>BNP FP Equity</stp>
        <stp>LAST_PRICE</stp>
        <stp>[Crispin Spreadsheet.xlsx]OEI!R89C7</stp>
        <tr r="G89" s="1"/>
      </tp>
      <tp>
        <v>20.8</v>
        <stp/>
        <stp>##V3_BDPV12</stp>
        <stp>VIV FP Equity</stp>
        <stp>LAST_PRICE</stp>
        <stp>[Crispin Spreadsheet.xlsx]OPE!R12C7</stp>
        <tr r="G12" s="5"/>
      </tp>
      <tp>
        <v>1.7749999999999999</v>
        <stp/>
        <stp>##V3_BDHV12</stp>
        <stp>ALPHA GA Equity</stp>
        <stp>PX_CLOSE_1D</stp>
        <stp>28/03/2018</stp>
        <stp>28/03/2018</stp>
        <stp>[Crispin Spreadsheet.xlsx]OEI!R187C28</stp>
        <tr r="AB187" s="1"/>
      </tp>
      <tp>
        <v>33.25</v>
        <stp/>
        <stp>##V3_BDPV12</stp>
        <stp>HUM LN Equity</stp>
        <stp>LAST_PRICE</stp>
        <stp>[Crispin Spreadsheet.xlsx]OPE!R40C7</stp>
        <tr r="G40" s="5"/>
      </tp>
      <tp>
        <v>469.8</v>
        <stp/>
        <stp>##V3_BDHV12</stp>
        <stp>SOPH LN Equity</stp>
        <stp>PX_CLOSE_1D</stp>
        <stp>28/03/2018</stp>
        <stp>28/03/2018</stp>
        <stp>[Crispin Spreadsheet.xlsx]OEI!R566C28</stp>
        <tr r="AB566" s="1"/>
      </tp>
      <tp>
        <v>5.242</v>
        <stp/>
        <stp>##V3_BDPV12</stp>
        <stp>SAN SQ Equity</stp>
        <stp>LAST_PRICE</stp>
        <stp>[Crispin Spreadsheet.xlsx]OEI!R343C7</stp>
        <tr r="G343" s="1"/>
      </tp>
      <tp>
        <v>87.69</v>
        <stp/>
        <stp>##V3_BDPV12</stp>
        <stp>ABI BB Equity</stp>
        <stp>LAST_PRICE</stp>
        <stp>[Crispin Spreadsheet.xlsx]OEI!R754C7</stp>
        <tr r="G754" s="1"/>
      </tp>
      <tp>
        <v>179</v>
        <stp/>
        <stp>##V3_BDPV12</stp>
        <stp>OBD LN Equity</stp>
        <stp>LAST_PRICE</stp>
        <stp>[Crispin Spreadsheet.xlsx]OEI!R519C7</stp>
        <tr r="G519" s="1"/>
      </tp>
      <tp>
        <v>4851</v>
        <stp/>
        <stp>##V3_BDPV12</stp>
        <stp>AZN LN Equity</stp>
        <stp>LAST_PRICE</stp>
        <stp>[Crispin Spreadsheet.xlsx]OEI!R413C7</stp>
        <tr r="G413" s="1"/>
      </tp>
      <tp>
        <v>725.8</v>
        <stp/>
        <stp>##V3_BDPV12</stp>
        <stp>AGK LN Equity</stp>
        <stp>LAST_PRICE</stp>
        <stp>[Crispin Spreadsheet.xlsx]OEI!R406C7</stp>
        <tr r="G406" s="1"/>
      </tp>
      <tp>
        <v>144.19999999999999</v>
        <stp/>
        <stp>##V3_BDPV12</stp>
        <stp>BOO LN Equity</stp>
        <stp>LAST_PRICE</stp>
        <stp>[Crispin Spreadsheet.xlsx]OEI!R422C7</stp>
        <tr r="G422" s="1"/>
      </tp>
      <tp>
        <v>326.10000000000002</v>
        <stp/>
        <stp>##V3_BDPV12</stp>
        <stp>DOM LN Equity</stp>
        <stp>LAST_PRICE</stp>
        <stp>[Crispin Spreadsheet.xlsx]OEI!R450C7</stp>
        <tr r="G450" s="1"/>
      </tp>
      <tp>
        <v>2391</v>
        <stp/>
        <stp>##V3_BDPV12</stp>
        <stp>DGE LN Equity</stp>
        <stp>LAST_PRICE</stp>
        <stp>[Crispin Spreadsheet.xlsx]OEI!R448C7</stp>
        <tr r="G448" s="1"/>
      </tp>
      <tp>
        <v>5.4219999999999997</v>
        <stp/>
        <stp>##V3_BDPV12</stp>
        <stp>AGN NA Equity</stp>
        <stp>LAST_PRICE</stp>
        <stp>[Crispin Spreadsheet.xlsx]OEI!R293C7</stp>
        <tr r="G293" s="1"/>
      </tp>
      <tp>
        <v>94.12</v>
        <stp/>
        <stp>##V3_BDPV12</stp>
        <stp>WDI GY Equity</stp>
        <stp>LAST_PRICE</stp>
        <stp>[Crispin Spreadsheet.xlsx]OEI!R184C7</stp>
        <tr r="G184" s="1"/>
      </tp>
      <tp>
        <v>18.204999999999998</v>
        <stp/>
        <stp>##V3_BDPV12</stp>
        <stp>ABE SQ Equity</stp>
        <stp>LAST_PRICE</stp>
        <stp>[Crispin Spreadsheet.xlsx]OEI!R338C7</stp>
        <tr r="G338" s="1"/>
      </tp>
      <tp>
        <v>63</v>
        <stp/>
        <stp>##V3_BDPV12</stp>
        <stp>AXL SJ Equity</stp>
        <stp>LAST_PRICE</stp>
        <stp>[Crispin Spreadsheet.xlsx]OEI!R331C7</stp>
        <tr r="G331" s="1"/>
      </tp>
      <tp>
        <v>113.2</v>
        <stp/>
        <stp>##V3_BDPV12</stp>
        <stp>RHM GY Equity</stp>
        <stp>LAST_PRICE</stp>
        <stp>[Crispin Spreadsheet.xlsx]OEI!R170C7</stp>
        <tr r="G170" s="1"/>
      </tp>
      <tp>
        <v>362.7</v>
        <stp/>
        <stp>##V3_BDPV12</stp>
        <stp>SPD LN Equity</stp>
        <stp>LAST_PRICE</stp>
        <stp>[Crispin Spreadsheet.xlsx]OEI!R799C7</stp>
        <tr r="G799" s="1"/>
      </tp>
      <tp>
        <v>1259.5</v>
        <stp/>
        <stp>##V3_BDPV12</stp>
        <stp>SSE LN Equity</stp>
        <stp>LAST_PRICE</stp>
        <stp>[Crispin Spreadsheet.xlsx]OEI!R568C7</stp>
        <tr r="G568" s="1"/>
      </tp>
      <tp>
        <v>23.9</v>
        <stp/>
        <stp>##V3_BDPV12</stp>
        <stp>RKH LN Equity</stp>
        <stp>LAST_PRICE</stp>
        <stp>[Crispin Spreadsheet.xlsx]OEI!R545C7</stp>
        <tr r="G545" s="1"/>
      </tp>
      <tp>
        <v>56.83</v>
        <stp/>
        <stp>##V3_BDPV12</stp>
        <stp>LEN US Equity</stp>
        <stp>LAST_PRICE</stp>
        <stp>[Crispin Spreadsheet.xlsx]OEI!R663C7</stp>
        <tr r="G663" s="1"/>
      </tp>
      <tp>
        <v>192.2</v>
        <stp/>
        <stp>##V3_BDPV12</stp>
        <stp>VOD LN Equity</stp>
        <stp>LAST_PRICE</stp>
        <stp>[Crispin Spreadsheet.xlsx]OEI!R589C7</stp>
        <tr r="G589" s="1"/>
      </tp>
      <tp>
        <v>3.7499999999999999E-2</v>
        <stp/>
        <stp>##V3_BDPV12</stp>
        <stp>TSTR LN Equity</stp>
        <stp>LAST_PRICE</stp>
        <stp>[Crispin Spreadsheet.xlsx]OEI!R581C7</stp>
        <tr r="G581" s="1"/>
      </tp>
      <tp>
        <v>694.4</v>
        <stp/>
        <stp>##V3_BDPV12</stp>
        <stp>8306 JT Equity</stp>
        <stp>LAST_PRICE</stp>
        <stp>[Crispin Spreadsheet.xlsx]FDXC!R17C7</stp>
        <tr r="G17" s="8"/>
      </tp>
      <tp>
        <v>1251.5</v>
        <stp/>
        <stp>##V3_BDPV12</stp>
        <stp>FRES LN Equity</stp>
        <stp>LAST_PRICE</stp>
        <stp>[Crispin Spreadsheet.xlsx]OEI!R460C7</stp>
        <tr r="G460" s="1"/>
      </tp>
      <tp>
        <v>2994</v>
        <stp/>
        <stp>##V3_BDPV12</stp>
        <stp>JMAT LN Equity</stp>
        <stp>LAST_PRICE</stp>
        <stp>[Crispin Spreadsheet.xlsx]OEI!R497C7</stp>
        <tr r="G497" s="1"/>
      </tp>
      <tp>
        <v>5180</v>
        <stp/>
        <stp>##V3_BDPV12</stp>
        <stp>2331 JT Equity</stp>
        <stp>LAST_PRICE</stp>
        <stp>[Crispin Spreadsheet.xlsx]FDXC!R20C7</stp>
        <tr r="G20" s="8"/>
      </tp>
      <tp>
        <v>87.63</v>
        <stp/>
        <stp>##V3_BDPV12</stp>
        <stp>MCHP US Equity</stp>
        <stp>LAST_PRICE</stp>
        <stp>[Crispin Spreadsheet.xlsx]OEI!R783C7</stp>
        <tr r="G783" s="1"/>
      </tp>
      <tp>
        <v>62.1</v>
        <stp/>
        <stp>##V3_BDPV12</stp>
        <stp>LAMR US Equity</stp>
        <stp>LAST_PRICE</stp>
        <stp>[Crispin Spreadsheet.xlsx]OEI!R661C7</stp>
        <tr r="G661" s="1"/>
      </tp>
      <tp t="s">
        <v>JPY</v>
        <stp/>
        <stp>##V3_BDPV12</stp>
        <stp>8316 JT Equity</stp>
        <stp>CRNCY</stp>
        <stp>[Crispin Spreadsheet.xlsx]OEI!R282C4</stp>
        <tr r="D282" s="1"/>
      </tp>
      <tp t="s">
        <v>JPY</v>
        <stp/>
        <stp>##V3_BDPV12</stp>
        <stp>8306 JT Equity</stp>
        <stp>CRNCY</stp>
        <stp>[Crispin Spreadsheet.xlsx]OEI!R263C4</stp>
        <tr r="D263" s="1"/>
      </tp>
      <tp t="s">
        <v>EUR</v>
        <stp/>
        <stp>##V3_BDPV12</stp>
        <stp>SAVE FP Equity</stp>
        <stp>CRNCY</stp>
        <stp>[Crispin Spreadsheet.xlsx]OBID!R14C4</stp>
        <tr r="D14" s="7"/>
      </tp>
      <tp t="s">
        <v>JPY</v>
        <stp/>
        <stp>##V3_BDPV12</stp>
        <stp>8951 JT Equity</stp>
        <stp>CRNCY</stp>
        <stp>[Crispin Spreadsheet.xlsx]OEI!R266C4</stp>
        <tr r="D266" s="1"/>
      </tp>
      <tp t="s">
        <v>JPY</v>
        <stp/>
        <stp>##V3_BDPV12</stp>
        <stp>2331 JT Equity</stp>
        <stp>CRNCY</stp>
        <stp>[Crispin Spreadsheet.xlsx]OEI!R280C4</stp>
        <tr r="D280" s="1"/>
      </tp>
      <tp t="s">
        <v>JPY</v>
        <stp/>
        <stp>##V3_BDPV12</stp>
        <stp>6141 JT Equity</stp>
        <stp>CRNCY</stp>
        <stp>[Crispin Spreadsheet.xlsx]OEI!R247C4</stp>
        <tr r="D247" s="1"/>
      </tp>
      <tp t="s">
        <v>JPY</v>
        <stp/>
        <stp>##V3_BDPV12</stp>
        <stp>8750 JT Equity</stp>
        <stp>CRNCY</stp>
        <stp>[Crispin Spreadsheet.xlsx]OEI!R246C4</stp>
        <tr r="D246" s="1"/>
      </tp>
      <tp t="s">
        <v>JPY</v>
        <stp/>
        <stp>##V3_BDPV12</stp>
        <stp>8953 JT Equity</stp>
        <stp>CRNCY</stp>
        <stp>[Crispin Spreadsheet.xlsx]OEI!R256C4</stp>
        <tr r="D256" s="1"/>
      </tp>
      <tp t="s">
        <v>JPY</v>
        <stp/>
        <stp>##V3_BDPV12</stp>
        <stp>6753 JT Equity</stp>
        <stp>CRNCY</stp>
        <stp>[Crispin Spreadsheet.xlsx]OEI!R276C4</stp>
        <tr r="D276" s="1"/>
      </tp>
      <tp>
        <v>13.5</v>
        <stp/>
        <stp>##V3_BDPV12</stp>
        <stp>CDZI US Equity</stp>
        <stp>LAST_PRICE</stp>
        <stp>[Crispin Spreadsheet.xlsx]SWAN!R178C7</stp>
        <tr r="G178" s="2"/>
      </tp>
      <tp t="s">
        <v>JPY</v>
        <stp/>
        <stp>##V3_BDPV12</stp>
        <stp>7202 JT Equity</stp>
        <stp>CRNCY</stp>
        <stp>[Crispin Spreadsheet.xlsx]OEI!R253C4</stp>
        <tr r="D253" s="1"/>
      </tp>
      <tp t="s">
        <v>USD</v>
        <stp/>
        <stp>##V3_BDPV12</stp>
        <stp>SLCJY US Equity</stp>
        <stp>CRNCY</stp>
        <stp>[Crispin Spreadsheet.xlsx]ALEG!R57C4</stp>
        <tr r="D57" s="3"/>
      </tp>
      <tp>
        <v>52.92</v>
        <stp/>
        <stp>##V3_BDPV12</stp>
        <stp>ERICB SS Equity</stp>
        <stp>PX_YEST_CLOSE</stp>
        <stp>[Crispin Spreadsheet.xlsx]OPUS!R34C6</stp>
        <tr r="F34" s="4"/>
      </tp>
      <tp t="s">
        <v>GBp</v>
        <stp/>
        <stp>##V3_BDPV12</stp>
        <stp>DMGT LN Equity</stp>
        <stp>CRNCY</stp>
        <stp>[Crispin Spreadsheet.xlsx]ALEG!R38C4</stp>
        <tr r="D38" s="3"/>
      </tp>
      <tp>
        <v>15.14</v>
        <stp/>
        <stp>##V3_BDPV12</stp>
        <stp>ZIL2 GY Equity</stp>
        <stp>PX_YEST_CLOSE</stp>
        <stp>[Crispin Spreadsheet.xlsx]SWAN!R53C6</stp>
        <tr r="F53" s="2"/>
      </tp>
      <tp t="s">
        <v>BRL</v>
        <stp/>
        <stp>##V3_BDPV12</stp>
        <stp>SLCE3 BS Equity</stp>
        <stp>CRNCY</stp>
        <stp>[Crispin Spreadsheet.xlsx]SWAN!R21C4</stp>
        <tr r="D21" s="2"/>
      </tp>
      <tp>
        <v>3596</v>
        <stp/>
        <stp>##V3_BDHV12</stp>
        <stp>MTRO LN Equity</stp>
        <stp>PX_CLOSE_1D</stp>
        <stp>28/03/2018</stp>
        <stp>28/03/2018</stp>
        <stp>[Crispin Spreadsheet.xlsx]OEI!R511C28</stp>
        <tr r="AB511" s="1"/>
      </tp>
      <tp>
        <v>951.6</v>
        <stp/>
        <stp>##V3_BDHV12</stp>
        <stp>MCRO LN Equity</stp>
        <stp>PX_CLOSE_1D</stp>
        <stp>28/03/2018</stp>
        <stp>28/03/2018</stp>
        <stp>[Crispin Spreadsheet.xlsx]OEI!R512C28</stp>
        <tr r="AB512" s="1"/>
      </tp>
      <tp>
        <v>14.2</v>
        <stp/>
        <stp>##V3_BDHV12</stp>
        <stp>ENI IM Equity</stp>
        <stp>PX_CLOSE_1D</stp>
        <stp>28/03/2018</stp>
        <stp>28/03/2018</stp>
        <stp>[Crispin Spreadsheet.xlsx]OEI!R227C28</stp>
        <tr r="AB227" s="1"/>
      </tp>
      <tp>
        <v>3.7229999999999999</v>
        <stp/>
        <stp>##V3_BDHV12</stp>
        <stp>UBI IM Equity</stp>
        <stp>PX_CLOSE_1D</stp>
        <stp>28/03/2018</stp>
        <stp>28/03/2018</stp>
        <stp>[Crispin Spreadsheet.xlsx]OEI!R237C28</stp>
        <tr r="AB237" s="1"/>
      </tp>
      <tp>
        <v>79.84</v>
        <stp/>
        <stp>##V3_BDHV12</stp>
        <stp>HEI GY Equity</stp>
        <stp>PX_CLOSE_1D</stp>
        <stp>28/03/2018</stp>
        <stp>28/03/2018</stp>
        <stp>[Crispin Spreadsheet.xlsx]OEI!R159C28</stp>
        <tr r="AB159" s="1"/>
      </tp>
      <tp>
        <v>87.38</v>
        <stp/>
        <stp>##V3_BDHV12</stp>
        <stp>BEI GY Equity</stp>
        <stp>PX_CLOSE_1D</stp>
        <stp>28/03/2018</stp>
        <stp>28/03/2018</stp>
        <stp>[Crispin Spreadsheet.xlsx]OEI!R148C28</stp>
        <tr r="AB148" s="1"/>
      </tp>
      <tp>
        <v>66.47</v>
        <stp/>
        <stp>##V3_BDHV12</stp>
        <stp>DAI GY Equity</stp>
        <stp>PX_CLOSE_1D</stp>
        <stp>28/03/2018</stp>
        <stp>28/03/2018</stp>
        <stp>[Crispin Spreadsheet.xlsx]OEI!R151C28</stp>
        <tr r="AB151" s="1"/>
      </tp>
      <tp>
        <v>96.28</v>
        <stp/>
        <stp>##V3_BDHV12</stp>
        <stp>WDI GY Equity</stp>
        <stp>PX_CLOSE_1D</stp>
        <stp>28/03/2018</stp>
        <stp>28/03/2018</stp>
        <stp>[Crispin Spreadsheet.xlsx]OEI!R184C28</stp>
        <tr r="AB184" s="1"/>
      </tp>
      <tp>
        <v>541.79999999999995</v>
        <stp/>
        <stp>##V3_BDHV12</stp>
        <stp>OCDO LN Equity</stp>
        <stp>PX_CLOSE_1D</stp>
        <stp>28/03/2018</stp>
        <stp>28/03/2018</stp>
        <stp>[Crispin Spreadsheet.xlsx]OEI!R517C28</stp>
        <tr r="AB517" s="1"/>
      </tp>
      <tp>
        <v>10.92</v>
        <stp/>
        <stp>##V3_BDHV12</stp>
        <stp>TFI FP Equity</stp>
        <stp>PX_CLOSE_1D</stp>
        <stp>28/03/2018</stp>
        <stp>28/03/2018</stp>
        <stp>[Crispin Spreadsheet.xlsx]OEI!R128C28</stp>
        <tr r="AB128" s="1"/>
      </tp>
      <tp>
        <v>69.680000000000007</v>
        <stp/>
        <stp>##V3_BDHV12</stp>
        <stp>UBI FP Equity</stp>
        <stp>PX_CLOSE_1D</stp>
        <stp>28/03/2018</stp>
        <stp>28/03/2018</stp>
        <stp>[Crispin Spreadsheet.xlsx]OEI!R131C28</stp>
        <tr r="AB131" s="1"/>
      </tp>
      <tp>
        <v>177.15</v>
        <stp/>
        <stp>##V3_BDHV12</stp>
        <stp>URI US Equity</stp>
        <stp>PX_CLOSE_1D</stp>
        <stp>28/03/2018</stp>
        <stp>28/03/2018</stp>
        <stp>[Crispin Spreadsheet.xlsx]OEI!R705C28</stp>
        <tr r="AB705" s="1"/>
      </tp>
      <tp>
        <v>86.92</v>
        <stp/>
        <stp>##V3_BDHV12</stp>
        <stp>ABI BB Equity</stp>
        <stp>PX_CLOSE_1D</stp>
        <stp>28/03/2018</stp>
        <stp>28/03/2018</stp>
        <stp>[Crispin Spreadsheet.xlsx]OEI!R754C28</stp>
        <tr r="AB754" s="1"/>
      </tp>
      <tp>
        <v>538.79999999999995</v>
        <stp/>
        <stp>##V3_BDHV12</stp>
        <stp>HMSO LN Equity</stp>
        <stp>PX_CLOSE_1D</stp>
        <stp>28/03/2018</stp>
        <stp>28/03/2018</stp>
        <stp>[Crispin Spreadsheet.xlsx]OEI!R468C28</stp>
        <tr r="AB468" s="1"/>
      </tp>
      <tp>
        <v>66.69</v>
        <stp/>
        <stp>##V3_BDHV12</stp>
        <stp>STI US Equity</stp>
        <stp>PX_CLOSE_1D</stp>
        <stp>28/03/2018</stp>
        <stp>28/03/2018</stp>
        <stp>[Crispin Spreadsheet.xlsx]OEI!R696C28</stp>
        <tr r="AB696" s="1"/>
      </tp>
      <tp>
        <v>43.77</v>
        <stp/>
        <stp>##V3_BDHV12</stp>
        <stp>DHI US Equity</stp>
        <stp>PX_CLOSE_1D</stp>
        <stp>28/03/2018</stp>
        <stp>28/03/2018</stp>
        <stp>[Crispin Spreadsheet.xlsx]OEI!R632C28</stp>
        <tr r="AB632" s="1"/>
      </tp>
      <tp>
        <v>64.55</v>
        <stp/>
        <stp>##V3_BDHV12</stp>
        <stp>LMI LN Equity</stp>
        <stp>PX_CLOSE_1D</stp>
        <stp>28/03/2018</stp>
        <stp>28/03/2018</stp>
        <stp>[Crispin Spreadsheet.xlsx]OEI!R506C28</stp>
        <tr r="AB506" s="1"/>
      </tp>
      <tp>
        <v>82.1</v>
        <stp/>
        <stp>##V3_BDHV12</stp>
        <stp>TNI LN Equity</stp>
        <stp>PX_CLOSE_1D</stp>
        <stp>28/03/2018</stp>
        <stp>28/03/2018</stp>
        <stp>[Crispin Spreadsheet.xlsx]OEI!R580C28</stp>
        <tr r="AB580" s="1"/>
      </tp>
      <tp>
        <v>148.80000000000001</v>
        <stp/>
        <stp>##V3_BDHV12</stp>
        <stp>CPI LN Equity</stp>
        <stp>PX_CLOSE_1D</stp>
        <stp>28/03/2018</stp>
        <stp>28/03/2018</stp>
        <stp>[Crispin Spreadsheet.xlsx]OEI!R433C28</stp>
        <tr r="AB433" s="1"/>
      </tp>
      <tp>
        <v>1069</v>
        <stp/>
        <stp>##V3_BDHV12</stp>
        <stp>IMI LN Equity</stp>
        <stp>PX_CLOSE_1D</stp>
        <stp>28/03/2018</stp>
        <stp>28/03/2018</stp>
        <stp>[Crispin Spreadsheet.xlsx]OEI!R479C28</stp>
        <tr r="AB479" s="1"/>
      </tp>
      <tp>
        <v>867.8</v>
        <stp/>
        <stp>##V3_BDHV12</stp>
        <stp>III LN Equity</stp>
        <stp>PX_CLOSE_1D</stp>
        <stp>28/03/2018</stp>
        <stp>28/03/2018</stp>
        <stp>[Crispin Spreadsheet.xlsx]OEI!R402C28</stp>
        <tr r="AB402" s="1"/>
      </tp>
      <tp t="s">
        <v>GBP</v>
        <stp/>
        <stp>##V3_BDPV12</stp>
        <stp>Z A Index</stp>
        <stp>CRNCY</stp>
        <stp>[Crispin Spreadsheet.xlsx]OEI!R400C4</stp>
        <tr r="D400" s="1"/>
      </tp>
      <tp>
        <v>8.73</v>
        <stp/>
        <stp>##V3_BDHV12</stp>
        <stp>GOGO US Equity</stp>
        <stp>PX_CLOSE_1D</stp>
        <stp>28/03/2018</stp>
        <stp>28/03/2018</stp>
        <stp>[Crispin Spreadsheet.xlsx]OEI!R647C28</stp>
        <tr r="AB647" s="1"/>
      </tp>
      <tp>
        <v>99.84</v>
        <stp/>
        <stp>##V3_BDPV12</stp>
        <stp>CAP FP Equity</stp>
        <stp>LAST_PRICE</stp>
        <stp>[Crispin Spreadsheet.xlsx]OEI!R91C7</stp>
        <tr r="G91" s="1"/>
      </tp>
      <tp>
        <v>177.15</v>
        <stp/>
        <stp>##V3_BDHV12</stp>
        <stp>URI US Equity</stp>
        <stp>PX_CLOSE_1D</stp>
        <stp>28/03/2018</stp>
        <stp>28/03/2018</stp>
        <stp>[Crispin Spreadsheet.xlsx]OEI!R807C28</stp>
        <tr r="AB807" s="1"/>
      </tp>
      <tp>
        <v>23.66</v>
        <stp/>
        <stp>##V3_BDHV12</stp>
        <stp>FTI FP Equity</stp>
        <stp>PX_CLOSE_1D</stp>
        <stp>28/03/2018</stp>
        <stp>28/03/2018</stp>
        <stp>[Crispin Spreadsheet.xlsx]OEI!R803C28</stp>
        <tr r="AB803" s="1"/>
      </tp>
      <tp>
        <v>53.7</v>
        <stp/>
        <stp>##V3_BDHV12</stp>
        <stp>ERICB SS Equity</stp>
        <stp>PX_CLOSE_1D</stp>
        <stp>28/03/2018</stp>
        <stp>28/03/2018</stp>
        <stp>[Crispin Spreadsheet.xlsx]OEI!R370C28</stp>
        <tr r="AB370" s="1"/>
      </tp>
      <tp>
        <v>341.4</v>
        <stp/>
        <stp>##V3_BDHV12</stp>
        <stp>AUTO LN Equity</stp>
        <stp>PX_CLOSE_1D</stp>
        <stp>28/03/2018</stp>
        <stp>28/03/2018</stp>
        <stp>[Crispin Spreadsheet.xlsx]OEI!R414C28</stp>
        <tr r="AB414" s="1"/>
      </tp>
      <tp>
        <v>947.8</v>
        <stp/>
        <stp>##V3_BDHV12</stp>
        <stp>ANTO LN Equity</stp>
        <stp>PX_CLOSE_1D</stp>
        <stp>28/03/2018</stp>
        <stp>28/03/2018</stp>
        <stp>[Crispin Spreadsheet.xlsx]OEI!R409C28</stp>
        <tr r="AB409" s="1"/>
      </tp>
      <tp>
        <v>42.68</v>
        <stp/>
        <stp>##V3_BDHV12</stp>
        <stp>CSCO US Equity</stp>
        <stp>PX_CLOSE_1D</stp>
        <stp>28/03/2018</stp>
        <stp>28/03/2018</stp>
        <stp>[Crispin Spreadsheet.xlsx]OEI!R624C28</stp>
        <tr r="AB624" s="1"/>
      </tp>
      <tp>
        <v>5.9900000000000002E-2</v>
        <stp/>
        <stp>##V3_BDHV12</stp>
        <stp>ENRO SS Equity</stp>
        <stp>PX_CLOSE_1D</stp>
        <stp>28/03/2018</stp>
        <stp>28/03/2018</stp>
        <stp>[Crispin Spreadsheet.xlsx]OEI!R358C28</stp>
        <tr r="AB358" s="1"/>
      </tp>
      <tp>
        <v>244.37</v>
        <stp/>
        <stp>##V3_BDHV12</stp>
        <stp>AVGO US Equity</stp>
        <stp>PX_CLOSE_1D</stp>
        <stp>28/03/2018</stp>
        <stp>28/03/2018</stp>
        <stp>[Crispin Spreadsheet.xlsx]OEI!R760C28</stp>
        <tr r="AB760" s="1"/>
      </tp>
      <tp>
        <v>63.84</v>
        <stp/>
        <stp>##V3_BDHV12</stp>
        <stp>AGCO US Equity</stp>
        <stp>PX_CLOSE_1D</stp>
        <stp>28/03/2018</stp>
        <stp>28/03/2018</stp>
        <stp>[Crispin Spreadsheet.xlsx]OEI!R600C28</stp>
        <tr r="AB600" s="1"/>
      </tp>
      <tp>
        <v>87.78</v>
        <stp/>
        <stp>##V3_BDHV12</stp>
        <stp>EKTAB SS Equity</stp>
        <stp>PX_CLOSE_1D</stp>
        <stp>28/03/2018</stp>
        <stp>28/03/2018</stp>
        <stp>[Crispin Spreadsheet.xlsx]OEI!R357C28</stp>
        <tr r="AB357" s="1"/>
      </tp>
      <tp>
        <v>262.2</v>
        <stp/>
        <stp>##V3_BDHV12</stp>
        <stp>ELUXB SS Equity</stp>
        <stp>PX_CLOSE_1D</stp>
        <stp>28/03/2018</stp>
        <stp>28/03/2018</stp>
        <stp>[Crispin Spreadsheet.xlsx]OEI!R356C28</stp>
        <tr r="AB356" s="1"/>
      </tp>
      <tp>
        <v>205.5</v>
        <stp/>
        <stp>##V3_BDHV12</stp>
        <stp>TSCO LN Equity</stp>
        <stp>PX_CLOSE_1D</stp>
        <stp>28/03/2018</stp>
        <stp>28/03/2018</stp>
        <stp>[Crispin Spreadsheet.xlsx]OEI!R575C28</stp>
        <tr r="AB575" s="1"/>
      </tp>
      <tp>
        <v>2.2599999999999998</v>
        <stp/>
        <stp>##V3_BDPV12</stp>
        <stp>GMA AU Equity</stp>
        <stp>LAST_PRICE</stp>
        <stp>[Crispin Spreadsheet.xlsx]OEI!R18C7</stp>
        <tr r="G18" s="1"/>
      </tp>
      <tp>
        <v>32</v>
        <stp/>
        <stp>##V3_BDPV12</stp>
        <stp>ITM LN Equity</stp>
        <stp>LAST_PRICE</stp>
        <stp>[Crispin Spreadsheet.xlsx]OEI!R491C7</stp>
        <tr r="G491" s="1"/>
      </tp>
      <tp>
        <v>183.5</v>
        <stp/>
        <stp>##V3_BDPV12</stp>
        <stp>IMM LN Equity</stp>
        <stp>LAST_PRICE</stp>
        <stp>[Crispin Spreadsheet.xlsx]OEI!R481C7</stp>
        <tr r="G481" s="1"/>
      </tp>
      <tp>
        <v>166.6</v>
        <stp/>
        <stp>##V3_BDPV12</stp>
        <stp>URI US Equity</stp>
        <stp>LAST_PRICE</stp>
        <stp>[Crispin Spreadsheet.xlsx]OEI!R705C7</stp>
        <tr r="G705" s="1"/>
      </tp>
      <tp>
        <v>13.45</v>
        <stp/>
        <stp>##V3_BDPV12</stp>
        <stp>ACE IM Equity</stp>
        <stp>LAST_PRICE</stp>
        <stp>[Crispin Spreadsheet.xlsx]OEI!R219C7</stp>
        <tr r="G219" s="1"/>
      </tp>
      <tp>
        <v>1.8080000000000001</v>
        <stp/>
        <stp>##V3_BDPV12</stp>
        <stp>CRN LN Equity</stp>
        <stp>LAST_PRICE</stp>
        <stp>[Crispin Spreadsheet.xlsx]OEI!R432C7</stp>
        <tr r="G432" s="1"/>
      </tp>
      <tp>
        <v>448.5</v>
        <stp/>
        <stp>##V3_BDPV12</stp>
        <stp>GKN LN Equity</stp>
        <stp>LAST_PRICE</stp>
        <stp>[Crispin Spreadsheet.xlsx]OEI!R462C7</stp>
        <tr r="G462" s="1"/>
      </tp>
      <tp>
        <v>9.5299999999999994</v>
        <stp/>
        <stp>##V3_BDPV12</stp>
        <stp>AMD US Equity</stp>
        <stp>LAST_PRICE</stp>
        <stp>[Crispin Spreadsheet.xlsx]OEI!R598C7</stp>
        <tr r="G598" s="1"/>
      </tp>
      <tp>
        <v>15.55</v>
        <stp/>
        <stp>##V3_BDPV12</stp>
        <stp>BVN US Equity</stp>
        <stp>LAST_PRICE</stp>
        <stp>[Crispin Spreadsheet.xlsx]OEI!R622C7</stp>
        <tr r="G622" s="1"/>
      </tp>
      <tp>
        <v>51.95</v>
        <stp/>
        <stp>##V3_BDPV12</stp>
        <stp>DAL US Equity</stp>
        <stp>LAST_PRICE</stp>
        <stp>[Crispin Spreadsheet.xlsx]OEI!R630C7</stp>
        <tr r="G630" s="1"/>
      </tp>
      <tp>
        <v>46.09</v>
        <stp/>
        <stp>##V3_BDPV12</stp>
        <stp>HAL US Equity</stp>
        <stp>LAST_PRICE</stp>
        <stp>[Crispin Spreadsheet.xlsx]OEI!R650C7</stp>
        <tr r="G650" s="1"/>
      </tp>
      <tp>
        <v>257.2</v>
        <stp/>
        <stp>##V3_BDPV12</stp>
        <stp>RTN LN Equity</stp>
        <stp>LAST_PRICE</stp>
        <stp>[Crispin Spreadsheet.xlsx]OEI!R542C7</stp>
        <tr r="G542" s="1"/>
      </tp>
      <tp>
        <v>27862</v>
        <stp/>
        <stp>##V3_BDPV12</stp>
        <stp>KIO SJ Equity</stp>
        <stp>LAST_PRICE</stp>
        <stp>[Crispin Spreadsheet.xlsx]OEI!R333C7</stp>
        <tr r="G333" s="1"/>
      </tp>
      <tp>
        <v>116.6</v>
        <stp/>
        <stp>##V3_BDPV12</stp>
        <stp>MON US Equity</stp>
        <stp>LAST_PRICE</stp>
        <stp>[Crispin Spreadsheet.xlsx]OEI!R672C7</stp>
        <tr r="G672" s="1"/>
      </tp>
      <tp>
        <v>180.14</v>
        <stp/>
        <stp>##V3_BDPV12</stp>
        <stp>PANW US Equity</stp>
        <stp>LAST_PRICE</stp>
        <stp>[Crispin Spreadsheet.xlsx]OEI!R685C7</stp>
        <tr r="G685" s="1"/>
      </tp>
      <tp>
        <v>887</v>
        <stp/>
        <stp>##V3_BDPV12</stp>
        <stp>8848 JT Equity</stp>
        <stp>LAST_PRICE</stp>
        <stp>[Crispin Spreadsheet.xlsx]SWAN!R85C7</stp>
        <tr r="G85" s="2"/>
      </tp>
      <tp>
        <v>84.6</v>
        <stp/>
        <stp>##V3_BDHV12</stp>
        <stp>SAVE FP Equity</stp>
        <stp>PX_CLOSE_1D</stp>
        <stp>28/03/2018</stp>
        <stp>28/03/2018</stp>
        <stp>[Crispin Spreadsheet.xlsx]FDXC!R7C22</stp>
        <tr r="V7" s="8"/>
      </tp>
      <tp>
        <v>38.549999999999997</v>
        <stp/>
        <stp>##V3_BDPV12</stp>
        <stp>CRUS US Equity</stp>
        <stp>LAST_PRICE</stp>
        <stp>[Crispin Spreadsheet.xlsx]OEI!R761C7</stp>
        <tr r="G761" s="1"/>
      </tp>
      <tp>
        <v>1196</v>
        <stp/>
        <stp>##V3_BDPV12</stp>
        <stp>ALIV SS Equity</stp>
        <stp>LAST_PRICE</stp>
        <stp>[Crispin Spreadsheet.xlsx]OEI!R354C7</stp>
        <tr r="G354" s="1"/>
      </tp>
      <tp>
        <v>87.27</v>
        <stp/>
        <stp>##V3_BDPV12</stp>
        <stp>LULU US Equity</stp>
        <stp>LAST_PRICE</stp>
        <stp>[Crispin Spreadsheet.xlsx]OEI!R667C7</stp>
        <tr r="G667" s="1"/>
      </tp>
      <tp t="s">
        <v>JPY</v>
        <stp/>
        <stp>##V3_BDPV12</stp>
        <stp>6113 JT Equity</stp>
        <stp>CRNCY</stp>
        <stp>[Crispin Spreadsheet.xlsx]OEI!R243C4</stp>
        <tr r="D243" s="1"/>
      </tp>
      <tp t="s">
        <v>JPY</v>
        <stp/>
        <stp>##V3_BDPV12</stp>
        <stp>8802 JT Equity</stp>
        <stp>CRNCY</stp>
        <stp>[Crispin Spreadsheet.xlsx]OEI!R262C4</stp>
        <tr r="D262" s="1"/>
      </tp>
      <tp t="s">
        <v>GBp</v>
        <stp/>
        <stp>##V3_BDPV12</stp>
        <stp>TUNG LN Equity</stp>
        <stp>CRNCY</stp>
        <stp>[Crispin Spreadsheet.xlsx]FDXC!R44C4</stp>
        <tr r="D44" s="8"/>
      </tp>
      <tp>
        <v>459.5</v>
        <stp/>
        <stp>##V3_BDPV12</stp>
        <stp>HWDN LN Equity</stp>
        <stp>LAST_PRICE</stp>
        <stp>[Crispin Spreadsheet.xlsx]SWAN!R142C7</stp>
        <tr r="G142" s="2"/>
      </tp>
      <tp t="s">
        <v>USD</v>
        <stp/>
        <stp>##V3_BDPV12</stp>
        <stp>SLCJY US Equity</stp>
        <stp>CRNCY</stp>
        <stp>[Crispin Spreadsheet.xlsx]FDXC!R52C4</stp>
        <tr r="D52" s="8"/>
      </tp>
      <tp>
        <v>58.4</v>
        <stp/>
        <stp>##V3_BDPV12</stp>
        <stp>NODL NO Equity</stp>
        <stp>LAST_PRICE</stp>
        <stp>[Crispin Spreadsheet.xlsx]SWAN!R104C7</stp>
        <tr r="G104" s="2"/>
      </tp>
      <tp>
        <v>0.87560000000000004</v>
        <stp/>
        <stp>##V3_BDPV12</stp>
        <stp>EURGBp Curncy</stp>
        <stp>LAST_PRICE</stp>
        <stp>[Crispin Spreadsheet.xlsx]OBID!R11C13</stp>
        <tr r="M11" s="7"/>
      </tp>
      <tp>
        <v>0.87560000000000004</v>
        <stp/>
        <stp>##V3_BDPV12</stp>
        <stp>EURGBp Curncy</stp>
        <stp>LAST_PRICE</stp>
        <stp>[Crispin Spreadsheet.xlsx]OBID!R10C13</stp>
        <tr r="M10" s="7"/>
      </tp>
      <tp>
        <v>0.87560000000000004</v>
        <stp/>
        <stp>##V3_BDPV12</stp>
        <stp>EURGBp Curncy</stp>
        <stp>LAST_PRICE</stp>
        <stp>[Crispin Spreadsheet.xlsx]OBID!R13C13</stp>
        <tr r="M13" s="7"/>
      </tp>
      <tp>
        <v>0.87560000000000004</v>
        <stp/>
        <stp>##V3_BDPV12</stp>
        <stp>EURGBp Curncy</stp>
        <stp>LAST_PRICE</stp>
        <stp>[Crispin Spreadsheet.xlsx]OBID!R12C13</stp>
        <tr r="M12" s="7"/>
      </tp>
      <tp>
        <v>0.87560000000000004</v>
        <stp/>
        <stp>##V3_BDPV12</stp>
        <stp>EURGBp Curncy</stp>
        <stp>LAST_PRICE</stp>
        <stp>[Crispin Spreadsheet.xlsx]OBID!R15C13</stp>
        <tr r="M15" s="7"/>
      </tp>
      <tp>
        <v>31.3</v>
        <stp/>
        <stp>##V3_BDPV12</stp>
        <stp>IF IM Equity</stp>
        <stp>LAST_PRICE</stp>
        <stp>[Crispin Spreadsheet.xlsx]OBID!R7C7</stp>
        <tr r="G7" s="7"/>
      </tp>
      <tp t="s">
        <v>GBp</v>
        <stp/>
        <stp>##V3_BDPV12</stp>
        <stp>BT/A LN Equity</stp>
        <stp>CRNCY</stp>
        <stp>[Crispin Spreadsheet.xlsx]OEI!R427C4</stp>
        <tr r="D427" s="1"/>
      </tp>
      <tp>
        <v>7.8525</v>
        <stp/>
        <stp>##V3_BDPV12</stp>
        <stp>USDNOK Curncy</stp>
        <stp>LAST_PRICE</stp>
        <stp>[Crispin Spreadsheet.xlsx]FDXC!R25C13</stp>
        <tr r="M25" s="8"/>
      </tp>
      <tp>
        <v>32.090000000000003</v>
        <stp/>
        <stp>##V3_BDHV12</stp>
        <stp>NLSN US Equity</stp>
        <stp>PX_CLOSE_1D</stp>
        <stp>28/03/2018</stp>
        <stp>28/03/2018</stp>
        <stp>[Crispin Spreadsheet.xlsx]OEI!R677C28</stp>
        <tr r="AB677" s="1"/>
      </tp>
      <tp>
        <v>146.75</v>
        <stp/>
        <stp>##V3_BDHV12</stp>
        <stp>KNIN SW Equity</stp>
        <stp>PX_CLOSE_1D</stp>
        <stp>28/03/2018</stp>
        <stp>28/03/2018</stp>
        <stp>[Crispin Spreadsheet.xlsx]OEI!R383C28</stp>
        <tr r="AB383" s="1"/>
      </tp>
      <tp>
        <v>32.090000000000003</v>
        <stp/>
        <stp>##V3_BDHV12</stp>
        <stp>NLSN US Equity</stp>
        <stp>PX_CLOSE_1D</stp>
        <stp>28/03/2018</stp>
        <stp>28/03/2018</stp>
        <stp>[Crispin Spreadsheet.xlsx]OEI!R787C28</stp>
        <tr r="AB787" s="1"/>
      </tp>
      <tp>
        <v>258.39999999999998</v>
        <stp/>
        <stp>##V3_BDHV12</stp>
        <stp>LGEN LN Equity</stp>
        <stp>PX_CLOSE_1D</stp>
        <stp>28/03/2018</stp>
        <stp>28/03/2018</stp>
        <stp>[Crispin Spreadsheet.xlsx]OEI!R503C28</stp>
        <tr r="AB503" s="1"/>
      </tp>
      <tp>
        <v>135.6</v>
        <stp/>
        <stp>##V3_BDHV12</stp>
        <stp>WCH GY Equity</stp>
        <stp>PX_CLOSE_1D</stp>
        <stp>28/03/2018</stp>
        <stp>28/03/2018</stp>
        <stp>[Crispin Spreadsheet.xlsx]OEI!R183C28</stp>
        <tr r="AB183" s="1"/>
      </tp>
      <tp>
        <v>467.8</v>
        <stp/>
        <stp>##V3_BDHV12</stp>
        <stp>HWDN LN Equity</stp>
        <stp>PX_CLOSE_1D</stp>
        <stp>28/03/2018</stp>
        <stp>28/03/2018</stp>
        <stp>[Crispin Spreadsheet.xlsx]OEI!R473C28</stp>
        <tr r="AB473" s="1"/>
      </tp>
      <tp>
        <v>74</v>
        <stp/>
        <stp>##V3_BDHV12</stp>
        <stp>NESN SW Equity</stp>
        <stp>PX_CLOSE_1D</stp>
        <stp>28/03/2018</stp>
        <stp>28/03/2018</stp>
        <stp>[Crispin Spreadsheet.xlsx]OEI!R386C28</stp>
        <tr r="AB386" s="1"/>
      </tp>
      <tp>
        <v>75.94</v>
        <stp/>
        <stp>##V3_BDHV12</stp>
        <stp>NOVN SW Equity</stp>
        <stp>PX_CLOSE_1D</stp>
        <stp>28/03/2018</stp>
        <stp>28/03/2018</stp>
        <stp>[Crispin Spreadsheet.xlsx]OEI!R387C28</stp>
        <tr r="AB387" s="1"/>
      </tp>
      <tp>
        <v>28.13</v>
        <stp/>
        <stp>##V3_BDHV12</stp>
        <stp>KBH US Equity</stp>
        <stp>PX_CLOSE_1D</stp>
        <stp>28/03/2018</stp>
        <stp>28/03/2018</stp>
        <stp>[Crispin Spreadsheet.xlsx]OEI!R656C28</stp>
        <tr r="AB656" s="1"/>
      </tp>
      <tp>
        <v>23.65</v>
        <stp/>
        <stp>##V3_BDHV12</stp>
        <stp>RKH LN Equity</stp>
        <stp>PX_CLOSE_1D</stp>
        <stp>28/03/2018</stp>
        <stp>28/03/2018</stp>
        <stp>[Crispin Spreadsheet.xlsx]OEI!R545C28</stp>
        <tr r="AB545" s="1"/>
      </tp>
      <tp>
        <v>329</v>
        <stp/>
        <stp>##V3_BDHV12</stp>
        <stp>WMH LN Equity</stp>
        <stp>PX_CLOSE_1D</stp>
        <stp>28/03/2018</stp>
        <stp>28/03/2018</stp>
        <stp>[Crispin Spreadsheet.xlsx]OEI!R590C28</stp>
        <tr r="AB590" s="1"/>
      </tp>
      <tp>
        <v>2533</v>
        <stp/>
        <stp>##V3_BDHV12</stp>
        <stp>CCH LN Equity</stp>
        <stp>PX_CLOSE_1D</stp>
        <stp>28/03/2018</stp>
        <stp>28/03/2018</stp>
        <stp>[Crispin Spreadsheet.xlsx]OEI!R441C28</stp>
        <tr r="AB441" s="1"/>
      </tp>
      <tp>
        <v>2379</v>
        <stp/>
        <stp>##V3_BDHV12</stp>
        <stp>CRH LN Equity</stp>
        <stp>PX_CLOSE_1D</stp>
        <stp>28/03/2018</stp>
        <stp>28/03/2018</stp>
        <stp>[Crispin Spreadsheet.xlsx]OEI!R443C28</stp>
        <tr r="AB443" s="1"/>
      </tp>
      <tp>
        <v>237.37</v>
        <stp/>
        <stp>##V3_BDHV12</stp>
        <stp>ILMN US Equity</stp>
        <stp>PX_CLOSE_1D</stp>
        <stp>28/03/2018</stp>
        <stp>28/03/2018</stp>
        <stp>[Crispin Spreadsheet.xlsx]OEI!R652C28</stp>
        <tr r="AB652" s="1"/>
      </tp>
      <tp>
        <v>226.4</v>
        <stp/>
        <stp>##V3_BDHV12</stp>
        <stp>LONN SW Equity</stp>
        <stp>PX_CLOSE_1D</stp>
        <stp>28/03/2018</stp>
        <stp>28/03/2018</stp>
        <stp>[Crispin Spreadsheet.xlsx]OEI!R385C28</stp>
        <tr r="AB385" s="1"/>
      </tp>
      <tp>
        <v>15.975</v>
        <stp/>
        <stp>##V3_BDHV12</stp>
        <stp>CSGN SW Equity</stp>
        <stp>PX_CLOSE_1D</stp>
        <stp>28/03/2018</stp>
        <stp>28/03/2018</stp>
        <stp>[Crispin Spreadsheet.xlsx]OEI!R380C28</stp>
        <tr r="AB380" s="1"/>
      </tp>
      <tp>
        <v>1545.5</v>
        <stp/>
        <stp>##V3_BDHV12</stp>
        <stp>EXPN LN Equity</stp>
        <stp>PX_CLOSE_1D</stp>
        <stp>28/03/2018</stp>
        <stp>28/03/2018</stp>
        <stp>[Crispin Spreadsheet.xlsx]OEI!R456C28</stp>
        <tr r="AB456" s="1"/>
      </tp>
      <tp>
        <v>24.27</v>
        <stp/>
        <stp>##V3_BDHV12</stp>
        <stp>FNTN GY Equity</stp>
        <stp>PX_CLOSE_1D</stp>
        <stp>28/03/2018</stp>
        <stp>28/03/2018</stp>
        <stp>[Crispin Spreadsheet.xlsx]OEI!R767C28</stp>
        <tr r="AB767" s="1"/>
      </tp>
      <tp>
        <v>67.58</v>
        <stp/>
        <stp>##V3_BDHV12</stp>
        <stp>ADEN SW Equity</stp>
        <stp>PX_CLOSE_1D</stp>
        <stp>28/03/2018</stp>
        <stp>28/03/2018</stp>
        <stp>[Crispin Spreadsheet.xlsx]OEI!R376C28</stp>
        <tr r="AB376" s="1"/>
      </tp>
      <tp>
        <v>22.4</v>
        <stp/>
        <stp>##V3_BDHV12</stp>
        <stp>ABBN SW Equity</stp>
        <stp>PX_CLOSE_1D</stp>
        <stp>28/03/2018</stp>
        <stp>28/03/2018</stp>
        <stp>[Crispin Spreadsheet.xlsx]OEI!R375C28</stp>
        <tr r="AB375" s="1"/>
      </tp>
      <tp>
        <v>41.9</v>
        <stp/>
        <stp>##V3_BDHV12</stp>
        <stp>FCCN LN Equity</stp>
        <stp>PX_CLOSE_1D</stp>
        <stp>28/03/2018</stp>
        <stp>28/03/2018</stp>
        <stp>[Crispin Spreadsheet.xlsx]OEI!R459C28</stp>
        <tr r="AB459" s="1"/>
      </tp>
      <tp>
        <v>20.78</v>
        <stp/>
        <stp>##V3_BDHV12</stp>
        <stp>ARYN SW Equity</stp>
        <stp>PX_CLOSE_1D</stp>
        <stp>28/03/2018</stp>
        <stp>28/03/2018</stp>
        <stp>[Crispin Spreadsheet.xlsx]OEI!R377C28</stp>
        <tr r="AB377" s="1"/>
      </tp>
      <tp>
        <v>83.6</v>
        <stp/>
        <stp>##V3_BDPV12</stp>
        <stp>SAP GY Equity</stp>
        <stp>LAST_PRICE</stp>
        <stp>[Crispin Spreadsheet.xlsx]OPE!R15C7</stp>
        <tr r="G15" s="5"/>
      </tp>
      <tp>
        <v>222.8</v>
        <stp/>
        <stp>##V3_BDHV12</stp>
        <stp>WDH DC Equity</stp>
        <stp>PX_CLOSE_1D</stp>
        <stp>28/03/2018</stp>
        <stp>28/03/2018</stp>
        <stp>[Crispin Spreadsheet.xlsx]OEI!R811C28</stp>
        <tr r="AB811" s="1"/>
      </tp>
      <tp>
        <v>90.78</v>
        <stp/>
        <stp>##V3_BDHV12</stp>
        <stp>BAYN GY Equity</stp>
        <stp>PX_CLOSE_1D</stp>
        <stp>28/03/2018</stp>
        <stp>28/03/2018</stp>
        <stp>[Crispin Spreadsheet.xlsx]OEI!R146C28</stp>
        <tr r="AB146" s="1"/>
      </tp>
      <tp>
        <v>363.5</v>
        <stp/>
        <stp>##V3_BDHV12</stp>
        <stp>GLEN LN Equity</stp>
        <stp>PX_CLOSE_1D</stp>
        <stp>28/03/2018</stp>
        <stp>28/03/2018</stp>
        <stp>[Crispin Spreadsheet.xlsx]OEI!R464C28</stp>
        <tr r="AB464" s="1"/>
      </tp>
      <tp>
        <v>2122</v>
        <stp/>
        <stp>##V3_BDHV12</stp>
        <stp>GIVN SW Equity</stp>
        <stp>PX_CLOSE_1D</stp>
        <stp>28/03/2018</stp>
        <stp>28/03/2018</stp>
        <stp>[Crispin Spreadsheet.xlsx]OEI!R381C28</stp>
        <tr r="AB381" s="1"/>
      </tp>
      <tp>
        <v>8.8539999999999992</v>
        <stp/>
        <stp>##V3_BDHV12</stp>
        <stp>EOAN GY Equity</stp>
        <stp>PX_CLOSE_1D</stp>
        <stp>28/03/2018</stp>
        <stp>28/03/2018</stp>
        <stp>[Crispin Spreadsheet.xlsx]OEI!R155C28</stp>
        <tr r="AB155" s="1"/>
      </tp>
      <tp>
        <v>20.78</v>
        <stp/>
        <stp>##V3_BDHV12</stp>
        <stp>ARYN SW Equity</stp>
        <stp>PX_CLOSE_1D</stp>
        <stp>28/03/2018</stp>
        <stp>28/03/2018</stp>
        <stp>[Crispin Spreadsheet.xlsx]OEI!R755C28</stp>
        <tr r="AB755" s="1"/>
      </tp>
      <tp>
        <v>315.89999999999998</v>
        <stp/>
        <stp>##V3_BDHV12</stp>
        <stp>ZURN SW Equity</stp>
        <stp>PX_CLOSE_1D</stp>
        <stp>28/03/2018</stp>
        <stp>28/03/2018</stp>
        <stp>[Crispin Spreadsheet.xlsx]OEI!R394C28</stp>
        <tr r="AB394" s="1"/>
      </tp>
      <tp>
        <v>5355</v>
        <stp/>
        <stp>##V3_BDHV12</stp>
        <stp>RICHT HB Equity</stp>
        <stp>PX_CLOSE_1D</stp>
        <stp>28/03/2018</stp>
        <stp>28/03/2018</stp>
        <stp>[Crispin Spreadsheet.xlsx]OEI!R209C28</stp>
        <tr r="AB209" s="1"/>
      </tp>
      <tp>
        <v>4860</v>
        <stp/>
        <stp>##V3_BDHV12</stp>
        <stp>9684 JT Equity</stp>
        <stp>PX_CLOSE_1D</stp>
        <stp>28/03/2018</stp>
        <stp>28/03/2018</stp>
        <stp>[Crispin Spreadsheet.xlsx]FDXC!R21C22</stp>
        <tr r="V21" s="8"/>
      </tp>
      <tp>
        <v>2326</v>
        <stp/>
        <stp>##V3_BDHV12</stp>
        <stp>SGSN SW Equity</stp>
        <stp>PX_CLOSE_1D</stp>
        <stp>28/03/2018</stp>
        <stp>28/03/2018</stp>
        <stp>[Crispin Spreadsheet.xlsx]OEI!R390C28</stp>
        <tr r="AB390" s="1"/>
      </tp>
      <tp>
        <v>177.73</v>
        <stp/>
        <stp>##V3_BDHV12</stp>
        <stp>WYNN US Equity</stp>
        <stp>PX_CLOSE_1D</stp>
        <stp>28/03/2018</stp>
        <stp>28/03/2018</stp>
        <stp>[Crispin Spreadsheet.xlsx]OEI!R713C28</stp>
        <tr r="AB713" s="1"/>
      </tp>
      <tp>
        <v>708.5</v>
        <stp/>
        <stp>##V3_BDHV12</stp>
        <stp>PGHN SW Equity</stp>
        <stp>PX_CLOSE_1D</stp>
        <stp>28/03/2018</stp>
        <stp>28/03/2018</stp>
        <stp>[Crispin Spreadsheet.xlsx]OEI!R388C28</stp>
        <tr r="AB388" s="1"/>
      </tp>
      <tp>
        <v>24.43</v>
        <stp/>
        <stp>##V3_BDPV12</stp>
        <stp>UN01 GY Equity</stp>
        <stp>LAST_PRICE</stp>
        <stp>[Crispin Spreadsheet.xlsx]ALEG!R15C7</stp>
        <tr r="G15" s="3"/>
      </tp>
      <tp>
        <v>757</v>
        <stp/>
        <stp>##V3_BDHV12</stp>
        <stp>PSON LN Equity</stp>
        <stp>PX_CLOSE_1D</stp>
        <stp>28/03/2018</stp>
        <stp>28/03/2018</stp>
        <stp>[Crispin Spreadsheet.xlsx]OEI!R524C28</stp>
        <tr r="AB524" s="1"/>
      </tp>
      <tp>
        <v>719.2</v>
        <stp/>
        <stp>##V3_BDHV12</stp>
        <stp>STAN LN Equity</stp>
        <stp>PX_CLOSE_1D</stp>
        <stp>28/03/2018</stp>
        <stp>28/03/2018</stp>
        <stp>[Crispin Spreadsheet.xlsx]OEI!R571C28</stp>
        <tr r="AB571" s="1"/>
      </tp>
      <tp>
        <v>1148</v>
        <stp/>
        <stp>##V3_BDHV12</stp>
        <stp>SMSN LI Equity</stp>
        <stp>PX_CLOSE_1D</stp>
        <stp>28/03/2018</stp>
        <stp>28/03/2018</stp>
        <stp>[Crispin Spreadsheet.xlsx]OEI!R554C28</stp>
        <tr r="AB554" s="1"/>
      </tp>
      <tp>
        <v>1503</v>
        <stp/>
        <stp>##V3_BDHV12</stp>
        <stp>SMIN LN Equity</stp>
        <stp>PX_CLOSE_1D</stp>
        <stp>28/03/2018</stp>
        <stp>28/03/2018</stp>
        <stp>[Crispin Spreadsheet.xlsx]OEI!R565C28</stp>
        <tr r="AB565" s="1"/>
      </tp>
      <tp>
        <v>66.08</v>
        <stp/>
        <stp>##V3_BDPV12</stp>
        <stp>STI US Equity</stp>
        <stp>LAST_PRICE</stp>
        <stp>[Crispin Spreadsheet.xlsx]OEI!R696C7</stp>
        <tr r="G696" s="1"/>
      </tp>
      <tp>
        <v>36.700000000000003</v>
        <stp/>
        <stp>##V3_BDPV12</stp>
        <stp>GBF GY Equity</stp>
        <stp>LAST_PRICE</stp>
        <stp>[Crispin Spreadsheet.xlsx]OEI!R149C7</stp>
        <tr r="G149" s="1"/>
      </tp>
      <tp>
        <v>230.4</v>
        <stp/>
        <stp>##V3_BDPV12</stp>
        <stp>MRO LN Equity</stp>
        <stp>LAST_PRICE</stp>
        <stp>[Crispin Spreadsheet.xlsx]OEI!R510C7</stp>
        <tr r="G510" s="1"/>
      </tp>
      <tp>
        <v>61.5</v>
        <stp/>
        <stp>##V3_BDPV12</stp>
        <stp>LMI LN Equity</stp>
        <stp>LAST_PRICE</stp>
        <stp>[Crispin Spreadsheet.xlsx]OEI!R506C7</stp>
        <tr r="G506" s="1"/>
      </tp>
      <tp>
        <v>2.4159999999999999</v>
        <stp/>
        <stp>##V3_BDPV12</stp>
        <stp>KPN NA Equity</stp>
        <stp>LAST_PRICE</stp>
        <stp>[Crispin Spreadsheet.xlsx]OEI!R301C7</stp>
        <tr r="G301" s="1"/>
      </tp>
      <tp>
        <v>94.87</v>
        <stp/>
        <stp>##V3_BDPV12</stp>
        <stp>TIF US Equity</stp>
        <stp>LAST_PRICE</stp>
        <stp>[Crispin Spreadsheet.xlsx]OEI!R699C7</stp>
        <tr r="G699" s="1"/>
      </tp>
      <tp>
        <v>169.85</v>
        <stp/>
        <stp>##V3_BDPV12</stp>
        <stp>EMG LN Equity</stp>
        <stp>LAST_PRICE</stp>
        <stp>[Crispin Spreadsheet.xlsx]OEI!R508C7</stp>
        <tr r="G508" s="1"/>
      </tp>
      <tp>
        <v>162.27000000000001</v>
        <stp/>
        <stp>##V3_BDPV12</stp>
        <stp>AGN US Equity</stp>
        <stp>LAST_PRICE</stp>
        <stp>[Crispin Spreadsheet.xlsx]OEI!R601C7</stp>
        <tr r="G601" s="1"/>
      </tp>
      <tp>
        <v>49.78</v>
        <stp/>
        <stp>##V3_BDPV12</stp>
        <stp>AAL US Equity</stp>
        <stp>LAST_PRICE</stp>
        <stp>[Crispin Spreadsheet.xlsx]OEI!R603C7</stp>
        <tr r="G603" s="1"/>
      </tp>
      <tp>
        <v>47.41</v>
        <stp/>
        <stp>##V3_BDPV12</stp>
        <stp>EEM US Equity</stp>
        <stp>LAST_PRICE</stp>
        <stp>[Crispin Spreadsheet.xlsx]OEI!R732C7</stp>
        <tr r="G732" s="1"/>
      </tp>
      <tp>
        <v>3.1459999999999999</v>
        <stp/>
        <stp>##V3_BDPV12</stp>
        <stp>SPM IM Equity</stp>
        <stp>LAST_PRICE</stp>
        <stp>[Crispin Spreadsheet.xlsx]OEI!R232C7</stp>
        <tr r="G232" s="1"/>
      </tp>
      <tp>
        <v>7.21</v>
        <stp/>
        <stp>##V3_BDPV12</stp>
        <stp>POG LN Equity</stp>
        <stp>LAST_PRICE</stp>
        <stp>[Crispin Spreadsheet.xlsx]OEI!R528C7</stp>
        <tr r="G528" s="1"/>
      </tp>
      <tp>
        <v>115.6</v>
        <stp/>
        <stp>##V3_BDPV12</stp>
        <stp>TCG LN Equity</stp>
        <stp>LAST_PRICE</stp>
        <stp>[Crispin Spreadsheet.xlsx]OEI!R578C7</stp>
        <tr r="G578" s="1"/>
      </tp>
      <tp>
        <v>215.4</v>
        <stp/>
        <stp>##V3_BDHV12</stp>
        <stp>AKERBP NO Equity</stp>
        <stp>PX_CLOSE_1D</stp>
        <stp>28/03/2018</stp>
        <stp>28/03/2018</stp>
        <stp>[Crispin Spreadsheet.xlsx]OBID!R6C22</stp>
        <tr r="V6" s="7"/>
      </tp>
      <tp>
        <v>2015</v>
        <stp/>
        <stp>##V3_BDPV12</stp>
        <stp>5726 JT Equity</stp>
        <stp>LAST_PRICE</stp>
        <stp>[Crispin Spreadsheet.xlsx]SWAN!R88C7</stp>
        <tr r="G88" s="2"/>
      </tp>
      <tp>
        <v>259.39999999999998</v>
        <stp/>
        <stp>##V3_BDPV12</stp>
        <stp>ELUXB SS Equity</stp>
        <stp>LAST_PRICE</stp>
        <stp>[Crispin Spreadsheet.xlsx]OEI!R356C7</stp>
        <tr r="G356" s="1"/>
      </tp>
      <tp>
        <v>2.524</v>
        <stp/>
        <stp>##V3_BDPV12</stp>
        <stp>BMPS IM Equity</stp>
        <stp>LAST_PRICE</stp>
        <stp>[Crispin Spreadsheet.xlsx]OEI!R222C7</stp>
        <tr r="G222" s="1"/>
      </tp>
      <tp>
        <v>70.16</v>
        <stp/>
        <stp>##V3_BDPV12</stp>
        <stp>BOSS GY Equity</stp>
        <stp>LAST_PRICE</stp>
        <stp>[Crispin Spreadsheet.xlsx]OEI!R162C7</stp>
        <tr r="G162" s="1"/>
      </tp>
      <tp>
        <v>351.3</v>
        <stp/>
        <stp>##V3_BDPV12</stp>
        <stp>ISAT LN Equity</stp>
        <stp>LAST_PRICE</stp>
        <stp>[Crispin Spreadsheet.xlsx]OEI!R485C7</stp>
        <tr r="G485" s="1"/>
      </tp>
      <tp>
        <v>280.29000000000002</v>
        <stp/>
        <stp>##V3_BDPV12</stp>
        <stp>NFLX US Equity</stp>
        <stp>LAST_PRICE</stp>
        <stp>[Crispin Spreadsheet.xlsx]SWAN!R197C7</stp>
        <tr r="G197" s="2"/>
      </tp>
      <tp>
        <v>3.51</v>
        <stp/>
        <stp>##V3_BDPV12</stp>
        <stp>2899 HK Equity</stp>
        <stp>PX_YEST_CLOSE</stp>
        <stp>[Crispin Spreadsheet.xlsx]OEI!R199C6</stp>
        <tr r="F199" s="1"/>
      </tp>
      <tp>
        <v>377.2</v>
        <stp/>
        <stp>##V3_BDPV12</stp>
        <stp>ASHM LN Equity</stp>
        <stp>LAST_PRICE</stp>
        <stp>[Crispin Spreadsheet.xlsx]SWAN!R128C7</stp>
        <tr r="G128" s="2"/>
      </tp>
      <tp t="s">
        <v>JPY</v>
        <stp/>
        <stp>##V3_BDPV12</stp>
        <stp>4689 JT Equity</stp>
        <stp>CRNCY</stp>
        <stp>[Crispin Spreadsheet.xlsx]OEI!R289C4</stp>
        <tr r="D289" s="1"/>
      </tp>
      <tp t="s">
        <v>JPY</v>
        <stp/>
        <stp>##V3_BDPV12</stp>
        <stp>1808 JT Equity</stp>
        <stp>CRNCY</stp>
        <stp>[Crispin Spreadsheet.xlsx]OEI!R251C4</stp>
        <tr r="D251" s="1"/>
      </tp>
      <tp t="s">
        <v>NOK</v>
        <stp/>
        <stp>##V3_BDPV12</stp>
        <stp>AKERBP NO Equity</stp>
        <stp>CRNCY</stp>
        <stp>[Crispin Spreadsheet.xlsx]FDXC!R25C4</stp>
        <tr r="D25" s="8"/>
      </tp>
      <tp>
        <v>531.4</v>
        <stp/>
        <stp>##V3_BDPV12</stp>
        <stp>HMSO LN Equity</stp>
        <stp>LAST_PRICE</stp>
        <stp>[Crispin Spreadsheet.xlsx]SWAN!R141C7</stp>
        <tr r="G141" s="2"/>
      </tp>
      <tp>
        <v>21.1</v>
        <stp/>
        <stp>##V3_BDPV12</stp>
        <stp>ARYN SW Equity</stp>
        <stp>LAST_PRICE</stp>
        <stp>[Crispin Spreadsheet.xlsx]SWAN!R118C7</stp>
        <tr r="G118" s="2"/>
      </tp>
      <tp t="s">
        <v>SEK</v>
        <stp/>
        <stp>##V3_BDPV12</stp>
        <stp>ERICB SS Equity</stp>
        <stp>CRNCY</stp>
        <stp>[Crispin Spreadsheet.xlsx]FDXC!R28C4</stp>
        <tr r="D28" s="8"/>
      </tp>
      <tp>
        <v>989.8</v>
        <stp/>
        <stp>##V3_BDPV12</stp>
        <stp>MCRO LN Equity</stp>
        <stp>LAST_PRICE</stp>
        <stp>[Crispin Spreadsheet.xlsx]SWAN!R154C7</stp>
        <tr r="G154" s="2"/>
      </tp>
      <tp>
        <v>211.6</v>
        <stp/>
        <stp>##V3_BDPV12</stp>
        <stp>AKERBP NO Equity</stp>
        <stp>LAST_PRICE</stp>
        <stp>[Crispin Spreadsheet.xlsx]OEI!R308C7</stp>
        <tr r="G308" s="1"/>
      </tp>
      <tp>
        <v>130.85</v>
        <stp/>
        <stp>##V3_BDPV12</stp>
        <stp>EURJPY Curncy</stp>
        <stp>LAST_PRICE</stp>
        <stp>[Crispin Spreadsheet.xlsx]ALEG!R18C13</stp>
        <tr r="M18" s="3"/>
      </tp>
      <tp>
        <v>130.85</v>
        <stp/>
        <stp>##V3_BDPV12</stp>
        <stp>EURJPY Curncy</stp>
        <stp>LAST_PRICE</stp>
        <stp>[Crispin Spreadsheet.xlsx]ALEG!R19C13</stp>
        <tr r="M19" s="3"/>
      </tp>
      <tp>
        <v>130.85</v>
        <stp/>
        <stp>##V3_BDPV12</stp>
        <stp>EURJPY Curncy</stp>
        <stp>LAST_PRICE</stp>
        <stp>[Crispin Spreadsheet.xlsx]ALEG!R22C13</stp>
        <tr r="M22" s="3"/>
      </tp>
      <tp>
        <v>130.85</v>
        <stp/>
        <stp>##V3_BDPV12</stp>
        <stp>EURJPY Curncy</stp>
        <stp>LAST_PRICE</stp>
        <stp>[Crispin Spreadsheet.xlsx]ALEG!R23C13</stp>
        <tr r="M23" s="3"/>
      </tp>
      <tp>
        <v>130.85</v>
        <stp/>
        <stp>##V3_BDPV12</stp>
        <stp>EURJPY Curncy</stp>
        <stp>LAST_PRICE</stp>
        <stp>[Crispin Spreadsheet.xlsx]ALEG!R20C13</stp>
        <tr r="M20" s="3"/>
      </tp>
      <tp>
        <v>130.85</v>
        <stp/>
        <stp>##V3_BDPV12</stp>
        <stp>EURJPY Curncy</stp>
        <stp>LAST_PRICE</stp>
        <stp>[Crispin Spreadsheet.xlsx]ALEG!R21C13</stp>
        <tr r="M21" s="3"/>
      </tp>
      <tp>
        <v>130.85</v>
        <stp/>
        <stp>##V3_BDPV12</stp>
        <stp>EURJPY Curncy</stp>
        <stp>LAST_PRICE</stp>
        <stp>[Crispin Spreadsheet.xlsx]ALEG!R24C13</stp>
        <tr r="M24" s="3"/>
      </tp>
      <tp>
        <v>130.85</v>
        <stp/>
        <stp>##V3_BDPV12</stp>
        <stp>EURJPY Curncy</stp>
        <stp>LAST_PRICE</stp>
        <stp>[Crispin Spreadsheet.xlsx]ALEG!R25C13</stp>
        <tr r="M25" s="3"/>
      </tp>
      <tp>
        <v>7380</v>
        <stp/>
        <stp>##V3_BDHV12</stp>
        <stp>SIK SW Equity</stp>
        <stp>PX_CLOSE_1D</stp>
        <stp>28/03/2018</stp>
        <stp>28/03/2018</stp>
        <stp>[Crispin Spreadsheet.xlsx]OEI!R391C28</stp>
        <tr r="AB391" s="1"/>
      </tp>
      <tp>
        <v>10.85</v>
        <stp/>
        <stp>##V3_BDHV12</stp>
        <stp>CBK GY Equity</stp>
        <stp>PX_CLOSE_1D</stp>
        <stp>28/03/2018</stp>
        <stp>28/03/2018</stp>
        <stp>[Crispin Spreadsheet.xlsx]OEI!R150C28</stp>
        <tr r="AB150" s="1"/>
      </tp>
      <tp>
        <v>11.314</v>
        <stp/>
        <stp>##V3_BDHV12</stp>
        <stp>DBK GY Equity</stp>
        <stp>PX_CLOSE_1D</stp>
        <stp>28/03/2018</stp>
        <stp>28/03/2018</stp>
        <stp>[Crispin Spreadsheet.xlsx]OEI!R152C28</stp>
        <tr r="AB152" s="1"/>
      </tp>
      <tp>
        <v>26.96</v>
        <stp/>
        <stp>##V3_BDHV12</stp>
        <stp>RHK GY Equity</stp>
        <stp>PX_CLOSE_1D</stp>
        <stp>28/03/2018</stp>
        <stp>28/03/2018</stp>
        <stp>[Crispin Spreadsheet.xlsx]OEI!R171C28</stp>
        <tr r="AB171" s="1"/>
      </tp>
      <tp>
        <v>59.41</v>
        <stp/>
        <stp>##V3_BDHV12</stp>
        <stp>MXIM US Equity</stp>
        <stp>PX_CLOSE_1D</stp>
        <stp>28/03/2018</stp>
        <stp>28/03/2018</stp>
        <stp>[Crispin Spreadsheet.xlsx]OEI!R782C28</stp>
        <tr r="AB782" s="1"/>
      </tp>
      <tp>
        <v>1234</v>
        <stp/>
        <stp>##V3_BDHV12</stp>
        <stp>TPK LN Equity</stp>
        <stp>PX_CLOSE_1D</stp>
        <stp>28/03/2018</stp>
        <stp>28/03/2018</stp>
        <stp>[Crispin Spreadsheet.xlsx]OEI!R579C28</stp>
        <tr r="AB579" s="1"/>
      </tp>
      <tp>
        <v>728.6</v>
        <stp/>
        <stp>##V3_BDHV12</stp>
        <stp>AGK LN Equity</stp>
        <stp>PX_CLOSE_1D</stp>
        <stp>28/03/2018</stp>
        <stp>28/03/2018</stp>
        <stp>[Crispin Spreadsheet.xlsx]OEI!R406C28</stp>
        <tr r="AB406" s="1"/>
      </tp>
      <tp>
        <v>1351</v>
        <stp/>
        <stp>##V3_BDHV12</stp>
        <stp>GSK LN Equity</stp>
        <stp>PX_CLOSE_1D</stp>
        <stp>28/03/2018</stp>
        <stp>28/03/2018</stp>
        <stp>[Crispin Spreadsheet.xlsx]OEI!R463C28</stp>
        <tr r="AB463" s="1"/>
      </tp>
      <tp>
        <v>433.6</v>
        <stp/>
        <stp>##V3_BDPV12</stp>
        <stp>VWS DC Equity</stp>
        <stp>LAST_PRICE</stp>
        <stp>[Crispin Spreadsheet.xlsx]OEI!R66C7</stp>
        <tr r="G66" s="1"/>
      </tp>
      <tp>
        <v>39.18</v>
        <stp/>
        <stp>##V3_BDHV12</stp>
        <stp>APAM NA Equity</stp>
        <stp>PX_CLOSE_1D</stp>
        <stp>28/03/2018</stp>
        <stp>28/03/2018</stp>
        <stp>[Crispin Spreadsheet.xlsx]OEI!R294C28</stp>
        <tr r="AB294" s="1"/>
      </tp>
      <tp>
        <v>375.6</v>
        <stp/>
        <stp>##V3_BDHV12</stp>
        <stp>ASHM LN Equity</stp>
        <stp>PX_CLOSE_1D</stp>
        <stp>28/03/2018</stp>
        <stp>28/03/2018</stp>
        <stp>[Crispin Spreadsheet.xlsx]OEI!R410C28</stp>
        <tr r="AB410" s="1"/>
      </tp>
      <tp>
        <v>375.6</v>
        <stp/>
        <stp>##V3_BDHV12</stp>
        <stp>ASHM LN Equity</stp>
        <stp>PX_CLOSE_1D</stp>
        <stp>28/03/2018</stp>
        <stp>28/03/2018</stp>
        <stp>[Crispin Spreadsheet.xlsx]OEI!R756C28</stp>
        <tr r="AB756" s="1"/>
      </tp>
      <tp>
        <v>1.1299999999999999</v>
        <stp/>
        <stp>##V3_BDPV12</stp>
        <stp>ATH CN Equity</stp>
        <stp>LAST_PRICE</stp>
        <stp>[Crispin Spreadsheet.xlsx]OEI!R48C7</stp>
        <tr r="G48" s="1"/>
      </tp>
      <tp>
        <v>194.6</v>
        <stp/>
        <stp>##V3_BDPV12</stp>
        <stp>DVO LN Equity</stp>
        <stp>LAST_PRICE</stp>
        <stp>[Crispin Spreadsheet.xlsx]OPE!R36C7</stp>
        <tr r="G36" s="5"/>
      </tp>
      <tp>
        <v>650.70000000000005</v>
        <stp/>
        <stp>##V3_BDHV12</stp>
        <stp>5020 JT Equity</stp>
        <stp>PX_CLOSE_1D</stp>
        <stp>28/03/2018</stp>
        <stp>28/03/2018</stp>
        <stp>[Crispin Spreadsheet.xlsx]ALEG!R18C22</stp>
        <tr r="V18" s="3"/>
      </tp>
      <tp>
        <v>94.36</v>
        <stp/>
        <stp>##V3_BDHV12</stp>
        <stp>GETIB SS Equity</stp>
        <stp>PX_CLOSE_1D</stp>
        <stp>28/03/2018</stp>
        <stp>28/03/2018</stp>
        <stp>[Crispin Spreadsheet.xlsx]OEI!R769C28</stp>
        <tr r="AB769" s="1"/>
      </tp>
      <tp>
        <v>72.260000000000005</v>
        <stp/>
        <stp>##V3_BDPV12</stp>
        <stp>CBA AU Equity</stp>
        <stp>LAST_PRICE</stp>
        <stp>[Crispin Spreadsheet.xlsx]OEI!R15C7</stp>
        <tr r="G15" s="1"/>
      </tp>
      <tp>
        <v>122.28</v>
        <stp/>
        <stp>##V3_BDHV12</stp>
        <stp>SAFM US Equity</stp>
        <stp>PX_CLOSE_1D</stp>
        <stp>28/03/2018</stp>
        <stp>28/03/2018</stp>
        <stp>[Crispin Spreadsheet.xlsx]OEI!R792C28</stp>
        <tr r="AB792" s="1"/>
      </tp>
      <tp>
        <v>94.36</v>
        <stp/>
        <stp>##V3_BDHV12</stp>
        <stp>GETIB SS Equity</stp>
        <stp>PX_CLOSE_1D</stp>
        <stp>28/03/2018</stp>
        <stp>28/03/2018</stp>
        <stp>[Crispin Spreadsheet.xlsx]OEI!R359C28</stp>
        <tr r="AB359" s="1"/>
      </tp>
      <tp>
        <v>24.43</v>
        <stp/>
        <stp>##V3_BDPV12</stp>
        <stp>UN01 GY Equity</stp>
        <stp>LAST_PRICE</stp>
        <stp>[Crispin Spreadsheet.xlsx]FDXC!R12C7</stp>
        <tr r="G12" s="8"/>
      </tp>
      <tp>
        <v>569.6</v>
        <stp/>
        <stp>##V3_BDPV12</stp>
        <stp>BA/ LN Equity</stp>
        <stp>LAST_PRICE</stp>
        <stp>[Crispin Spreadsheet.xlsx]ALEG!R36C7</stp>
        <tr r="G36" s="3"/>
      </tp>
      <tp>
        <v>54.84</v>
        <stp/>
        <stp>##V3_BDHV12</stp>
        <stp>QCOM US Equity</stp>
        <stp>PX_CLOSE_1D</stp>
        <stp>28/03/2018</stp>
        <stp>28/03/2018</stp>
        <stp>[Crispin Spreadsheet.xlsx]OEI!R690C28</stp>
        <tr r="AB690" s="1"/>
      </tp>
      <tp>
        <v>217.1</v>
        <stp/>
        <stp>##V3_BDPV12</stp>
        <stp>ROG SW Equity</stp>
        <stp>LAST_PRICE</stp>
        <stp>[Crispin Spreadsheet.xlsx]OEI!R389C7</stp>
        <tr r="G389" s="1"/>
      </tp>
      <tp>
        <v>64.2</v>
        <stp/>
        <stp>##V3_BDPV12</stp>
        <stp>HDG NA Equity</stp>
        <stp>LAST_PRICE</stp>
        <stp>[Crispin Spreadsheet.xlsx]OEI!R299C7</stp>
        <tr r="G299" s="1"/>
      </tp>
      <tp>
        <v>166.6</v>
        <stp/>
        <stp>##V3_BDPV12</stp>
        <stp>URI US Equity</stp>
        <stp>LAST_PRICE</stp>
        <stp>[Crispin Spreadsheet.xlsx]OEI!R807C7</stp>
        <tr r="G807" s="1"/>
      </tp>
      <tp>
        <v>26.44</v>
        <stp/>
        <stp>##V3_BDPV12</stp>
        <stp>BGN IM Equity</stp>
        <stp>LAST_PRICE</stp>
        <stp>[Crispin Spreadsheet.xlsx]OEI!R220C7</stp>
        <tr r="G220" s="1"/>
      </tp>
      <tp>
        <v>3763</v>
        <stp/>
        <stp>##V3_BDPV12</stp>
        <stp>BKG LN Equity</stp>
        <stp>LAST_PRICE</stp>
        <stp>[Crispin Spreadsheet.xlsx]OEI!R419C7</stp>
        <tr r="G419" s="1"/>
      </tp>
      <tp>
        <v>35.020000000000003</v>
        <stp/>
        <stp>##V3_BDPV12</stp>
        <stp>FRO NO Equity</stp>
        <stp>LAST_PRICE</stp>
        <stp>[Crispin Spreadsheet.xlsx]OEI!R311C7</stp>
        <tr r="G311" s="1"/>
      </tp>
      <tp>
        <v>101.1</v>
        <stp/>
        <stp>##V3_BDPV12</stp>
        <stp>HEN GY Equity</stp>
        <stp>LAST_PRICE</stp>
        <stp>[Crispin Spreadsheet.xlsx]OEI!R160C7</stp>
        <tr r="G160" s="1"/>
      </tp>
      <tp>
        <v>14.327999999999999</v>
        <stp/>
        <stp>##V3_BDPV12</stp>
        <stp>ENI IM Equity</stp>
        <stp>LAST_PRICE</stp>
        <stp>[Crispin Spreadsheet.xlsx]OEI!R227C7</stp>
        <tr r="G227" s="1"/>
      </tp>
      <tp>
        <v>115.3</v>
        <stp/>
        <stp>##V3_BDPV12</stp>
        <stp>CRM US Equity</stp>
        <stp>LAST_PRICE</stp>
        <stp>[Crispin Spreadsheet.xlsx]OEI!R693C7</stp>
        <tr r="G693" s="1"/>
      </tp>
      <tp>
        <v>27.82</v>
        <stp/>
        <stp>##V3_BDPV12</stp>
        <stp>KBH US Equity</stp>
        <stp>LAST_PRICE</stp>
        <stp>[Crispin Spreadsheet.xlsx]OEI!R656C7</stp>
        <tr r="G656" s="1"/>
      </tp>
      <tp>
        <v>150.07</v>
        <stp/>
        <stp>##V3_BDPV12</stp>
        <stp>IBM US Equity</stp>
        <stp>LAST_PRICE</stp>
        <stp>[Crispin Spreadsheet.xlsx]OEI!R653C7</stp>
        <tr r="G653" s="1"/>
      </tp>
      <tp>
        <v>267</v>
        <stp/>
        <stp>##V3_BDPV12</stp>
        <stp>RTO LN Equity</stp>
        <stp>LAST_PRICE</stp>
        <stp>[Crispin Spreadsheet.xlsx]OEI!R541C7</stp>
        <tr r="G541" s="1"/>
      </tp>
      <tp>
        <v>3.6850000000000001</v>
        <stp/>
        <stp>##V3_BDPV12</stp>
        <stp>UBI IM Equity</stp>
        <stp>LAST_PRICE</stp>
        <stp>[Crispin Spreadsheet.xlsx]OEI!R237C7</stp>
        <tr r="G237" s="1"/>
      </tp>
      <tp>
        <v>650.70000000000005</v>
        <stp/>
        <stp>##V3_BDHV12</stp>
        <stp>5020 JT Equity</stp>
        <stp>PX_CLOSE_1D</stp>
        <stp>28/03/2018</stp>
        <stp>28/03/2018</stp>
        <stp>[Crispin Spreadsheet.xlsx]OPE!R22C22</stp>
        <tr r="V22" s="5"/>
      </tp>
      <tp>
        <v>88.54</v>
        <stp/>
        <stp>##V3_BDPV12</stp>
        <stp>EKTAB SS Equity</stp>
        <stp>LAST_PRICE</stp>
        <stp>[Crispin Spreadsheet.xlsx]OEI!R357C7</stp>
        <tr r="G357" s="1"/>
      </tp>
      <tp>
        <v>135.6</v>
        <stp/>
        <stp>##V3_BDPV12</stp>
        <stp>AMBUB DC Equity</stp>
        <stp>LAST_PRICE</stp>
        <stp>[Crispin Spreadsheet.xlsx]OEI!R753C7</stp>
        <tr r="G753" s="1"/>
      </tp>
      <tp>
        <v>38.549999999999997</v>
        <stp/>
        <stp>##V3_BDPV12</stp>
        <stp>CRUS US Equity</stp>
        <stp>LAST_PRICE</stp>
        <stp>[Crispin Spreadsheet.xlsx]OEI!R623C7</stp>
        <tr r="G623" s="1"/>
      </tp>
      <tp>
        <v>57.9</v>
        <stp/>
        <stp>##V3_BDPV12</stp>
        <stp>BAER SW Equity</stp>
        <stp>LAST_PRICE</stp>
        <stp>[Crispin Spreadsheet.xlsx]OEI!R382C7</stp>
        <tr r="G382" s="1"/>
      </tp>
      <tp>
        <v>1688</v>
        <stp/>
        <stp>##V3_BDPV12</stp>
        <stp>BRBY LN Equity</stp>
        <stp>LAST_PRICE</stp>
        <stp>[Crispin Spreadsheet.xlsx]OEI!R429C7</stp>
        <tr r="G429" s="1"/>
      </tp>
      <tp>
        <v>176.65</v>
        <stp/>
        <stp>##V3_BDPV12</stp>
        <stp>ASSAB SS Equity</stp>
        <stp>LAST_PRICE</stp>
        <stp>[Crispin Spreadsheet.xlsx]OEI!R353C7</stp>
        <tr r="G353" s="1"/>
      </tp>
      <tp>
        <v>24.35</v>
        <stp/>
        <stp>##V3_BDHV12</stp>
        <stp>UN01 GY Equity</stp>
        <stp>PX_CLOSE_1D</stp>
        <stp>28/03/2018</stp>
        <stp>28/03/2018</stp>
        <stp>[Crispin Spreadsheet.xlsx]ALEG!R15C22</stp>
        <tr r="V15" s="3"/>
      </tp>
      <tp>
        <v>694.4</v>
        <stp/>
        <stp>##V3_BDPV12</stp>
        <stp>8306 JT Equity</stp>
        <stp>LAST_PRICE</stp>
        <stp>[Crispin Spreadsheet.xlsx]ALEG!R20C7</stp>
        <tr r="G20" s="3"/>
      </tp>
      <tp>
        <v>636.5</v>
        <stp/>
        <stp>##V3_BDPV12</stp>
        <stp>DMGT LN Equity</stp>
        <stp>LAST_PRICE</stp>
        <stp>[Crispin Spreadsheet.xlsx]OEI!R444C7</stp>
        <tr r="G444" s="1"/>
      </tp>
      <tp>
        <v>542</v>
        <stp/>
        <stp>##V3_BDPV12</stp>
        <stp>INVP LN Equity</stp>
        <stp>LAST_PRICE</stp>
        <stp>[Crispin Spreadsheet.xlsx]OEI!R490C7</stp>
        <tr r="G490" s="1"/>
      </tp>
      <tp t="s">
        <v>JPY</v>
        <stp/>
        <stp>##V3_BDPV12</stp>
        <stp>8604 JT Equity</stp>
        <stp>CRNCY</stp>
        <stp>[Crispin Spreadsheet.xlsx]OEI!R270C4</stp>
        <tr r="D270" s="1"/>
      </tp>
      <tp t="s">
        <v>JPY</v>
        <stp/>
        <stp>##V3_BDPV12</stp>
        <stp>5726 JT Equity</stp>
        <stp>CRNCY</stp>
        <stp>[Crispin Spreadsheet.xlsx]OEI!R272C4</stp>
        <tr r="D272" s="1"/>
      </tp>
      <tp t="s">
        <v>JPY</v>
        <stp/>
        <stp>##V3_BDPV12</stp>
        <stp>6740 JT Equity</stp>
        <stp>CRNCY</stp>
        <stp>[Crispin Spreadsheet.xlsx]OEI!R254C4</stp>
        <tr r="D254" s="1"/>
      </tp>
      <tp>
        <v>206.5</v>
        <stp/>
        <stp>##V3_BDPV12</stp>
        <stp>BARC LN Equity</stp>
        <stp>PX_YEST_CLOSE</stp>
        <stp>[Crispin Spreadsheet.xlsx]FDXC!R34C6</stp>
        <tr r="F34" s="8"/>
      </tp>
      <tp>
        <v>343.8</v>
        <stp/>
        <stp>##V3_BDPV12</stp>
        <stp>AUTO LN Equity</stp>
        <stp>LAST_PRICE</stp>
        <stp>[Crispin Spreadsheet.xlsx]SWAN!R129C7</stp>
        <tr r="G129" s="2"/>
      </tp>
      <tp>
        <v>15.14</v>
        <stp/>
        <stp>##V3_BDPV12</stp>
        <stp>2823 HK Equity</stp>
        <stp>PX_YEST_CLOSE</stp>
        <stp>[Crispin Spreadsheet.xlsx]OEI!R193C6</stp>
        <tr r="F193" s="1"/>
      </tp>
      <tp>
        <v>646</v>
        <stp/>
        <stp>##V3_BDPV12</stp>
        <stp>DMGT LN Equity</stp>
        <stp>PX_YEST_CLOSE</stp>
        <stp>[Crispin Spreadsheet.xlsx]OPUS!R41C6</stp>
        <tr r="F41" s="4"/>
      </tp>
      <tp>
        <v>1.1420999999999999</v>
        <stp/>
        <stp>##V3_BDPV12</stp>
        <stp>GBPEUR Curncy</stp>
        <stp>LAST_PRICE</stp>
        <stp>[Crispin Spreadsheet.xlsx]OPUS!R66C20</stp>
        <tr r="T66" s="4"/>
      </tp>
      <tp>
        <v>1.1420999999999999</v>
        <stp/>
        <stp>##V3_BDPV12</stp>
        <stp>GBPEUR Curncy</stp>
        <stp>LAST_PRICE</stp>
        <stp>[Crispin Spreadsheet.xlsx]OPUS!R18C13</stp>
        <tr r="M18" s="4"/>
      </tp>
      <tp>
        <v>1.1420999999999999</v>
        <stp/>
        <stp>##V3_BDPV12</stp>
        <stp>GBPEUR Curncy</stp>
        <stp>LAST_PRICE</stp>
        <stp>[Crispin Spreadsheet.xlsx]OPUS!R14C13</stp>
        <tr r="M14" s="4"/>
      </tp>
      <tp>
        <v>1.1420999999999999</v>
        <stp/>
        <stp>##V3_BDPV12</stp>
        <stp>GBPEUR Curncy</stp>
        <stp>LAST_PRICE</stp>
        <stp>[Crispin Spreadsheet.xlsx]OPUS!R17C13</stp>
        <tr r="M17" s="4"/>
      </tp>
      <tp>
        <v>1.1420999999999999</v>
        <stp/>
        <stp>##V3_BDPV12</stp>
        <stp>GBPEUR Curncy</stp>
        <stp>LAST_PRICE</stp>
        <stp>[Crispin Spreadsheet.xlsx]OPUS!R12C13</stp>
        <tr r="M12" s="4"/>
      </tp>
      <tp>
        <v>1.1420999999999999</v>
        <stp/>
        <stp>##V3_BDPV12</stp>
        <stp>GBPEUR Curncy</stp>
        <stp>LAST_PRICE</stp>
        <stp>[Crispin Spreadsheet.xlsx]OPUS!R13C13</stp>
        <tr r="M13" s="4"/>
      </tp>
      <tp>
        <v>58.4</v>
        <stp/>
        <stp>##V3_BDHV12</stp>
        <stp>NODL NO Equity</stp>
        <stp>PX_CLOSE_1D</stp>
        <stp>28/03/2018</stp>
        <stp>28/03/2018</stp>
        <stp>[Crispin Spreadsheet.xlsx]OEI!R788C28</stp>
        <tr r="AB788" s="1"/>
      </tp>
      <tp>
        <v>45.38</v>
        <stp/>
        <stp>##V3_BDHV12</stp>
        <stp>ORCL US Equity</stp>
        <stp>PX_CLOSE_1D</stp>
        <stp>28/03/2018</stp>
        <stp>28/03/2018</stp>
        <stp>[Crispin Spreadsheet.xlsx]OEI!R682C28</stp>
        <tr r="AB682" s="1"/>
      </tp>
      <tp>
        <v>58.4</v>
        <stp/>
        <stp>##V3_BDHV12</stp>
        <stp>NODL NO Equity</stp>
        <stp>PX_CLOSE_1D</stp>
        <stp>28/03/2018</stp>
        <stp>28/03/2018</stp>
        <stp>[Crispin Spreadsheet.xlsx]OEI!R313C28</stp>
        <tr r="AB313" s="1"/>
      </tp>
      <tp>
        <v>1092</v>
        <stp/>
        <stp>##V3_BDHV12</stp>
        <stp>STJ LN Equity</stp>
        <stp>PX_CLOSE_1D</stp>
        <stp>28/03/2018</stp>
        <stp>28/03/2018</stp>
        <stp>[Crispin Spreadsheet.xlsx]OEI!R569C28</stp>
        <tr r="AB569" s="1"/>
      </tp>
      <tp>
        <v>1602</v>
        <stp/>
        <stp>##V3_BDHV12</stp>
        <stp>EZJ LN Equity</stp>
        <stp>PX_CLOSE_1D</stp>
        <stp>28/03/2018</stp>
        <stp>28/03/2018</stp>
        <stp>[Crispin Spreadsheet.xlsx]OEI!R452C28</stp>
        <tr r="AB452" s="1"/>
      </tp>
      <tp>
        <v>65.41</v>
        <stp/>
        <stp>##V3_BDHV12</stp>
        <stp>GGAL US Equity</stp>
        <stp>PX_CLOSE_1D</stp>
        <stp>28/03/2018</stp>
        <stp>28/03/2018</stp>
        <stp>[Crispin Spreadsheet.xlsx]OEI!R649C28</stp>
        <tr r="AB649" s="1"/>
      </tp>
      <tp>
        <v>166.6</v>
        <stp/>
        <stp>##V3_BDHV12</stp>
        <stp>ASML NA Equity</stp>
        <stp>PX_CLOSE_1D</stp>
        <stp>28/03/2018</stp>
        <stp>28/03/2018</stp>
        <stp>[Crispin Spreadsheet.xlsx]OEI!R296C28</stp>
        <tr r="AB296" s="1"/>
      </tp>
      <tp>
        <v>168.34</v>
        <stp/>
        <stp>##V3_BDHV12</stp>
        <stp>AAPL US Equity</stp>
        <stp>PX_CLOSE_1D</stp>
        <stp>28/03/2018</stp>
        <stp>28/03/2018</stp>
        <stp>[Crispin Spreadsheet.xlsx]OEI!R606C28</stp>
        <tr r="AB606" s="1"/>
      </tp>
      <tp>
        <v>4.7969999999999997</v>
        <stp/>
        <stp>##V3_BDHV12</stp>
        <stp>ENEL IM Equity</stp>
        <stp>PX_CLOSE_1D</stp>
        <stp>28/03/2018</stp>
        <stp>28/03/2018</stp>
        <stp>[Crispin Spreadsheet.xlsx]OEI!R226C28</stp>
        <tr r="AB226" s="1"/>
      </tp>
      <tp>
        <v>520</v>
        <stp/>
        <stp>##V3_BDHV12</stp>
        <stp>FBEL FP Equity</stp>
        <stp>PX_CLOSE_1D</stp>
        <stp>28/03/2018</stp>
        <stp>28/03/2018</stp>
        <stp>[Crispin Spreadsheet.xlsx]OEI!R103C28</stp>
        <tr r="AB103" s="1"/>
      </tp>
      <tp>
        <v>5070</v>
        <stp/>
        <stp>##V3_BDHV12</stp>
        <stp>2331 JT Equity</stp>
        <stp>PX_CLOSE_1D</stp>
        <stp>28/03/2018</stp>
        <stp>28/03/2018</stp>
        <stp>[Crispin Spreadsheet.xlsx]ALEG!R23C22</stp>
        <tr r="V23" s="3"/>
      </tp>
      <tp>
        <v>4543</v>
        <stp/>
        <stp>##V3_BDHV12</stp>
        <stp>8316 JT Equity</stp>
        <stp>PX_CLOSE_1D</stp>
        <stp>28/03/2018</stp>
        <stp>28/03/2018</stp>
        <stp>[Crispin Spreadsheet.xlsx]FDXC!R22C22</stp>
        <tr r="V22" s="8"/>
      </tp>
      <tp>
        <v>710.3</v>
        <stp/>
        <stp>##V3_BDHV12</stp>
        <stp>8306 JT Equity</stp>
        <stp>PX_CLOSE_1D</stp>
        <stp>28/03/2018</stp>
        <stp>28/03/2018</stp>
        <stp>[Crispin Spreadsheet.xlsx]FDXC!R17C22</stp>
        <tr r="V17" s="8"/>
      </tp>
      <tp>
        <v>6542</v>
        <stp/>
        <stp>##V3_BDHV12</stp>
        <stp>4911 JT Equity</stp>
        <stp>PX_CLOSE_1D</stp>
        <stp>28/03/2018</stp>
        <stp>28/03/2018</stp>
        <stp>[Crispin Spreadsheet.xlsx]ALEG!R22C22</stp>
        <tr r="V22" s="3"/>
      </tp>
      <tp>
        <v>1.81</v>
        <stp/>
        <stp>##V3_BDHV12</stp>
        <stp>SDRL NO Equity</stp>
        <stp>PX_CLOSE_1D</stp>
        <stp>28/03/2018</stp>
        <stp>28/03/2018</stp>
        <stp>[Crispin Spreadsheet.xlsx]OEI!R315C28</stp>
        <tr r="AB315" s="1"/>
      </tp>
      <tp>
        <v>569.6</v>
        <stp/>
        <stp>##V3_BDPV12</stp>
        <stp>BA/ LN Equity</stp>
        <stp>LAST_PRICE</stp>
        <stp>[Crispin Spreadsheet.xlsx]FDXC!R33C7</stp>
        <tr r="G33" s="8"/>
      </tp>
      <tp>
        <v>1892.5</v>
        <stp/>
        <stp>##V3_BDHV12</stp>
        <stp>8591 JT Equity</stp>
        <stp>PX_CLOSE_1D</stp>
        <stp>28/03/2018</stp>
        <stp>28/03/2018</stp>
        <stp>[Crispin Spreadsheet.xlsx]ALEG!R21C22</stp>
        <tr r="V21" s="3"/>
      </tp>
      <tp>
        <v>231.4</v>
        <stp/>
        <stp>##V3_BDPV12</stp>
        <stp>IPF LN Equity</stp>
        <stp>LAST_PRICE</stp>
        <stp>[Crispin Spreadsheet.xlsx]OEI!R487C7</stp>
        <tr r="G487" s="1"/>
      </tp>
      <tp>
        <v>602</v>
        <stp/>
        <stp>##V3_BDPV12</stp>
        <stp>IAG LN Equity</stp>
        <stp>LAST_PRICE</stp>
        <stp>[Crispin Spreadsheet.xlsx]OEI!R486C7</stp>
        <tr r="G486" s="1"/>
      </tp>
      <tp>
        <v>2423.5</v>
        <stp/>
        <stp>##V3_BDPV12</stp>
        <stp>IMB LN Equity</stp>
        <stp>LAST_PRICE</stp>
        <stp>[Crispin Spreadsheet.xlsx]OEI!R483C7</stp>
        <tr r="G483" s="1"/>
      </tp>
      <tp>
        <v>50.41</v>
        <stp/>
        <stp>##V3_BDPV12</stp>
        <stp>SCHW US Equity</stp>
        <stp>LAST_PRICE</stp>
        <stp>[Crispin Spreadsheet.xlsx]OEI!R618C7</stp>
        <tr r="G618" s="1"/>
      </tp>
      <tp>
        <v>91.06</v>
        <stp/>
        <stp>##V3_BDPV12</stp>
        <stp>BEI GY Equity</stp>
        <stp>LAST_PRICE</stp>
        <stp>[Crispin Spreadsheet.xlsx]OEI!R148C7</stp>
        <tr r="G148" s="1"/>
      </tp>
      <tp>
        <v>249.6</v>
        <stp/>
        <stp>##V3_BDPV12</stp>
        <stp>MAB LN Equity</stp>
        <stp>LAST_PRICE</stp>
        <stp>[Crispin Spreadsheet.xlsx]OEI!R513C7</stp>
        <tr r="G513" s="1"/>
      </tp>
      <tp>
        <v>9.6300000000000008</v>
        <stp/>
        <stp>##V3_BDPV12</stp>
        <stp>RIG US Equity</stp>
        <stp>LAST_PRICE</stp>
        <stp>[Crispin Spreadsheet.xlsx]OEI!R806C7</stp>
        <tr r="G806" s="1"/>
      </tp>
      <tp>
        <v>29.31</v>
        <stp/>
        <stp>##V3_BDPV12</stp>
        <stp>BAC US Equity</stp>
        <stp>LAST_PRICE</stp>
        <stp>[Crispin Spreadsheet.xlsx]OEI!R612C7</stp>
        <tr r="G612" s="1"/>
      </tp>
      <tp>
        <v>49.58</v>
        <stp/>
        <stp>##V3_BDPV12</stp>
        <stp>BID US Equity</stp>
        <stp>LAST_PRICE</stp>
        <stp>[Crispin Spreadsheet.xlsx]OEI!R695C7</stp>
        <tr r="G695" s="1"/>
      </tp>
      <tp>
        <v>19.195</v>
        <stp/>
        <stp>##V3_BDPV12</stp>
        <stp>VIE FP Equity</stp>
        <stp>LAST_PRICE</stp>
        <stp>[Crispin Spreadsheet.xlsx]OEI!R134C7</stp>
        <tr r="G134" s="1"/>
      </tp>
      <tp>
        <v>10.58</v>
        <stp/>
        <stp>##V3_BDPV12</stp>
        <stp>TFI FP Equity</stp>
        <stp>LAST_PRICE</stp>
        <stp>[Crispin Spreadsheet.xlsx]OEI!R128C7</stp>
        <tr r="G128" s="1"/>
      </tp>
      <tp>
        <v>102.93</v>
        <stp/>
        <stp>##V3_BDPV12</stp>
        <stp>EOG US Equity</stp>
        <stp>LAST_PRICE</stp>
        <stp>[Crispin Spreadsheet.xlsx]OEI!R636C7</stp>
        <tr r="G636" s="1"/>
      </tp>
      <tp>
        <v>16.963999999999999</v>
        <stp/>
        <stp>##V3_BDPV12</stp>
        <stp>UCG IM Equity</stp>
        <stp>LAST_PRICE</stp>
        <stp>[Crispin Spreadsheet.xlsx]OEI!R236C7</stp>
        <tr r="G236" s="1"/>
      </tp>
      <tp>
        <v>59.35</v>
        <stp/>
        <stp>##V3_BDPV12</stp>
        <stp>TOD IM Equity</stp>
        <stp>LAST_PRICE</stp>
        <stp>[Crispin Spreadsheet.xlsx]OEI!R235C7</stp>
        <tr r="G235" s="1"/>
      </tp>
      <tp>
        <v>694.4</v>
        <stp/>
        <stp>##V3_BDPV12</stp>
        <stp>8306 JT Equity</stp>
        <stp>LAST_PRICE</stp>
        <stp>[Crispin Spreadsheet.xlsx]SWAN!R86C7</stp>
        <tr r="G86" s="2"/>
      </tp>
      <tp>
        <v>7002</v>
        <stp/>
        <stp>##V3_BDPV12</stp>
        <stp>4911 JT Equity</stp>
        <stp>LAST_PRICE</stp>
        <stp>[Crispin Spreadsheet.xlsx]SWAN!R91C7</stp>
        <tr r="G91" s="2"/>
      </tp>
      <tp>
        <v>5280</v>
        <stp/>
        <stp>##V3_BDPV12</stp>
        <stp>RICHT HB Equity</stp>
        <stp>LAST_PRICE</stp>
        <stp>[Crispin Spreadsheet.xlsx]OEI!R209C7</stp>
        <tr r="G209" s="1"/>
      </tp>
      <tp>
        <v>24.35</v>
        <stp/>
        <stp>##V3_BDHV12</stp>
        <stp>UN01 GY Equity</stp>
        <stp>PX_CLOSE_1D</stp>
        <stp>28/03/2018</stp>
        <stp>28/03/2018</stp>
        <stp>[Crispin Spreadsheet.xlsx]OPE!R16C22</stp>
        <tr r="V16" s="5"/>
      </tp>
      <tp>
        <v>64.89</v>
        <stp/>
        <stp>##V3_BDPV12</stp>
        <stp>VSAT US Equity</stp>
        <stp>PX_YEST_CLOSE</stp>
        <stp>[Crispin Spreadsheet.xlsx]FDXC!R55C6</stp>
        <tr r="F55" s="8"/>
      </tp>
      <tp>
        <v>149.43799999999999</v>
        <stp/>
        <stp>##V3_BDPV12</stp>
        <stp>GBPJPY Curncy</stp>
        <stp>LAST_PRICE</stp>
        <stp>[Crispin Spreadsheet.xlsx]OPUS!R28C13</stp>
        <tr r="M28" s="4"/>
      </tp>
      <tp>
        <v>149.43799999999999</v>
        <stp/>
        <stp>##V3_BDPV12</stp>
        <stp>GBPJPY Curncy</stp>
        <stp>LAST_PRICE</stp>
        <stp>[Crispin Spreadsheet.xlsx]OPUS!R24C13</stp>
        <tr r="M24" s="4"/>
      </tp>
      <tp>
        <v>149.43799999999999</v>
        <stp/>
        <stp>##V3_BDPV12</stp>
        <stp>GBPJPY Curncy</stp>
        <stp>LAST_PRICE</stp>
        <stp>[Crispin Spreadsheet.xlsx]OPUS!R25C13</stp>
        <tr r="M25" s="4"/>
      </tp>
      <tp>
        <v>149.43799999999999</v>
        <stp/>
        <stp>##V3_BDPV12</stp>
        <stp>GBPJPY Curncy</stp>
        <stp>LAST_PRICE</stp>
        <stp>[Crispin Spreadsheet.xlsx]OPUS!R26C13</stp>
        <tr r="M26" s="4"/>
      </tp>
      <tp>
        <v>149.43799999999999</v>
        <stp/>
        <stp>##V3_BDPV12</stp>
        <stp>GBPJPY Curncy</stp>
        <stp>LAST_PRICE</stp>
        <stp>[Crispin Spreadsheet.xlsx]OPUS!R27C13</stp>
        <tr r="M27" s="4"/>
      </tp>
      <tp>
        <v>149.43799999999999</v>
        <stp/>
        <stp>##V3_BDPV12</stp>
        <stp>GBPJPY Curncy</stp>
        <stp>LAST_PRICE</stp>
        <stp>[Crispin Spreadsheet.xlsx]OPUS!R21C13</stp>
        <tr r="M21" s="4"/>
      </tp>
      <tp>
        <v>149.43799999999999</v>
        <stp/>
        <stp>##V3_BDPV12</stp>
        <stp>GBPJPY Curncy</stp>
        <stp>LAST_PRICE</stp>
        <stp>[Crispin Spreadsheet.xlsx]OPUS!R22C13</stp>
        <tr r="M22" s="4"/>
      </tp>
      <tp>
        <v>149.43799999999999</v>
        <stp/>
        <stp>##V3_BDPV12</stp>
        <stp>GBPJPY Curncy</stp>
        <stp>LAST_PRICE</stp>
        <stp>[Crispin Spreadsheet.xlsx]OPUS!R23C13</stp>
        <tr r="M23" s="4"/>
      </tp>
      <tp>
        <v>-0.84158860000000002</v>
        <stp/>
        <stp>##V3_BDPV12</stp>
        <stp>SX5E Index</stp>
        <stp>CHG_PCT_1D</stp>
        <stp>[Crispin Spreadsheet.xlsx]OEI!R2C20</stp>
        <tr r="T2" s="1"/>
      </tp>
      <tp>
        <v>17.594999999999999</v>
        <stp/>
        <stp>##V3_BDHV12</stp>
        <stp>ELE SQ Equity</stp>
        <stp>PX_CLOSE_1D</stp>
        <stp>28/03/2018</stp>
        <stp>28/03/2018</stp>
        <stp>[Crispin Spreadsheet.xlsx]OEI!R345C28</stp>
        <tr r="AB345" s="1"/>
      </tp>
      <tp>
        <v>18.190000000000001</v>
        <stp/>
        <stp>##V3_BDHV12</stp>
        <stp>ABE SQ Equity</stp>
        <stp>PX_CLOSE_1D</stp>
        <stp>28/03/2018</stp>
        <stp>28/03/2018</stp>
        <stp>[Crispin Spreadsheet.xlsx]OEI!R338C28</stp>
        <tr r="AB338" s="1"/>
      </tp>
      <tp>
        <v>13.35</v>
        <stp/>
        <stp>##V3_BDHV12</stp>
        <stp>ACE IM Equity</stp>
        <stp>PX_CLOSE_1D</stp>
        <stp>28/03/2018</stp>
        <stp>28/03/2018</stp>
        <stp>[Crispin Spreadsheet.xlsx]OEI!R219C28</stp>
        <tr r="AB219" s="1"/>
      </tp>
      <tp>
        <v>43.86</v>
        <stp/>
        <stp>##V3_BDHV12</stp>
        <stp>GLE FP Equity</stp>
        <stp>PX_CLOSE_1D</stp>
        <stp>28/03/2018</stp>
        <stp>28/03/2018</stp>
        <stp>[Crispin Spreadsheet.xlsx]OEI!R125C28</stp>
        <tr r="AB125" s="1"/>
      </tp>
      <tp>
        <v>18.89</v>
        <stp/>
        <stp>##V3_BDHV12</stp>
        <stp>VIE FP Equity</stp>
        <stp>PX_CLOSE_1D</stp>
        <stp>28/03/2018</stp>
        <stp>28/03/2018</stp>
        <stp>[Crispin Spreadsheet.xlsx]OEI!R134C28</stp>
        <tr r="AB134" s="1"/>
      </tp>
      <tp>
        <v>101.8</v>
        <stp/>
        <stp>##V3_BDHV12</stp>
        <stp>SIE GY Equity</stp>
        <stp>PX_CLOSE_1D</stp>
        <stp>28/03/2018</stp>
        <stp>28/03/2018</stp>
        <stp>[Crispin Spreadsheet.xlsx]OEI!R175C28</stp>
        <tr r="AB175" s="1"/>
      </tp>
      <tp>
        <v>19.875</v>
        <stp/>
        <stp>##V3_BDHV12</stp>
        <stp>RWE GY Equity</stp>
        <stp>PX_CLOSE_1D</stp>
        <stp>28/03/2018</stp>
        <stp>28/03/2018</stp>
        <stp>[Crispin Spreadsheet.xlsx]OEI!R172C28</stp>
        <tr r="AB172" s="1"/>
      </tp>
      <tp>
        <v>65.510000000000005</v>
        <stp/>
        <stp>##V3_BDHV12</stp>
        <stp>MSCC US Equity</stp>
        <stp>PX_CLOSE_1D</stp>
        <stp>28/03/2018</stp>
        <stp>28/03/2018</stp>
        <stp>[Crispin Spreadsheet.xlsx]OEI!R671C28</stp>
        <tr r="AB671" s="1"/>
      </tp>
      <tp>
        <v>57.535600000000002</v>
        <stp/>
        <stp>##V3_BDPV12</stp>
        <stp>USDRUB Curncy</stp>
        <stp>LAST_PRICE</stp>
        <stp>[Crispin Spreadsheet.xlsx]OEI!R742C7</stp>
        <tr r="G742" s="1"/>
      </tp>
      <tp>
        <v>563</v>
        <stp/>
        <stp>##V3_BDHV12</stp>
        <stp>LRE LN Equity</stp>
        <stp>PX_CLOSE_1D</stp>
        <stp>28/03/2018</stp>
        <stp>28/03/2018</stp>
        <stp>[Crispin Spreadsheet.xlsx]OEI!R502C28</stp>
        <tr r="AB502" s="1"/>
      </tp>
      <tp>
        <v>4166</v>
        <stp/>
        <stp>##V3_BDHV12</stp>
        <stp>LSE LN Equity</stp>
        <stp>PX_CLOSE_1D</stp>
        <stp>28/03/2018</stp>
        <stp>28/03/2018</stp>
        <stp>[Crispin Spreadsheet.xlsx]OEI!R505C28</stp>
        <tr r="AB505" s="1"/>
      </tp>
      <tp>
        <v>1264.5</v>
        <stp/>
        <stp>##V3_BDHV12</stp>
        <stp>SSE LN Equity</stp>
        <stp>PX_CLOSE_1D</stp>
        <stp>28/03/2018</stp>
        <stp>28/03/2018</stp>
        <stp>[Crispin Spreadsheet.xlsx]OEI!R568C28</stp>
        <tr r="AB568" s="1"/>
      </tp>
      <tp>
        <v>649.20000000000005</v>
        <stp/>
        <stp>##V3_BDHV12</stp>
        <stp>SGE LN Equity</stp>
        <stp>PX_CLOSE_1D</stp>
        <stp>28/03/2018</stp>
        <stp>28/03/2018</stp>
        <stp>[Crispin Spreadsheet.xlsx]OEI!R576C28</stp>
        <tr r="AB576" s="1"/>
      </tp>
      <tp>
        <v>211</v>
        <stp/>
        <stp>##V3_BDHV12</stp>
        <stp>CNE LN Equity</stp>
        <stp>PX_CLOSE_1D</stp>
        <stp>28/03/2018</stp>
        <stp>28/03/2018</stp>
        <stp>[Crispin Spreadsheet.xlsx]OEI!R431C28</stp>
        <tr r="AB431" s="1"/>
      </tp>
      <tp>
        <v>2363</v>
        <stp/>
        <stp>##V3_BDHV12</stp>
        <stp>DGE LN Equity</stp>
        <stp>PX_CLOSE_1D</stp>
        <stp>28/03/2018</stp>
        <stp>28/03/2018</stp>
        <stp>[Crispin Spreadsheet.xlsx]OEI!R448C28</stp>
        <tr r="AB448" s="1"/>
      </tp>
      <tp>
        <v>650.70000000000005</v>
        <stp/>
        <stp>##V3_BDHV12</stp>
        <stp>5020 JT Equity</stp>
        <stp>PX_CLOSE_1D</stp>
        <stp>28/03/2018</stp>
        <stp>28/03/2018</stp>
        <stp>[Crispin Spreadsheet.xlsx]OPUS!R21C22</stp>
        <tr r="V21" s="4"/>
      </tp>
      <tp>
        <v>328.76</v>
        <stp/>
        <stp>##V3_BDHV12</stp>
        <stp>CACC US Equity</stp>
        <stp>PX_CLOSE_1D</stp>
        <stp>28/03/2018</stp>
        <stp>28/03/2018</stp>
        <stp>[Crispin Spreadsheet.xlsx]OEI!R763C28</stp>
        <tr r="AB763" s="1"/>
      </tp>
      <tp>
        <v>328.76</v>
        <stp/>
        <stp>##V3_BDHV12</stp>
        <stp>CACC US Equity</stp>
        <stp>PX_CLOSE_1D</stp>
        <stp>28/03/2018</stp>
        <stp>28/03/2018</stp>
        <stp>[Crispin Spreadsheet.xlsx]OEI!R628C28</stp>
        <tr r="AB628" s="1"/>
      </tp>
      <tp>
        <v>670</v>
        <stp/>
        <stp>##V3_BDHV12</stp>
        <stp>BVIC LN Equity</stp>
        <stp>PX_CLOSE_1D</stp>
        <stp>28/03/2018</stp>
        <stp>28/03/2018</stp>
        <stp>[Crispin Spreadsheet.xlsx]OEI!R426C28</stp>
        <tr r="AB426" s="1"/>
      </tp>
      <tp>
        <v>206.15</v>
        <stp/>
        <stp>##V3_BDHV12</stp>
        <stp>BARC LN Equity</stp>
        <stp>PX_CLOSE_1D</stp>
        <stp>28/03/2018</stp>
        <stp>28/03/2018</stp>
        <stp>[Crispin Spreadsheet.xlsx]OEI!R418C28</stp>
        <tr r="AB418" s="1"/>
      </tp>
      <tp>
        <v>1006.94</v>
        <stp/>
        <stp>##V3_BDHV12</stp>
        <stp>GOOGL US Equity</stp>
        <stp>PX_CLOSE_1D</stp>
        <stp>28/03/2018</stp>
        <stp>28/03/2018</stp>
        <stp>[Crispin Spreadsheet.xlsx]OEI!R602C28</stp>
        <tr r="AB602" s="1"/>
      </tp>
      <tp>
        <v>105.35</v>
        <stp/>
        <stp>##V3_BDHV12</stp>
        <stp>SUBC NO Equity</stp>
        <stp>PX_CLOSE_1D</stp>
        <stp>28/03/2018</stp>
        <stp>28/03/2018</stp>
        <stp>[Crispin Spreadsheet.xlsx]OEI!R318C28</stp>
        <tr r="AB318" s="1"/>
      </tp>
      <tp>
        <v>43.674999999999997</v>
        <stp/>
        <stp>##V3_BDPV12</stp>
        <stp>GLE FP Equity</stp>
        <stp>LAST_PRICE</stp>
        <stp>[Crispin Spreadsheet.xlsx]OEI!R125C7</stp>
        <tr r="G125" s="1"/>
      </tp>
      <tp>
        <v>1054</v>
        <stp/>
        <stp>##V3_BDPV12</stp>
        <stp>IMI LN Equity</stp>
        <stp>LAST_PRICE</stp>
        <stp>[Crispin Spreadsheet.xlsx]OEI!R479C7</stp>
        <tr r="G479" s="1"/>
      </tp>
      <tp>
        <v>1.649</v>
        <stp/>
        <stp>##V3_BDPV12</stp>
        <stp>SAB SQ Equity</stp>
        <stp>LAST_PRICE</stp>
        <stp>[Crispin Spreadsheet.xlsx]OEI!R342C7</stp>
        <tr r="G342" s="1"/>
      </tp>
      <tp>
        <v>4069</v>
        <stp/>
        <stp>##V3_BDPV12</stp>
        <stp>LSE LN Equity</stp>
        <stp>LAST_PRICE</stp>
        <stp>[Crispin Spreadsheet.xlsx]OEI!R505C7</stp>
        <tr r="G505" s="1"/>
      </tp>
      <tp>
        <v>39.4</v>
        <stp/>
        <stp>##V3_BDPV12</stp>
        <stp>USG US Equity</stp>
        <stp>LAST_PRICE</stp>
        <stp>[Crispin Spreadsheet.xlsx]OEI!R707C7</stp>
        <tr r="G707" s="1"/>
      </tp>
      <tp>
        <v>3763</v>
        <stp/>
        <stp>##V3_BDPV12</stp>
        <stp>BKG LN Equity</stp>
        <stp>LAST_PRICE</stp>
        <stp>[Crispin Spreadsheet.xlsx]OEI!R757C7</stp>
        <tr r="G757" s="1"/>
      </tp>
      <tp>
        <v>1251</v>
        <stp/>
        <stp>##V3_BDPV12</stp>
        <stp>ABC LN Equity</stp>
        <stp>LAST_PRICE</stp>
        <stp>[Crispin Spreadsheet.xlsx]OEI!R403C7</stp>
        <tr r="G403" s="1"/>
      </tp>
      <tp>
        <v>79.180000000000007</v>
        <stp/>
        <stp>##V3_BDPV12</stp>
        <stp>HEI GY Equity</stp>
        <stp>LAST_PRICE</stp>
        <stp>[Crispin Spreadsheet.xlsx]OEI!R159C7</stp>
        <tr r="G159" s="1"/>
      </tp>
      <tp>
        <v>108.59</v>
        <stp/>
        <stp>##V3_BDPV12</stp>
        <stp>BMA US Equity</stp>
        <stp>LAST_PRICE</stp>
        <stp>[Crispin Spreadsheet.xlsx]OEI!R611C7</stp>
        <tr r="G611" s="1"/>
      </tp>
      <tp>
        <v>138.05000000000001</v>
        <stp/>
        <stp>##V3_BDPV12</stp>
        <stp>WAF GY Equity</stp>
        <stp>LAST_PRICE</stp>
        <stp>[Crispin Spreadsheet.xlsx]OEI!R176C7</stp>
        <tr r="G176" s="1"/>
      </tp>
      <tp>
        <v>23.19</v>
        <stp/>
        <stp>##V3_BDPV12</stp>
        <stp>SDF GY Equity</stp>
        <stp>LAST_PRICE</stp>
        <stp>[Crispin Spreadsheet.xlsx]OEI!R776C7</stp>
        <tr r="G776" s="1"/>
      </tp>
      <tp>
        <v>102.02</v>
        <stp/>
        <stp>##V3_BDPV12</stp>
        <stp>SIE GY Equity</stp>
        <stp>LAST_PRICE</stp>
        <stp>[Crispin Spreadsheet.xlsx]OEI!R175C7</stp>
        <tr r="G175" s="1"/>
      </tp>
      <tp>
        <v>17.785</v>
        <stp/>
        <stp>##V3_BDPV12</stp>
        <stp>ELE SQ Equity</stp>
        <stp>LAST_PRICE</stp>
        <stp>[Crispin Spreadsheet.xlsx]OEI!R345C7</stp>
        <tr r="G345" s="1"/>
      </tp>
      <tp>
        <v>624.79999999999995</v>
        <stp/>
        <stp>##V3_BDPV12</stp>
        <stp>RSA LN Equity</stp>
        <stp>LAST_PRICE</stp>
        <stp>[Crispin Spreadsheet.xlsx]OEI!R551C7</stp>
        <tr r="G551" s="1"/>
      </tp>
      <tp>
        <v>10.79</v>
        <stp/>
        <stp>##V3_BDPV12</stp>
        <stp>GARAN TI Equity</stp>
        <stp>LAST_PRICE</stp>
        <stp>[Crispin Spreadsheet.xlsx]OEI!R397C7</stp>
        <tr r="G397" s="1"/>
      </tp>
      <tp>
        <v>24.35</v>
        <stp/>
        <stp>##V3_BDHV12</stp>
        <stp>UN01 GY Equity</stp>
        <stp>PX_CLOSE_1D</stp>
        <stp>28/03/2018</stp>
        <stp>28/03/2018</stp>
        <stp>[Crispin Spreadsheet.xlsx]OPUS!R18C22</stp>
        <tr r="V18" s="4"/>
      </tp>
      <tp>
        <v>17.68</v>
        <stp/>
        <stp>##V3_BDPV12</stp>
        <stp>COTY US Equity</stp>
        <stp>LAST_PRICE</stp>
        <stp>[Crispin Spreadsheet.xlsx]OEI!R627C7</stp>
        <tr r="G627" s="1"/>
      </tp>
      <tp>
        <v>625.20000000000005</v>
        <stp/>
        <stp>##V3_BDPV12</stp>
        <stp>5020 JT Equity</stp>
        <stp>LAST_PRICE</stp>
        <stp>[Crispin Spreadsheet.xlsx]ALEG!R18C7</stp>
        <tr r="G18" s="3"/>
      </tp>
      <tp t="s">
        <v>EUR</v>
        <stp/>
        <stp>##V3_BDPV12</stp>
        <stp>METSO FH Equity</stp>
        <stp>CRNCY</stp>
        <stp>[Crispin Spreadsheet.xlsx]SWAN!R31C4</stp>
        <tr r="D31" s="2"/>
      </tp>
      <tp>
        <v>1251.5</v>
        <stp/>
        <stp>##V3_BDPV12</stp>
        <stp>FRES LN Equity</stp>
        <stp>LAST_PRICE</stp>
        <stp>[Crispin Spreadsheet.xlsx]SWAN!R140C7</stp>
        <tr r="G140" s="2"/>
      </tp>
      <tp>
        <v>30.83</v>
        <stp/>
        <stp>##V3_BDPV12</stp>
        <stp>NLSN US Equity</stp>
        <stp>LAST_PRICE</stp>
        <stp>[Crispin Spreadsheet.xlsx]SWAN!R198C7</stp>
        <tr r="G198" s="2"/>
      </tp>
      <tp t="s">
        <v>#N/A N/A</v>
        <stp/>
        <stp>##V3_BDPV12</stp>
        <stp>SLCJY US Equity</stp>
        <stp>PX_YEST_CLOSE</stp>
        <stp>[Crispin Spreadsheet.xlsx]OPUS!R60C6</stp>
        <tr r="F60" s="4"/>
      </tp>
      <tp>
        <v>920</v>
        <stp/>
        <stp>##V3_BDPV12</stp>
        <stp>ANTO LN Equity</stp>
        <stp>LAST_PRICE</stp>
        <stp>[Crispin Spreadsheet.xlsx]SWAN!R127C7</stp>
        <tr r="G127" s="2"/>
      </tp>
      <tp t="s">
        <v>EUR</v>
        <stp/>
        <stp>##V3_BDPV12</stp>
        <stp>CS FP Equity</stp>
        <stp>CRNCY</stp>
        <stp>[Crispin Spreadsheet.xlsx]OPE!R9C4</stp>
        <tr r="D9" s="5"/>
      </tp>
      <tp>
        <v>58.7</v>
        <stp/>
        <stp>##V3_BDHV12</stp>
        <stp>TOD IM Equity</stp>
        <stp>PX_CLOSE_1D</stp>
        <stp>28/03/2018</stp>
        <stp>28/03/2018</stp>
        <stp>[Crispin Spreadsheet.xlsx]OEI!R235C28</stp>
        <tr r="AB235" s="1"/>
      </tp>
      <tp>
        <v>33.93</v>
        <stp/>
        <stp>##V3_BDPV12</stp>
        <stp>SLCE3 BS Equity</stp>
        <stp>LAST_PRICE</stp>
        <stp>[Crispin Spreadsheet.xlsx]SWAN!R21C7</stp>
        <tr r="G21" s="2"/>
      </tp>
      <tp>
        <v>57.535600000000002</v>
        <stp/>
        <stp>##V3_BDPV12</stp>
        <stp>USDRUB Curncy</stp>
        <stp>LAST_PRICE</stp>
        <stp>[Crispin Spreadsheet.xlsx]OEI!R823C7</stp>
        <tr r="G823" s="1"/>
      </tp>
      <tp>
        <v>370.3</v>
        <stp/>
        <stp>##V3_BDHV12</stp>
        <stp>SPD LN Equity</stp>
        <stp>PX_CLOSE_1D</stp>
        <stp>28/03/2018</stp>
        <stp>28/03/2018</stp>
        <stp>[Crispin Spreadsheet.xlsx]OEI!R799C28</stp>
        <tr r="AB799" s="1"/>
      </tp>
      <tp>
        <v>171.75</v>
        <stp/>
        <stp>##V3_BDHV12</stp>
        <stp>PXD US Equity</stp>
        <stp>PX_CLOSE_1D</stp>
        <stp>28/03/2018</stp>
        <stp>28/03/2018</stp>
        <stp>[Crispin Spreadsheet.xlsx]OEI!R687C28</stp>
        <tr r="AB687" s="1"/>
      </tp>
      <tp>
        <v>51</v>
        <stp/>
        <stp>##V3_BDHV12</stp>
        <stp>BID US Equity</stp>
        <stp>PX_CLOSE_1D</stp>
        <stp>28/03/2018</stp>
        <stp>28/03/2018</stp>
        <stp>[Crispin Spreadsheet.xlsx]OEI!R695C28</stp>
        <tr r="AB695" s="1"/>
      </tp>
      <tp>
        <v>178.5</v>
        <stp/>
        <stp>##V3_BDHV12</stp>
        <stp>OBD LN Equity</stp>
        <stp>PX_CLOSE_1D</stp>
        <stp>28/03/2018</stp>
        <stp>28/03/2018</stp>
        <stp>[Crispin Spreadsheet.xlsx]OEI!R519C28</stp>
        <tr r="AB519" s="1"/>
      </tp>
      <tp>
        <v>370.3</v>
        <stp/>
        <stp>##V3_BDHV12</stp>
        <stp>SPD LN Equity</stp>
        <stp>PX_CLOSE_1D</stp>
        <stp>28/03/2018</stp>
        <stp>28/03/2018</stp>
        <stp>[Crispin Spreadsheet.xlsx]OEI!R567C28</stp>
        <tr r="AB567" s="1"/>
      </tp>
      <tp>
        <v>37.200000000000003</v>
        <stp/>
        <stp>##V3_BDHV12</stp>
        <stp>PFD LN Equity</stp>
        <stp>PX_CLOSE_1D</stp>
        <stp>28/03/2018</stp>
        <stp>28/03/2018</stp>
        <stp>[Crispin Spreadsheet.xlsx]OEI!R531C28</stp>
        <tr r="AB531" s="1"/>
      </tp>
      <tp>
        <v>10</v>
        <stp/>
        <stp>##V3_BDHV12</stp>
        <stp>AMD US Equity</stp>
        <stp>PX_CLOSE_1D</stp>
        <stp>28/03/2018</stp>
        <stp>28/03/2018</stp>
        <stp>[Crispin Spreadsheet.xlsx]OEI!R598C28</stp>
        <tr r="AB598" s="1"/>
      </tp>
      <tp>
        <v>721.8</v>
        <stp/>
        <stp>##V3_BDHV12</stp>
        <stp>VED LN Equity</stp>
        <stp>PX_CLOSE_1D</stp>
        <stp>28/03/2018</stp>
        <stp>28/03/2018</stp>
        <stp>[Crispin Spreadsheet.xlsx]OEI!R587C28</stp>
        <tr r="AB587" s="1"/>
      </tp>
      <tp>
        <v>193.84</v>
        <stp/>
        <stp>##V3_BDHV12</stp>
        <stp>VOD LN Equity</stp>
        <stp>PX_CLOSE_1D</stp>
        <stp>28/03/2018</stp>
        <stp>28/03/2018</stp>
        <stp>[Crispin Spreadsheet.xlsx]OEI!R589C28</stp>
        <tr r="AB589" s="1"/>
      </tp>
      <tp>
        <v>15.04</v>
        <stp/>
        <stp>##V3_BDPV12</stp>
        <stp>ZIL2 GY Equity</stp>
        <stp>LAST_PRICE</stp>
        <stp>[Crispin Spreadsheet.xlsx]SWAN!R53C7</stp>
        <tr r="G53" s="2"/>
      </tp>
      <tp>
        <v>1892.5</v>
        <stp/>
        <stp>##V3_BDHV12</stp>
        <stp>8591 JT Equity</stp>
        <stp>PX_CLOSE_1D</stp>
        <stp>28/03/2018</stp>
        <stp>28/03/2018</stp>
        <stp>[Crispin Spreadsheet.xlsx]OPUS!R24C22</stp>
        <tr r="V24" s="4"/>
      </tp>
      <tp>
        <v>31.44</v>
        <stp/>
        <stp>##V3_BDHV12</stp>
        <stp>CLAB SS Equity</stp>
        <stp>PX_CLOSE_1D</stp>
        <stp>28/03/2018</stp>
        <stp>28/03/2018</stp>
        <stp>[Crispin Spreadsheet.xlsx]OEI!R355C28</stp>
        <tr r="AB355" s="1"/>
      </tp>
      <tp>
        <v>92.02</v>
        <stp/>
        <stp>##V3_BDPV12</stp>
        <stp>AIR FP Equity</stp>
        <stp>LAST_PRICE</stp>
        <stp>[Crispin Spreadsheet.xlsx]OEI!R84C7</stp>
        <tr r="G84" s="1"/>
      </tp>
      <tp>
        <v>24.43</v>
        <stp/>
        <stp>##V3_BDPV12</stp>
        <stp>UN01 GY Equity</stp>
        <stp>LAST_PRICE</stp>
        <stp>[Crispin Spreadsheet.xlsx]SWAN!R60C7</stp>
        <tr r="G60" s="2"/>
      </tp>
      <tp>
        <v>6542</v>
        <stp/>
        <stp>##V3_BDHV12</stp>
        <stp>4911 JT Equity</stp>
        <stp>PX_CLOSE_1D</stp>
        <stp>28/03/2018</stp>
        <stp>28/03/2018</stp>
        <stp>[Crispin Spreadsheet.xlsx]OPUS!R25C22</stp>
        <tr r="V25" s="4"/>
      </tp>
      <tp>
        <v>5070</v>
        <stp/>
        <stp>##V3_BDHV12</stp>
        <stp>2331 JT Equity</stp>
        <stp>PX_CLOSE_1D</stp>
        <stp>28/03/2018</stp>
        <stp>28/03/2018</stp>
        <stp>[Crispin Spreadsheet.xlsx]OPUS!R26C22</stp>
        <tr r="V26" s="4"/>
      </tp>
      <tp>
        <v>26.46</v>
        <stp/>
        <stp>##V3_BDPV12</stp>
        <stp>WOW AU Equity</stp>
        <stp>LAST_PRICE</stp>
        <stp>[Crispin Spreadsheet.xlsx]OEI!R27C7</stp>
        <tr r="G27" s="1"/>
      </tp>
      <tp>
        <v>854</v>
        <stp/>
        <stp>##V3_BDHV12</stp>
        <stp>8848 JT Equity</stp>
        <stp>PX_CLOSE_1D</stp>
        <stp>28/03/2018</stp>
        <stp>28/03/2018</stp>
        <stp>[Crispin Spreadsheet.xlsx]FDXC!R16C22</stp>
        <tr r="V16" s="8"/>
      </tp>
      <tp>
        <v>116.801</v>
        <stp/>
        <stp>##V3_BDPV12</stp>
        <stp>HURLN 7.5 07/24/22 Corp</stp>
        <stp>LAST_PRICE</stp>
        <stp>[Crispin Spreadsheet.xlsx]OEI!R476C7</stp>
        <tr r="G476" s="1"/>
      </tp>
      <tp>
        <v>175.85</v>
        <stp/>
        <stp>##V3_BDHV12</stp>
        <stp>SKFB SS Equity</stp>
        <stp>PX_CLOSE_1D</stp>
        <stp>28/03/2018</stp>
        <stp>28/03/2018</stp>
        <stp>[Crispin Spreadsheet.xlsx]OEI!R367C28</stp>
        <tr r="AB367" s="1"/>
      </tp>
      <tp>
        <v>168.3</v>
        <stp/>
        <stp>##V3_BDHV12</stp>
        <stp>SKAB SS Equity</stp>
        <stp>PX_CLOSE_1D</stp>
        <stp>28/03/2018</stp>
        <stp>28/03/2018</stp>
        <stp>[Crispin Spreadsheet.xlsx]OEI!R366C28</stp>
        <tr r="AB366" s="1"/>
      </tp>
      <tp>
        <v>486</v>
        <stp/>
        <stp>##V3_BDHV12</stp>
        <stp>HEXAB SS Equity</stp>
        <stp>PX_CLOSE_1D</stp>
        <stp>28/03/2018</stp>
        <stp>28/03/2018</stp>
        <stp>[Crispin Spreadsheet.xlsx]OEI!R771C28</stp>
        <tr r="AB771" s="1"/>
      </tp>
      <tp>
        <v>168.3</v>
        <stp/>
        <stp>##V3_BDHV12</stp>
        <stp>SKAB SS Equity</stp>
        <stp>PX_CLOSE_1D</stp>
        <stp>28/03/2018</stp>
        <stp>28/03/2018</stp>
        <stp>[Crispin Spreadsheet.xlsx]OEI!R796C28</stp>
        <tr r="AB796" s="1"/>
      </tp>
      <tp>
        <v>486</v>
        <stp/>
        <stp>##V3_BDHV12</stp>
        <stp>HEXAB SS Equity</stp>
        <stp>PX_CLOSE_1D</stp>
        <stp>28/03/2018</stp>
        <stp>28/03/2018</stp>
        <stp>[Crispin Spreadsheet.xlsx]OEI!R361C28</stp>
        <tr r="AB361" s="1"/>
      </tp>
      <tp>
        <v>4.0765000000000002</v>
        <stp/>
        <stp>##V3_BDPV12</stp>
        <stp>EURBRL Curncy</stp>
        <stp>LAST_PRICE</stp>
        <stp>[Crispin Spreadsheet.xlsx]ALEG!R6C13</stp>
        <tr r="M6" s="3"/>
      </tp>
      <tp>
        <v>7.33</v>
        <stp/>
        <stp>##V3_BDPV12</stp>
        <stp>BLD AU Equity</stp>
        <stp>LAST_PRICE</stp>
        <stp>[Crispin Spreadsheet.xlsx]OEI!R14C7</stp>
        <tr r="G14" s="1"/>
      </tp>
      <tp>
        <v>2307</v>
        <stp/>
        <stp>##V3_BDHV12</stp>
        <stp>RDSB LN Equity</stp>
        <stp>PX_CLOSE_1D</stp>
        <stp>28/03/2018</stp>
        <stp>28/03/2018</stp>
        <stp>[Crispin Spreadsheet.xlsx]OEI!R549C28</stp>
        <tr r="AB549" s="1"/>
      </tp>
      <tp>
        <v>104.85</v>
        <stp/>
        <stp>##V3_BDPV12</stp>
        <stp>AKE FP Equity</stp>
        <stp>LAST_PRICE</stp>
        <stp>[Crispin Spreadsheet.xlsx]OEI!R86C7</stp>
        <tr r="G86" s="1"/>
      </tp>
      <tp>
        <v>166.91</v>
        <stp/>
        <stp>##V3_BDPV12</stp>
        <stp>PXD US Equity</stp>
        <stp>LAST_PRICE</stp>
        <stp>[Crispin Spreadsheet.xlsx]OEI!R687C7</stp>
        <tr r="G687" s="1"/>
      </tp>
      <tp>
        <v>11.574999999999999</v>
        <stp/>
        <stp>##V3_BDPV12</stp>
        <stp>EDF FP Equity</stp>
        <stp>LAST_PRICE</stp>
        <stp>[Crispin Spreadsheet.xlsx]OEI!R765C7</stp>
        <tr r="G765" s="1"/>
      </tp>
      <tp>
        <v>13.73</v>
        <stp/>
        <stp>##V3_BDPV12</stp>
        <stp>ORA FP Equity</stp>
        <stp>LAST_PRICE</stp>
        <stp>[Crispin Spreadsheet.xlsx]OEI!R112C7</stp>
        <tr r="G112" s="1"/>
      </tp>
      <tp>
        <v>116.4</v>
        <stp/>
        <stp>##V3_BDPV12</stp>
        <stp>EIG LN Equity</stp>
        <stp>LAST_PRICE</stp>
        <stp>[Crispin Spreadsheet.xlsx]OEI!R454C7</stp>
        <tr r="G454" s="1"/>
      </tp>
      <tp>
        <v>823</v>
        <stp/>
        <stp>##V3_BDPV12</stp>
        <stp>DTG LN Equity</stp>
        <stp>LAST_PRICE</stp>
        <stp>[Crispin Spreadsheet.xlsx]OEI!R764C7</stp>
        <tr r="G764" s="1"/>
      </tp>
      <tp>
        <v>60.06</v>
        <stp/>
        <stp>##V3_BDPV12</stp>
        <stp>KHC US Equity</stp>
        <stp>LAST_PRICE</stp>
        <stp>[Crispin Spreadsheet.xlsx]OEI!R660C7</stp>
        <tr r="G660" s="1"/>
      </tp>
      <tp>
        <v>1067</v>
        <stp/>
        <stp>##V3_BDPV12</stp>
        <stp>STJ LN Equity</stp>
        <stp>LAST_PRICE</stp>
        <stp>[Crispin Spreadsheet.xlsx]OEI!R569C7</stp>
        <tr r="G569" s="1"/>
      </tp>
      <tp>
        <v>362.7</v>
        <stp/>
        <stp>##V3_BDPV12</stp>
        <stp>SPD LN Equity</stp>
        <stp>LAST_PRICE</stp>
        <stp>[Crispin Spreadsheet.xlsx]OEI!R567C7</stp>
        <tr r="G567" s="1"/>
      </tp>
      <tp>
        <v>130.9</v>
        <stp/>
        <stp>##V3_BDPV12</stp>
        <stp>SGC LN Equity</stp>
        <stp>LAST_PRICE</stp>
        <stp>[Crispin Spreadsheet.xlsx]OEI!R570C7</stp>
        <tr r="G570" s="1"/>
      </tp>
      <tp>
        <v>633.6</v>
        <stp/>
        <stp>##V3_BDPV12</stp>
        <stp>SGE LN Equity</stp>
        <stp>LAST_PRICE</stp>
        <stp>[Crispin Spreadsheet.xlsx]OEI!R576C7</stp>
        <tr r="G576" s="1"/>
      </tp>
      <tp>
        <v>710.8</v>
        <stp/>
        <stp>##V3_BDPV12</stp>
        <stp>VED LN Equity</stp>
        <stp>LAST_PRICE</stp>
        <stp>[Crispin Spreadsheet.xlsx]OEI!R587C7</stp>
        <tr r="G587" s="1"/>
      </tp>
      <tp>
        <v>64.89</v>
        <stp/>
        <stp>##V3_BDPV12</stp>
        <stp>VSAT US Equity</stp>
        <stp>LAST_PRICE</stp>
        <stp>[Crispin Spreadsheet.xlsx]OEI!R709C7</stp>
        <tr r="G709" s="1"/>
      </tp>
      <tp>
        <v>29.49</v>
        <stp/>
        <stp>##V3_BDPV12</stp>
        <stp>FWONK US Equity</stp>
        <stp>LAST_PRICE</stp>
        <stp>[Crispin Spreadsheet.xlsx]OEI!R780C7</stp>
        <tr r="G780" s="1"/>
      </tp>
      <tp>
        <v>136.5</v>
        <stp/>
        <stp>##V3_BDPV12</stp>
        <stp>JUST LN Equity</stp>
        <stp>LAST_PRICE</stp>
        <stp>[Crispin Spreadsheet.xlsx]OEI!R499C7</stp>
        <tr r="G499" s="1"/>
      </tp>
      <tp>
        <v>280.29000000000002</v>
        <stp/>
        <stp>##V3_BDPV12</stp>
        <stp>NFLX US Equity</stp>
        <stp>LAST_PRICE</stp>
        <stp>[Crispin Spreadsheet.xlsx]OEI!R675C7</stp>
        <tr r="G675" s="1"/>
      </tp>
      <tp>
        <v>64.7</v>
        <stp/>
        <stp>##V3_BDPV12</stp>
        <stp>LLOY LN Equity</stp>
        <stp>LAST_PRICE</stp>
        <stp>[Crispin Spreadsheet.xlsx]OEI!R504C7</stp>
        <tr r="G504" s="1"/>
      </tp>
      <tp>
        <v>215.4</v>
        <stp/>
        <stp>##V3_BDHV12</stp>
        <stp>AKERBP NO Equity</stp>
        <stp>PX_CLOSE_1D</stp>
        <stp>28/03/2018</stp>
        <stp>28/03/2018</stp>
        <stp>[Crispin Spreadsheet.xlsx]OEI!R308C28</stp>
        <tr r="AB308" s="1"/>
      </tp>
      <tp>
        <v>215.4</v>
        <stp/>
        <stp>##V3_BDHV12</stp>
        <stp>AKERBP NO Equity</stp>
        <stp>PX_CLOSE_1D</stp>
        <stp>28/03/2018</stp>
        <stp>28/03/2018</stp>
        <stp>[Crispin Spreadsheet.xlsx]OEI!R752C28</stp>
        <tr r="AB752" s="1"/>
      </tp>
      <tp t="s">
        <v>JPY</v>
        <stp/>
        <stp>##V3_BDPV12</stp>
        <stp>7181 JT Equity</stp>
        <stp>CRNCY</stp>
        <stp>[Crispin Spreadsheet.xlsx]OEI!R255C4</stp>
        <tr r="D255" s="1"/>
      </tp>
      <tp t="s">
        <v>JPY</v>
        <stp/>
        <stp>##V3_BDPV12</stp>
        <stp>6981 JT Equity</stp>
        <stp>CRNCY</stp>
        <stp>[Crispin Spreadsheet.xlsx]OEI!R265C4</stp>
        <tr r="D265" s="1"/>
      </tp>
      <tp t="s">
        <v>JPY</v>
        <stp/>
        <stp>##V3_BDPV12</stp>
        <stp>6383 JT Equity</stp>
        <stp>CRNCY</stp>
        <stp>[Crispin Spreadsheet.xlsx]OEI!R245C4</stp>
        <tr r="D245" s="1"/>
      </tp>
      <tp t="s">
        <v>JPY</v>
        <stp/>
        <stp>##V3_BDPV12</stp>
        <stp>3382 JT Equity</stp>
        <stp>CRNCY</stp>
        <stp>[Crispin Spreadsheet.xlsx]OEI!R275C4</stp>
        <tr r="D275" s="1"/>
      </tp>
      <tp>
        <v>87.2</v>
        <stp/>
        <stp>##V3_BDPV12</stp>
        <stp>SAVE FP Equity</stp>
        <stp>PX_YEST_CLOSE</stp>
        <stp>[Crispin Spreadsheet.xlsx]OPUS!R13C6</stp>
        <tr r="F13" s="4"/>
      </tp>
      <tp t="s">
        <v>#N/A N/A</v>
        <stp/>
        <stp>##V3_BDPV12</stp>
        <stp>SLCJY US Equity</stp>
        <stp>PX_YEST_CLOSE</stp>
        <stp>[Crispin Spreadsheet.xlsx]BEST!R14C6</stp>
        <tr r="F14" s="6"/>
      </tp>
      <tp>
        <v>1.1420999999999999</v>
        <stp/>
        <stp>##V3_BDPV12</stp>
        <stp>GBPEUR Curncy</stp>
        <stp>LAST_PRICE</stp>
        <stp>[Crispin Spreadsheet.xlsx]BEST!R16C20</stp>
        <tr r="T16" s="6"/>
      </tp>
      <tp>
        <v>217.45</v>
        <stp/>
        <stp>##V3_BDHV12</stp>
        <stp>ROG SW Equity</stp>
        <stp>PX_CLOSE_1D</stp>
        <stp>28/03/2018</stp>
        <stp>28/03/2018</stp>
        <stp>[Crispin Spreadsheet.xlsx]OEI!R389C28</stp>
        <tr r="AB389" s="1"/>
      </tp>
      <tp>
        <v>225.52</v>
        <stp/>
        <stp>##V3_BDHV12</stp>
        <stp>NVDA US Equity</stp>
        <stp>PX_CLOSE_1D</stp>
        <stp>28/03/2018</stp>
        <stp>28/03/2018</stp>
        <stp>[Crispin Spreadsheet.xlsx]OEI!R680C28</stp>
        <tr r="AB680" s="1"/>
      </tp>
      <tp>
        <v>11132</v>
        <stp/>
        <stp>##V3_BDHV12</stp>
        <stp>ANG SJ Equity</stp>
        <stp>PX_CLOSE_1D</stp>
        <stp>28/03/2018</stp>
        <stp>28/03/2018</stp>
        <stp>[Crispin Spreadsheet.xlsx]OEI!R332C28</stp>
        <tr r="AB332" s="1"/>
      </tp>
      <tp>
        <v>66</v>
        <stp/>
        <stp>##V3_BDHV12</stp>
        <stp>HDG NA Equity</stp>
        <stp>PX_CLOSE_1D</stp>
        <stp>28/03/2018</stp>
        <stp>28/03/2018</stp>
        <stp>[Crispin Spreadsheet.xlsx]OEI!R299C28</stp>
        <tr r="AB299" s="1"/>
      </tp>
      <tp>
        <v>225.52</v>
        <stp/>
        <stp>##V3_BDHV12</stp>
        <stp>NVDA US Equity</stp>
        <stp>PX_CLOSE_1D</stp>
        <stp>28/03/2018</stp>
        <stp>28/03/2018</stp>
        <stp>[Crispin Spreadsheet.xlsx]OEI!R789C28</stp>
        <tr r="AB789" s="1"/>
      </tp>
      <tp>
        <v>3.5830000000000002</v>
        <stp/>
        <stp>##V3_BDHV12</stp>
        <stp>SRG IM Equity</stp>
        <stp>PX_CLOSE_1D</stp>
        <stp>28/03/2018</stp>
        <stp>28/03/2018</stp>
        <stp>[Crispin Spreadsheet.xlsx]OEI!R233C28</stp>
        <tr r="AB233" s="1"/>
      </tp>
      <tp>
        <v>16.611999999999998</v>
        <stp/>
        <stp>##V3_BDHV12</stp>
        <stp>UCG IM Equity</stp>
        <stp>PX_CLOSE_1D</stp>
        <stp>28/03/2018</stp>
        <stp>28/03/2018</stp>
        <stp>[Crispin Spreadsheet.xlsx]OEI!R236C28</stp>
        <tr r="AB236" s="1"/>
      </tp>
      <tp>
        <v>85.14</v>
        <stp/>
        <stp>##V3_BDHV12</stp>
        <stp>HEIA NA Equity</stp>
        <stp>PX_CLOSE_1D</stp>
        <stp>28/03/2018</stp>
        <stp>28/03/2018</stp>
        <stp>[Crispin Spreadsheet.xlsx]OEI!R298C28</stp>
        <tr r="AB298" s="1"/>
      </tp>
      <tp>
        <v>157.94999999999999</v>
        <stp/>
        <stp>##V3_BDHV12</stp>
        <stp>MHG NO Equity</stp>
        <stp>PX_CLOSE_1D</stp>
        <stp>28/03/2018</stp>
        <stp>28/03/2018</stp>
        <stp>[Crispin Spreadsheet.xlsx]OEI!R781C28</stp>
        <tr r="AB781" s="1"/>
      </tp>
      <tp>
        <v>3774</v>
        <stp/>
        <stp>##V3_BDHV12</stp>
        <stp>BKG LN Equity</stp>
        <stp>PX_CLOSE_1D</stp>
        <stp>28/03/2018</stp>
        <stp>28/03/2018</stp>
        <stp>[Crispin Spreadsheet.xlsx]OEI!R757C28</stp>
        <tr r="AB757" s="1"/>
      </tp>
      <tp>
        <v>672</v>
        <stp/>
        <stp>##V3_BDHV12</stp>
        <stp>HSBA LN Equity</stp>
        <stp>PX_CLOSE_1D</stp>
        <stp>28/03/2018</stp>
        <stp>28/03/2018</stp>
        <stp>[Crispin Spreadsheet.xlsx]OEI!R474C28</stp>
        <tr r="AB474" s="1"/>
      </tp>
      <tp>
        <v>844.5</v>
        <stp/>
        <stp>##V3_BDHV12</stp>
        <stp>DTG LN Equity</stp>
        <stp>PX_CLOSE_1D</stp>
        <stp>28/03/2018</stp>
        <stp>28/03/2018</stp>
        <stp>[Crispin Spreadsheet.xlsx]OEI!R764C28</stp>
        <tr r="AB764" s="1"/>
      </tp>
      <tp>
        <v>305.14</v>
        <stp/>
        <stp>##V3_BDHV12</stp>
        <stp>TDG US Equity</stp>
        <stp>PX_CLOSE_1D</stp>
        <stp>28/03/2018</stp>
        <stp>28/03/2018</stp>
        <stp>[Crispin Spreadsheet.xlsx]OEI!R700C28</stp>
        <tr r="AB700" s="1"/>
      </tp>
      <tp>
        <v>40.07</v>
        <stp/>
        <stp>##V3_BDHV12</stp>
        <stp>USG US Equity</stp>
        <stp>PX_CLOSE_1D</stp>
        <stp>28/03/2018</stp>
        <stp>28/03/2018</stp>
        <stp>[Crispin Spreadsheet.xlsx]OEI!R707C28</stp>
        <tr r="AB707" s="1"/>
      </tp>
      <tp>
        <v>9.85</v>
        <stp/>
        <stp>##V3_BDHV12</stp>
        <stp>RIG US Equity</stp>
        <stp>PX_CLOSE_1D</stp>
        <stp>28/03/2018</stp>
        <stp>28/03/2018</stp>
        <stp>[Crispin Spreadsheet.xlsx]OEI!R701C28</stp>
        <tr r="AB701" s="1"/>
      </tp>
      <tp>
        <v>106.33</v>
        <stp/>
        <stp>##V3_BDHV12</stp>
        <stp>EOG US Equity</stp>
        <stp>PX_CLOSE_1D</stp>
        <stp>28/03/2018</stp>
        <stp>28/03/2018</stp>
        <stp>[Crispin Spreadsheet.xlsx]OEI!R636C28</stp>
        <tr r="AB636" s="1"/>
      </tp>
      <tp>
        <v>322.95999999999998</v>
        <stp/>
        <stp>##V3_BDHV12</stp>
        <stp>CMG US Equity</stp>
        <stp>PX_CLOSE_1D</stp>
        <stp>28/03/2018</stp>
        <stp>28/03/2018</stp>
        <stp>[Crispin Spreadsheet.xlsx]OEI!R621C28</stp>
        <tr r="AB621" s="1"/>
      </tp>
      <tp>
        <v>172.7</v>
        <stp/>
        <stp>##V3_BDHV12</stp>
        <stp>EMG LN Equity</stp>
        <stp>PX_CLOSE_1D</stp>
        <stp>28/03/2018</stp>
        <stp>28/03/2018</stp>
        <stp>[Crispin Spreadsheet.xlsx]OEI!R508C28</stp>
        <tr r="AB508" s="1"/>
      </tp>
      <tp>
        <v>532</v>
        <stp/>
        <stp>##V3_BDHV12</stp>
        <stp>RMG LN Equity</stp>
        <stp>PX_CLOSE_1D</stp>
        <stp>28/03/2018</stp>
        <stp>28/03/2018</stp>
        <stp>[Crispin Spreadsheet.xlsx]OEI!R550C28</stp>
        <tr r="AB550" s="1"/>
      </tp>
      <tp>
        <v>669.8</v>
        <stp/>
        <stp>##V3_BDHV12</stp>
        <stp>PFG LN Equity</stp>
        <stp>PX_CLOSE_1D</stp>
        <stp>28/03/2018</stp>
        <stp>28/03/2018</stp>
        <stp>[Crispin Spreadsheet.xlsx]OEI!R532C28</stp>
        <tr r="AB532" s="1"/>
      </tp>
      <tp>
        <v>117.8</v>
        <stp/>
        <stp>##V3_BDHV12</stp>
        <stp>TCG LN Equity</stp>
        <stp>PX_CLOSE_1D</stp>
        <stp>28/03/2018</stp>
        <stp>28/03/2018</stp>
        <stp>[Crispin Spreadsheet.xlsx]OEI!R578C28</stp>
        <tr r="AB578" s="1"/>
      </tp>
      <tp>
        <v>24.4</v>
        <stp/>
        <stp>##V3_BDHV12</stp>
        <stp>PDG LN Equity</stp>
        <stp>PX_CLOSE_1D</stp>
        <stp>28/03/2018</stp>
        <stp>28/03/2018</stp>
        <stp>[Crispin Spreadsheet.xlsx]OEI!R525C28</stp>
        <tr r="AB525" s="1"/>
      </tp>
      <tp>
        <v>477.2</v>
        <stp/>
        <stp>##V3_BDHV12</stp>
        <stp>PAG LN Equity</stp>
        <stp>PX_CLOSE_1D</stp>
        <stp>28/03/2018</stp>
        <stp>28/03/2018</stp>
        <stp>[Crispin Spreadsheet.xlsx]OEI!R523C28</stp>
        <tr r="AB523" s="1"/>
      </tp>
      <tp>
        <v>7.2</v>
        <stp/>
        <stp>##V3_BDHV12</stp>
        <stp>POG LN Equity</stp>
        <stp>PX_CLOSE_1D</stp>
        <stp>28/03/2018</stp>
        <stp>28/03/2018</stp>
        <stp>[Crispin Spreadsheet.xlsx]OEI!R528C28</stp>
        <tr r="AB528" s="1"/>
      </tp>
      <tp>
        <v>1474</v>
        <stp/>
        <stp>##V3_BDHV12</stp>
        <stp>CPG LN Equity</stp>
        <stp>PX_CLOSE_1D</stp>
        <stp>28/03/2018</stp>
        <stp>28/03/2018</stp>
        <stp>[Crispin Spreadsheet.xlsx]OEI!R442C28</stp>
        <tr r="AB442" s="1"/>
      </tp>
      <tp>
        <v>3774</v>
        <stp/>
        <stp>##V3_BDHV12</stp>
        <stp>BKG LN Equity</stp>
        <stp>PX_CLOSE_1D</stp>
        <stp>28/03/2018</stp>
        <stp>28/03/2018</stp>
        <stp>[Crispin Spreadsheet.xlsx]OEI!R419C28</stp>
        <tr r="AB419" s="1"/>
      </tp>
      <tp>
        <v>603.4</v>
        <stp/>
        <stp>##V3_BDHV12</stp>
        <stp>IAG LN Equity</stp>
        <stp>PX_CLOSE_1D</stp>
        <stp>28/03/2018</stp>
        <stp>28/03/2018</stp>
        <stp>[Crispin Spreadsheet.xlsx]OEI!R486C28</stp>
        <tr r="AB486" s="1"/>
      </tp>
      <tp>
        <v>492.2</v>
        <stp/>
        <stp>##V3_BDHV12</stp>
        <stp>DCG LN Equity</stp>
        <stp>PX_CLOSE_1D</stp>
        <stp>28/03/2018</stp>
        <stp>28/03/2018</stp>
        <stp>[Crispin Spreadsheet.xlsx]OEI!R445C28</stp>
        <tr r="AB445" s="1"/>
      </tp>
      <tp>
        <v>118</v>
        <stp/>
        <stp>##V3_BDHV12</stp>
        <stp>EIG LN Equity</stp>
        <stp>PX_CLOSE_1D</stp>
        <stp>28/03/2018</stp>
        <stp>28/03/2018</stp>
        <stp>[Crispin Spreadsheet.xlsx]OEI!R454C28</stp>
        <tr r="AB454" s="1"/>
      </tp>
      <tp>
        <v>16.945</v>
        <stp/>
        <stp>##V3_BDHV12</stp>
        <stp>AIXA GY Equity</stp>
        <stp>PX_CLOSE_1D</stp>
        <stp>28/03/2018</stp>
        <stp>28/03/2018</stp>
        <stp>[Crispin Spreadsheet.xlsx]OEI!R142C28</stp>
        <tr r="AB142" s="1"/>
      </tp>
      <tp>
        <v>6.2889999999999997</v>
        <stp/>
        <stp>##V3_BDHV12</stp>
        <stp>BBVA SQ Equity</stp>
        <stp>PX_CLOSE_1D</stp>
        <stp>28/03/2018</stp>
        <stp>28/03/2018</stp>
        <stp>[Crispin Spreadsheet.xlsx]OEI!R341C28</stp>
        <tr r="AB341" s="1"/>
      </tp>
      <tp>
        <v>305.14</v>
        <stp/>
        <stp>##V3_BDHV12</stp>
        <stp>TDG US Equity</stp>
        <stp>PX_CLOSE_1D</stp>
        <stp>28/03/2018</stp>
        <stp>28/03/2018</stp>
        <stp>[Crispin Spreadsheet.xlsx]OEI!R805C28</stp>
        <tr r="AB805" s="1"/>
      </tp>
      <tp>
        <v>9.85</v>
        <stp/>
        <stp>##V3_BDHV12</stp>
        <stp>RIG US Equity</stp>
        <stp>PX_CLOSE_1D</stp>
        <stp>28/03/2018</stp>
        <stp>28/03/2018</stp>
        <stp>[Crispin Spreadsheet.xlsx]OEI!R806C28</stp>
        <tr r="AB806" s="1"/>
      </tp>
      <tp>
        <v>222.1</v>
        <stp/>
        <stp>##V3_BDHV12</stp>
        <stp>BT/A LN Equity</stp>
        <stp>PX_CLOSE_1D</stp>
        <stp>28/03/2018</stp>
        <stp>28/03/2018</stp>
        <stp>[Crispin Spreadsheet.xlsx]OEI!R427C28</stp>
        <tr r="AB427" s="1"/>
      </tp>
      <tp>
        <v>51.66</v>
        <stp/>
        <stp>##V3_BDPV12</stp>
        <stp>ERICB SS Equity</stp>
        <stp>LAST_PRICE</stp>
        <stp>[Crispin Spreadsheet.xlsx]SWAN!R115C7</stp>
        <tr r="G115" s="2"/>
      </tp>
      <tp>
        <v>279.18</v>
        <stp/>
        <stp>##V3_BDHV12</stp>
        <stp>TSLA US Equity</stp>
        <stp>PX_CLOSE_1D</stp>
        <stp>28/03/2018</stp>
        <stp>28/03/2018</stp>
        <stp>[Crispin Spreadsheet.xlsx]OEI!R804C28</stp>
        <tr r="AB804" s="1"/>
      </tp>
      <tp>
        <v>0.87560000000000004</v>
        <stp/>
        <stp>##V3_BDPV12</stp>
        <stp>EURGBp Curncy</stp>
        <stp>LAST_PRICE</stp>
        <stp>[Crispin Spreadsheet.xlsx]OBID!R8C13</stp>
        <tr r="M8" s="7"/>
      </tp>
      <tp>
        <v>10.89</v>
        <stp/>
        <stp>##V3_BDHV12</stp>
        <stp>GARAN TI Equity</stp>
        <stp>PX_CLOSE_1D</stp>
        <stp>28/03/2018</stp>
        <stp>28/03/2018</stp>
        <stp>[Crispin Spreadsheet.xlsx]OEI!R397C28</stp>
        <tr r="AB397" s="1"/>
      </tp>
      <tp>
        <v>26.05</v>
        <stp/>
        <stp>##V3_BDHV12</stp>
        <stp>RDSA NA Equity</stp>
        <stp>PX_CLOSE_1D</stp>
        <stp>28/03/2018</stp>
        <stp>28/03/2018</stp>
        <stp>[Crispin Spreadsheet.xlsx]OEI!R304C28</stp>
        <tr r="AB304" s="1"/>
      </tp>
      <tp>
        <v>279.18</v>
        <stp/>
        <stp>##V3_BDHV12</stp>
        <stp>TSLA US Equity</stp>
        <stp>PX_CLOSE_1D</stp>
        <stp>28/03/2018</stp>
        <stp>28/03/2018</stp>
        <stp>[Crispin Spreadsheet.xlsx]OEI!R698C28</stp>
        <tr r="AB698" s="1"/>
      </tp>
      <tp>
        <v>30.754999999999999</v>
        <stp/>
        <stp>##V3_BDHV12</stp>
        <stp>PHIA NA Equity</stp>
        <stp>PX_CLOSE_1D</stp>
        <stp>28/03/2018</stp>
        <stp>28/03/2018</stp>
        <stp>[Crispin Spreadsheet.xlsx]OEI!R302C28</stp>
        <tr r="AB302" s="1"/>
      </tp>
      <tp>
        <v>9.6803000000000008</v>
        <stp/>
        <stp>##V3_BDPV12</stp>
        <stp>EURNOK Curncy</stp>
        <stp>LAST_PRICE</stp>
        <stp>[Crispin Spreadsheet.xlsx]OBID!R6C13</stp>
        <tr r="M6" s="7"/>
      </tp>
      <tp>
        <v>2260</v>
        <stp/>
        <stp>##V3_BDHV12</stp>
        <stp>RDSA LN Equity</stp>
        <stp>PX_CLOSE_1D</stp>
        <stp>28/03/2018</stp>
        <stp>28/03/2018</stp>
        <stp>[Crispin Spreadsheet.xlsx]OEI!R548C28</stp>
        <tr r="AB548" s="1"/>
      </tp>
      <tp>
        <v>30.754999999999999</v>
        <stp/>
        <stp>##V3_BDHV12</stp>
        <stp>PHIA NA Equity</stp>
        <stp>PX_CLOSE_1D</stp>
        <stp>28/03/2018</stp>
        <stp>28/03/2018</stp>
        <stp>[Crispin Spreadsheet.xlsx]OEI!R777C28</stp>
        <tr r="AB777" s="1"/>
      </tp>
      <tp>
        <v>20.2</v>
        <stp/>
        <stp>##V3_BDPV12</stp>
        <stp>WIE AV Equity</stp>
        <stp>LAST_PRICE</stp>
        <stp>[Crispin Spreadsheet.xlsx]OEI!R31C7</stp>
        <tr r="G31" s="1"/>
      </tp>
      <tp>
        <v>11.28</v>
        <stp/>
        <stp>##V3_BDPV12</stp>
        <stp>RDC US Equity</stp>
        <stp>LAST_PRICE</stp>
        <stp>[Crispin Spreadsheet.xlsx]OEI!R791C7</stp>
        <tr r="G791" s="1"/>
      </tp>
      <tp>
        <v>11.28</v>
        <stp/>
        <stp>##V3_BDPV12</stp>
        <stp>RDC US Equity</stp>
        <stp>LAST_PRICE</stp>
        <stp>[Crispin Spreadsheet.xlsx]OEI!R691C7</stp>
        <tr r="G691" s="1"/>
      </tp>
      <tp>
        <v>51.35</v>
        <stp/>
        <stp>##V3_BDPV12</stp>
        <stp>WFC US Equity</stp>
        <stp>LAST_PRICE</stp>
        <stp>[Crispin Spreadsheet.xlsx]OEI!R711C7</stp>
        <tr r="G711" s="1"/>
      </tp>
      <tp>
        <v>301.07</v>
        <stp/>
        <stp>##V3_BDPV12</stp>
        <stp>TDG US Equity</stp>
        <stp>LAST_PRICE</stp>
        <stp>[Crispin Spreadsheet.xlsx]OEI!R805C7</stp>
        <tr r="G805" s="1"/>
      </tp>
      <tp>
        <v>151.85</v>
        <stp/>
        <stp>##V3_BDPV12</stp>
        <stp>DNB NO Equity</stp>
        <stp>LAST_PRICE</stp>
        <stp>[Crispin Spreadsheet.xlsx]OEI!R310C7</stp>
        <tr r="G310" s="1"/>
      </tp>
      <tp>
        <v>25.61</v>
        <stp/>
        <stp>##V3_BDPV12</stp>
        <stp>LHA GY Equity</stp>
        <stp>LAST_PRICE</stp>
        <stp>[Crispin Spreadsheet.xlsx]OEI!R153C7</stp>
        <tr r="G153" s="1"/>
      </tp>
      <tp>
        <v>119.05</v>
        <stp/>
        <stp>##V3_BDPV12</stp>
        <stp>COB LN Equity</stp>
        <stp>LAST_PRICE</stp>
        <stp>[Crispin Spreadsheet.xlsx]OEI!R440C7</stp>
        <tr r="G440" s="1"/>
      </tp>
      <tp>
        <v>509</v>
        <stp/>
        <stp>##V3_BDPV12</stp>
        <stp>DCG LN Equity</stp>
        <stp>LAST_PRICE</stp>
        <stp>[Crispin Spreadsheet.xlsx]OEI!R445C7</stp>
        <tr r="G445" s="1"/>
      </tp>
      <tp>
        <v>23.19</v>
        <stp/>
        <stp>##V3_BDPV12</stp>
        <stp>SDF GY Equity</stp>
        <stp>LAST_PRICE</stp>
        <stp>[Crispin Spreadsheet.xlsx]OEI!R164C7</stp>
        <tr r="G164" s="1"/>
      </tp>
      <tp>
        <v>122.98</v>
        <stp/>
        <stp>##V3_BDPV12</stp>
        <stp>HMB SS Equity</stp>
        <stp>LAST_PRICE</stp>
        <stp>[Crispin Spreadsheet.xlsx]OEI!R360C7</stp>
        <tr r="G360" s="1"/>
      </tp>
      <tp>
        <v>235.1</v>
        <stp/>
        <stp>##V3_BDPV12</stp>
        <stp>SBRY LN Equity</stp>
        <stp>LAST_PRICE</stp>
        <stp>[Crispin Spreadsheet.xlsx]OEI!R495C7</stp>
        <tr r="G495" s="1"/>
      </tp>
      <tp>
        <v>23.25</v>
        <stp/>
        <stp>##V3_BDPV12</stp>
        <stp>PDG LN Equity</stp>
        <stp>LAST_PRICE</stp>
        <stp>[Crispin Spreadsheet.xlsx]OEI!R525C7</stp>
        <tr r="G525" s="1"/>
      </tp>
      <tp>
        <v>15.91</v>
        <stp/>
        <stp>##V3_BDPV12</stp>
        <stp>RYA LN Equity</stp>
        <stp>LAST_PRICE</stp>
        <stp>[Crispin Spreadsheet.xlsx]OEI!R553C7</stp>
        <tr r="G553" s="1"/>
      </tp>
      <tp>
        <v>1223.5</v>
        <stp/>
        <stp>##V3_BDPV12</stp>
        <stp>TPK LN Equity</stp>
        <stp>LAST_PRICE</stp>
        <stp>[Crispin Spreadsheet.xlsx]OEI!R579C7</stp>
        <tr r="G579" s="1"/>
      </tp>
      <tp>
        <v>87.5</v>
        <stp/>
        <stp>##V3_BDPV12</stp>
        <stp>NDA SS Equity</stp>
        <stp>LAST_PRICE</stp>
        <stp>[Crispin Spreadsheet.xlsx]OEI!R363C7</stp>
        <tr r="G363" s="1"/>
      </tp>
      <tp>
        <v>93.58</v>
        <stp/>
        <stp>##V3_BDPV12</stp>
        <stp>GETIB SS Equity</stp>
        <stp>LAST_PRICE</stp>
        <stp>[Crispin Spreadsheet.xlsx]OEI!R359C7</stp>
        <tr r="G359" s="1"/>
      </tp>
      <tp>
        <v>93.58</v>
        <stp/>
        <stp>##V3_BDPV12</stp>
        <stp>GETIB SS Equity</stp>
        <stp>LAST_PRICE</stp>
        <stp>[Crispin Spreadsheet.xlsx]OEI!R769C7</stp>
        <tr r="G769" s="1"/>
      </tp>
      <tp>
        <v>64.89</v>
        <stp/>
        <stp>##V3_BDPV12</stp>
        <stp>VSAT US Equity</stp>
        <stp>LAST_PRICE</stp>
        <stp>[Crispin Spreadsheet.xlsx]OEI!R808C7</stp>
        <tr r="G808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Spreadsheet.xlsx]OEI!R476C28</stp>
        <tr r="AB476" s="1"/>
      </tp>
      <tp>
        <v>1205</v>
        <stp/>
        <stp>##V3_BDPV12</stp>
        <stp>5727 JT Equity</stp>
        <stp>LAST_PRICE</stp>
        <stp>[Crispin Spreadsheet.xlsx]SWAN!R94C7</stp>
        <tr r="G94" s="2"/>
      </tp>
      <tp>
        <v>166</v>
        <stp/>
        <stp>##V3_BDPV12</stp>
        <stp>6740 JT Equity</stp>
        <stp>LAST_PRICE</stp>
        <stp>[Crispin Spreadsheet.xlsx]SWAN!R83C7</stp>
        <tr r="G83" s="2"/>
      </tp>
      <tp>
        <v>887</v>
        <stp/>
        <stp>##V3_BDPV12</stp>
        <stp>8848 JT Equity</stp>
        <stp>LAST_PRICE</stp>
        <stp>[Crispin Spreadsheet.xlsx]FDXC!R16C7</stp>
        <tr r="G16" s="8"/>
      </tp>
      <tp>
        <v>39.36</v>
        <stp/>
        <stp>##V3_BDPV12</stp>
        <stp>EBAY US Equity</stp>
        <stp>LAST_PRICE</stp>
        <stp>[Crispin Spreadsheet.xlsx]OEI!R635C7</stp>
        <tr r="G635" s="1"/>
      </tp>
      <tp>
        <v>204.3</v>
        <stp/>
        <stp>##V3_BDPV12</stp>
        <stp>INTU LN Equity</stp>
        <stp>LAST_PRICE</stp>
        <stp>[Crispin Spreadsheet.xlsx]OEI!R489C7</stp>
        <tr r="G489" s="1"/>
      </tp>
      <tp>
        <v>282.8</v>
        <stp/>
        <stp>##V3_BDPV12</stp>
        <stp>IBST LN Equity</stp>
        <stp>LAST_PRICE</stp>
        <stp>[Crispin Spreadsheet.xlsx]OEI!R478C7</stp>
        <tr r="G478" s="1"/>
      </tp>
      <tp t="s">
        <v>JPY</v>
        <stp/>
        <stp>##V3_BDPV12</stp>
        <stp>6954 JT Equity</stp>
        <stp>CRNCY</stp>
        <stp>[Crispin Spreadsheet.xlsx]OEI!R249C4</stp>
        <tr r="D249" s="1"/>
      </tp>
      <tp t="s">
        <v>EUR</v>
        <stp/>
        <stp>##V3_BDPV12</stp>
        <stp>UN01 GY Equity</stp>
        <stp>CRNCY</stp>
        <stp>[Crispin Spreadsheet.xlsx]OEI!R181C4</stp>
        <tr r="D181" s="1"/>
      </tp>
      <tp t="s">
        <v>SEK</v>
        <stp/>
        <stp>##V3_BDPV12</stp>
        <stp>ERICB SS Equity</stp>
        <stp>CRNCY</stp>
        <stp>[Crispin Spreadsheet.xlsx]ALEG!R31C4</stp>
        <tr r="D31" s="3"/>
      </tp>
      <tp>
        <v>0.87560000000000004</v>
        <stp/>
        <stp>##V3_BDPV12</stp>
        <stp>EURGBp Curncy</stp>
        <stp>LAST_PRICE</stp>
        <stp>[Crispin Spreadsheet.xlsx]ALEG!R38C13</stp>
        <tr r="M38" s="3"/>
      </tp>
      <tp>
        <v>0.87560000000000004</v>
        <stp/>
        <stp>##V3_BDPV12</stp>
        <stp>EURGBp Curncy</stp>
        <stp>LAST_PRICE</stp>
        <stp>[Crispin Spreadsheet.xlsx]ALEG!R36C13</stp>
        <tr r="M36" s="3"/>
      </tp>
      <tp>
        <v>0.87560000000000004</v>
        <stp/>
        <stp>##V3_BDPV12</stp>
        <stp>EURGBp Curncy</stp>
        <stp>LAST_PRICE</stp>
        <stp>[Crispin Spreadsheet.xlsx]ALEG!R37C13</stp>
        <tr r="M37" s="3"/>
      </tp>
      <tp>
        <v>0.87560000000000004</v>
        <stp/>
        <stp>##V3_BDPV12</stp>
        <stp>EURGBp Curncy</stp>
        <stp>LAST_PRICE</stp>
        <stp>[Crispin Spreadsheet.xlsx]ALEG!R34C13</stp>
        <tr r="M34" s="3"/>
      </tp>
      <tp>
        <v>0.87560000000000004</v>
        <stp/>
        <stp>##V3_BDPV12</stp>
        <stp>EURGBp Curncy</stp>
        <stp>LAST_PRICE</stp>
        <stp>[Crispin Spreadsheet.xlsx]ALEG!R35C13</stp>
        <tr r="M35" s="3"/>
      </tp>
      <tp>
        <v>0.87560000000000004</v>
        <stp/>
        <stp>##V3_BDPV12</stp>
        <stp>EURGBp Curncy</stp>
        <stp>LAST_PRICE</stp>
        <stp>[Crispin Spreadsheet.xlsx]ALEG!R50C13</stp>
        <tr r="M50" s="3"/>
      </tp>
      <tp>
        <v>0.87560000000000004</v>
        <stp/>
        <stp>##V3_BDPV12</stp>
        <stp>EURGBp Curncy</stp>
        <stp>LAST_PRICE</stp>
        <stp>[Crispin Spreadsheet.xlsx]ALEG!R48C13</stp>
        <tr r="M48" s="3"/>
      </tp>
      <tp>
        <v>0.87560000000000004</v>
        <stp/>
        <stp>##V3_BDPV12</stp>
        <stp>EURGBp Curncy</stp>
        <stp>LAST_PRICE</stp>
        <stp>[Crispin Spreadsheet.xlsx]ALEG!R49C13</stp>
        <tr r="M49" s="3"/>
      </tp>
      <tp>
        <v>0.87560000000000004</v>
        <stp/>
        <stp>##V3_BDPV12</stp>
        <stp>EURGBp Curncy</stp>
        <stp>LAST_PRICE</stp>
        <stp>[Crispin Spreadsheet.xlsx]ALEG!R43C13</stp>
        <tr r="M43" s="3"/>
      </tp>
      <tp>
        <v>0.87560000000000004</v>
        <stp/>
        <stp>##V3_BDPV12</stp>
        <stp>EURGBp Curncy</stp>
        <stp>LAST_PRICE</stp>
        <stp>[Crispin Spreadsheet.xlsx]ALEG!R40C13</stp>
        <tr r="M40" s="3"/>
      </tp>
      <tp>
        <v>0.87560000000000004</v>
        <stp/>
        <stp>##V3_BDPV12</stp>
        <stp>EURGBp Curncy</stp>
        <stp>LAST_PRICE</stp>
        <stp>[Crispin Spreadsheet.xlsx]ALEG!R41C13</stp>
        <tr r="M41" s="3"/>
      </tp>
      <tp>
        <v>0.87560000000000004</v>
        <stp/>
        <stp>##V3_BDPV12</stp>
        <stp>EURGBp Curncy</stp>
        <stp>LAST_PRICE</stp>
        <stp>[Crispin Spreadsheet.xlsx]ALEG!R46C13</stp>
        <tr r="M46" s="3"/>
      </tp>
      <tp>
        <v>0.87560000000000004</v>
        <stp/>
        <stp>##V3_BDPV12</stp>
        <stp>EURGBp Curncy</stp>
        <stp>LAST_PRICE</stp>
        <stp>[Crispin Spreadsheet.xlsx]ALEG!R47C13</stp>
        <tr r="M47" s="3"/>
      </tp>
      <tp>
        <v>0.87560000000000004</v>
        <stp/>
        <stp>##V3_BDPV12</stp>
        <stp>EURGBp Curncy</stp>
        <stp>LAST_PRICE</stp>
        <stp>[Crispin Spreadsheet.xlsx]ALEG!R45C13</stp>
        <tr r="M45" s="3"/>
      </tp>
      <tp>
        <v>0.87560000000000004</v>
        <stp/>
        <stp>##V3_BDPV12</stp>
        <stp>EURGBP Curncy</stp>
        <stp>LAST_PRICE</stp>
        <stp>[Crispin Spreadsheet.xlsx]ALEG!R44C13</stp>
        <tr r="M44" s="3"/>
      </tp>
      <tp>
        <v>7.8929999999999998</v>
        <stp/>
        <stp>##V3_BDHV12</stp>
        <stp>TEF SQ Equity</stp>
        <stp>PX_CLOSE_1D</stp>
        <stp>28/03/2018</stp>
        <stp>28/03/2018</stp>
        <stp>[Crispin Spreadsheet.xlsx]OEI!R350C28</stp>
        <tr r="AB350" s="1"/>
      </tp>
      <tp>
        <v>455.8</v>
        <stp/>
        <stp>##V3_BDHV12</stp>
        <stp>ERF FP Equity</stp>
        <stp>PX_CLOSE_1D</stp>
        <stp>28/03/2018</stp>
        <stp>28/03/2018</stp>
        <stp>[Crispin Spreadsheet.xlsx]OEI!R101C28</stp>
        <tr r="AB101" s="1"/>
      </tp>
      <tp>
        <v>37.9</v>
        <stp/>
        <stp>##V3_BDHV12</stp>
        <stp>GBF GY Equity</stp>
        <stp>PX_CLOSE_1D</stp>
        <stp>28/03/2018</stp>
        <stp>28/03/2018</stp>
        <stp>[Crispin Spreadsheet.xlsx]OEI!R149C28</stp>
        <tr r="AB149" s="1"/>
      </tp>
      <tp>
        <v>23.87</v>
        <stp/>
        <stp>##V3_BDHV12</stp>
        <stp>SDF GY Equity</stp>
        <stp>PX_CLOSE_1D</stp>
        <stp>28/03/2018</stp>
        <stp>28/03/2018</stp>
        <stp>[Crispin Spreadsheet.xlsx]OEI!R164C28</stp>
        <tr r="AB164" s="1"/>
      </tp>
      <tp>
        <v>149.30000000000001</v>
        <stp/>
        <stp>##V3_BDHV12</stp>
        <stp>WAF GY Equity</stp>
        <stp>PX_CLOSE_1D</stp>
        <stp>28/03/2018</stp>
        <stp>28/03/2018</stp>
        <stp>[Crispin Spreadsheet.xlsx]OEI!R176C28</stp>
        <tr r="AB176" s="1"/>
      </tp>
      <tp>
        <v>8.3734999999999999</v>
        <stp/>
        <stp>##V3_BDPV12</stp>
        <stp>USDSEK Curncy</stp>
        <stp>LAST_PRICE</stp>
        <stp>[Crispin Spreadsheet.xlsx]OEI!R741C7</stp>
        <tr r="G741" s="1"/>
      </tp>
      <tp>
        <v>11.57</v>
        <stp/>
        <stp>##V3_BDHV12</stp>
        <stp>EDF FP Equity</stp>
        <stp>PX_CLOSE_1D</stp>
        <stp>28/03/2018</stp>
        <stp>28/03/2018</stp>
        <stp>[Crispin Spreadsheet.xlsx]OEI!R765C28</stp>
        <tr r="AB765" s="1"/>
      </tp>
      <tp>
        <v>23.87</v>
        <stp/>
        <stp>##V3_BDHV12</stp>
        <stp>SDF GY Equity</stp>
        <stp>PX_CLOSE_1D</stp>
        <stp>28/03/2018</stp>
        <stp>28/03/2018</stp>
        <stp>[Crispin Spreadsheet.xlsx]OEI!R776C28</stp>
        <tr r="AB776" s="1"/>
      </tp>
      <tp>
        <v>96.54</v>
        <stp/>
        <stp>##V3_BDHV12</stp>
        <stp>TIF US Equity</stp>
        <stp>PX_CLOSE_1D</stp>
        <stp>28/03/2018</stp>
        <stp>28/03/2018</stp>
        <stp>[Crispin Spreadsheet.xlsx]OEI!R699C28</stp>
        <tr r="AB699" s="1"/>
      </tp>
      <tp>
        <v>58.23</v>
        <stp/>
        <stp>##V3_BDHV12</stp>
        <stp>FAF US Equity</stp>
        <stp>PX_CLOSE_1D</stp>
        <stp>28/03/2018</stp>
        <stp>28/03/2018</stp>
        <stp>[Crispin Spreadsheet.xlsx]OEI!R640C28</stp>
        <tr r="AB640" s="1"/>
      </tp>
      <tp>
        <v>289</v>
        <stp/>
        <stp>##V3_BDHV12</stp>
        <stp>KGF LN Equity</stp>
        <stp>PX_CLOSE_1D</stp>
        <stp>28/03/2018</stp>
        <stp>28/03/2018</stp>
        <stp>[Crispin Spreadsheet.xlsx]OEI!R501C28</stp>
        <tr r="AB501" s="1"/>
      </tp>
      <tp>
        <v>232.4</v>
        <stp/>
        <stp>##V3_BDHV12</stp>
        <stp>IPF LN Equity</stp>
        <stp>PX_CLOSE_1D</stp>
        <stp>28/03/2018</stp>
        <stp>28/03/2018</stp>
        <stp>[Crispin Spreadsheet.xlsx]OEI!R487C28</stp>
        <tr r="AB487" s="1"/>
      </tp>
      <tp>
        <v>2423</v>
        <stp/>
        <stp>##V3_BDHV12</stp>
        <stp>ABF LN Equity</stp>
        <stp>PX_CLOSE_1D</stp>
        <stp>28/03/2018</stp>
        <stp>28/03/2018</stp>
        <stp>[Crispin Spreadsheet.xlsx]OEI!R412C28</stp>
        <tr r="AB412" s="1"/>
      </tp>
      <tp>
        <v>3.87</v>
        <stp/>
        <stp>##V3_BDPV12</stp>
        <stp>TRQ CN Equity</stp>
        <stp>LAST_PRICE</stp>
        <stp>[Crispin Spreadsheet.xlsx]OEI!R53C7</stp>
        <tr r="G53" s="1"/>
      </tp>
      <tp>
        <v>4.26</v>
        <stp/>
        <stp>##V3_BDPV12</stp>
        <stp>FMG AU Equity</stp>
        <stp>LAST_PRICE</stp>
        <stp>[Crispin Spreadsheet.xlsx]OEI!R17C7</stp>
        <tr r="G17" s="1"/>
      </tp>
      <tp>
        <v>140.625</v>
        <stp/>
        <stp>##V3_BDPV12</stp>
        <stp>ACA LN Equity</stp>
        <stp>LAST_PRICE</stp>
        <stp>[Crispin Spreadsheet.xlsx]OEI!R404C7</stp>
        <tr r="G404" s="1"/>
      </tp>
      <tp>
        <v>22.97</v>
        <stp/>
        <stp>##V3_BDPV12</stp>
        <stp>MMB FP Equity</stp>
        <stp>LAST_PRICE</stp>
        <stp>[Crispin Spreadsheet.xlsx]OEI!R107C7</stp>
        <tr r="G107" s="1"/>
      </tp>
      <tp>
        <v>1438.5</v>
        <stp/>
        <stp>##V3_BDPV12</stp>
        <stp>CPG LN Equity</stp>
        <stp>LAST_PRICE</stp>
        <stp>[Crispin Spreadsheet.xlsx]OEI!R442C7</stp>
        <tr r="G442" s="1"/>
      </tp>
      <tp>
        <v>20.74</v>
        <stp/>
        <stp>##V3_BDPV12</stp>
        <stp>DEB LN Equity</stp>
        <stp>LAST_PRICE</stp>
        <stp>[Crispin Spreadsheet.xlsx]OEI!R447C7</stp>
        <tr r="G447" s="1"/>
      </tp>
      <tp>
        <v>6510</v>
        <stp/>
        <stp>##V3_BDPV12</stp>
        <stp>DCC LN Equity</stp>
        <stp>LAST_PRICE</stp>
        <stp>[Crispin Spreadsheet.xlsx]OEI!R446C7</stp>
        <tr r="G446" s="1"/>
      </tp>
      <tp>
        <v>128.9</v>
        <stp/>
        <stp>##V3_BDPV12</stp>
        <stp>GNC LN Equity</stp>
        <stp>LAST_PRICE</stp>
        <stp>[Crispin Spreadsheet.xlsx]OEI!R466C7</stp>
        <tr r="G466" s="1"/>
      </tp>
      <tp>
        <v>11361</v>
        <stp/>
        <stp>##V3_BDPV12</stp>
        <stp>ANG SJ Equity</stp>
        <stp>LAST_PRICE</stp>
        <stp>[Crispin Spreadsheet.xlsx]OEI!R332C7</stp>
        <tr r="G332" s="1"/>
      </tp>
      <tp>
        <v>27.58</v>
        <stp/>
        <stp>##V3_BDPV12</stp>
        <stp>PSM GY Equity</stp>
        <stp>LAST_PRICE</stp>
        <stp>[Crispin Spreadsheet.xlsx]OEI!R168C7</stp>
        <tr r="G168" s="1"/>
      </tp>
      <tp>
        <v>37.5</v>
        <stp/>
        <stp>##V3_BDPV12</stp>
        <stp>PFD LN Equity</stp>
        <stp>LAST_PRICE</stp>
        <stp>[Crispin Spreadsheet.xlsx]OEI!R531C7</stp>
        <tr r="G531" s="1"/>
      </tp>
      <tp>
        <v>669.8</v>
        <stp/>
        <stp>##V3_BDPV12</stp>
        <stp>PFG LN Equity</stp>
        <stp>LAST_PRICE</stp>
        <stp>[Crispin Spreadsheet.xlsx]OEI!R532C7</stp>
        <tr r="G532" s="1"/>
      </tp>
      <tp>
        <v>178.35</v>
        <stp/>
        <stp>##V3_BDPV12</stp>
        <stp>TEL NO Equity</stp>
        <stp>LAST_PRICE</stp>
        <stp>[Crispin Spreadsheet.xlsx]OEI!R319C7</stp>
        <tr r="G319" s="1"/>
      </tp>
      <tp>
        <v>1467</v>
        <stp/>
        <stp>##V3_BDPV12</stp>
        <stp>REL LN Equity</stp>
        <stp>LAST_PRICE</stp>
        <stp>[Crispin Spreadsheet.xlsx]OEI!R539C7</stp>
        <tr r="G539" s="1"/>
      </tp>
      <tp>
        <v>63.74</v>
        <stp/>
        <stp>##V3_BDPV12</stp>
        <stp>STB NO Equity</stp>
        <stp>LAST_PRICE</stp>
        <stp>[Crispin Spreadsheet.xlsx]OEI!R317C7</stp>
        <tr r="G317" s="1"/>
      </tp>
      <tp>
        <v>78.3</v>
        <stp/>
        <stp>##V3_BDPV12</stp>
        <stp>VEC LN Equity</stp>
        <stp>LAST_PRICE</stp>
        <stp>[Crispin Spreadsheet.xlsx]OEI!R586C7</stp>
        <tr r="G586" s="1"/>
      </tp>
      <tp>
        <v>488.1</v>
        <stp/>
        <stp>##V3_BDPV12</stp>
        <stp>HEXAB SS Equity</stp>
        <stp>LAST_PRICE</stp>
        <stp>[Crispin Spreadsheet.xlsx]OEI!R771C7</stp>
        <tr r="G771" s="1"/>
      </tp>
      <tp>
        <v>488.1</v>
        <stp/>
        <stp>##V3_BDPV12</stp>
        <stp>HEXAB SS Equity</stp>
        <stp>LAST_PRICE</stp>
        <stp>[Crispin Spreadsheet.xlsx]OEI!R361C7</stp>
        <tr r="G361" s="1"/>
      </tp>
      <tp>
        <v>34.200000000000003</v>
        <stp/>
        <stp>##V3_BDHV12</stp>
        <stp>SLCE3 BS Equity</stp>
        <stp>PX_CLOSE_1D</stp>
        <stp>28/03/2018</stp>
        <stp>28/03/2018</stp>
        <stp>[Crispin Spreadsheet.xlsx]SWAN!R21C26</stp>
        <tr r="Z21" s="2"/>
      </tp>
      <tp>
        <v>625.20000000000005</v>
        <stp/>
        <stp>##V3_BDPV12</stp>
        <stp>5020 JT Equity</stp>
        <stp>LAST_PRICE</stp>
        <stp>[Crispin Spreadsheet.xlsx]SWAN!R84C7</stp>
        <tr r="G84" s="2"/>
      </tp>
      <tp>
        <v>876</v>
        <stp/>
        <stp>##V3_BDPV12</stp>
        <stp>7224 JT Equity</stp>
        <stp>LAST_PRICE</stp>
        <stp>[Crispin Spreadsheet.xlsx]SWAN!R90C7</stp>
        <tr r="G90" s="2"/>
      </tp>
      <tp>
        <v>303.87</v>
        <stp/>
        <stp>##V3_BDPV12</stp>
        <stp>CHTR US Equity</stp>
        <stp>LAST_PRICE</stp>
        <stp>[Crispin Spreadsheet.xlsx]OEI!R619C7</stp>
        <tr r="G619" s="1"/>
      </tp>
      <tp>
        <v>1.95</v>
        <stp/>
        <stp>##V3_BDPV12</stp>
        <stp>CLNR LN Equity</stp>
        <stp>LAST_PRICE</stp>
        <stp>[Crispin Spreadsheet.xlsx]OEI!R439C7</stp>
        <tr r="G439" s="1"/>
      </tp>
      <tp>
        <v>1834.5</v>
        <stp/>
        <stp>##V3_BDPV12</stp>
        <stp>8591 JT Equity</stp>
        <stp>LAST_PRICE</stp>
        <stp>[Crispin Spreadsheet.xlsx]FDXC!R18C7</stp>
        <tr r="G18" s="8"/>
      </tp>
      <tp>
        <v>4.26</v>
        <stp/>
        <stp>##V3_BDPV12</stp>
        <stp>FMG AU Equity</stp>
        <stp>LAST_PRICE</stp>
        <stp>[Crispin Spreadsheet.xlsx]SWAN!R8C7</stp>
        <tr r="G8" s="2"/>
      </tp>
      <tp>
        <v>72.260000000000005</v>
        <stp/>
        <stp>##V3_BDPV12</stp>
        <stp>CBA AU Equity</stp>
        <stp>LAST_PRICE</stp>
        <stp>[Crispin Spreadsheet.xlsx]SWAN!R7C7</stp>
        <tr r="G7" s="2"/>
      </tp>
      <tp>
        <v>62.1</v>
        <stp/>
        <stp>##V3_BDPV12</stp>
        <stp>LAMR US Equity</stp>
        <stp>LAST_PRICE</stp>
        <stp>[Crispin Spreadsheet.xlsx]OEI!R779C7</stp>
        <tr r="G779" s="1"/>
      </tp>
      <tp t="s">
        <v>GBp</v>
        <stp/>
        <stp>##V3_BDPV12</stp>
        <stp>HWDN LN Equity</stp>
        <stp>CRNCY</stp>
        <stp>[Crispin Spreadsheet.xlsx]FDXC!R37C4</stp>
        <tr r="D37" s="8"/>
      </tp>
      <tp>
        <v>11.74</v>
        <stp/>
        <stp>##V3_BDPV12</stp>
        <stp>2689 HK Equity</stp>
        <stp>PX_YEST_CLOSE</stp>
        <stp>[Crispin Spreadsheet.xlsx]OEI!R202C6</stp>
        <tr r="F202" s="1"/>
      </tp>
      <tp t="s">
        <v>JPY</v>
        <stp/>
        <stp>##V3_BDPV12</stp>
        <stp>2730 JT Equity</stp>
        <stp>CRNCY</stp>
        <stp>[Crispin Spreadsheet.xlsx]OEI!R248C4</stp>
        <tr r="D248" s="1"/>
      </tp>
      <tp t="s">
        <v>JPY</v>
        <stp/>
        <stp>##V3_BDPV12</stp>
        <stp>1820 JT Equity</stp>
        <stp>CRNCY</stp>
        <stp>[Crispin Spreadsheet.xlsx]OEI!R269C4</stp>
        <tr r="D269" s="1"/>
      </tp>
      <tp t="s">
        <v>JPY</v>
        <stp/>
        <stp>##V3_BDPV12</stp>
        <stp>3099 JT Equity</stp>
        <stp>CRNCY</stp>
        <stp>[Crispin Spreadsheet.xlsx]OEI!R252C4</stp>
        <tr r="D252" s="1"/>
      </tp>
      <tp t="s">
        <v>GBp</v>
        <stp/>
        <stp>##V3_BDPV12</stp>
        <stp>TUNG LN Equity</stp>
        <stp>CRNCY</stp>
        <stp>[Crispin Spreadsheet.xlsx]ALEG!R49C4</stp>
        <tr r="D49" s="3"/>
      </tp>
      <tp>
        <v>0.125</v>
        <stp/>
        <stp>##V3_BDPV12</stp>
        <stp>DW CN Equity</stp>
        <stp>LAST_PRICE</stp>
        <stp>[Crispin Spreadsheet.xlsx]OEI!R50C7</stp>
        <tr r="G50" s="1"/>
      </tp>
      <tp t="s">
        <v>EUR</v>
        <stp/>
        <stp>##V3_BDPV12</stp>
        <stp>GEDI IM Equity</stp>
        <stp>CRNCY</stp>
        <stp>[Crispin Spreadsheet.xlsx]SWAN!R79C4</stp>
        <tr r="D79" s="2"/>
      </tp>
      <tp t="s">
        <v>US 10YR NOTE (CBT)Jun18</v>
        <stp/>
        <stp>##V3_BDPV12</stp>
        <stp>TYA Comdty</stp>
        <stp>NAME</stp>
        <stp>[Crispin Spreadsheet.xlsx]OEI!R722C5</stp>
        <tr r="E722" s="1"/>
      </tp>
      <tp>
        <v>212.2</v>
        <stp/>
        <stp>##V3_BDPV12</stp>
        <stp>AKERBP NO Equity</stp>
        <stp>PX_YEST_CLOSE</stp>
        <stp>[Crispin Spreadsheet.xlsx]OPUS!R31C6</stp>
        <tr r="F31" s="4"/>
      </tp>
      <tp>
        <v>636.5</v>
        <stp/>
        <stp>##V3_BDPV12</stp>
        <stp>DMGT LN Equity</stp>
        <stp>LAST_PRICE</stp>
        <stp>[Crispin Spreadsheet.xlsx]SWAN!R137C7</stp>
        <tr r="G137" s="2"/>
      </tp>
      <tp>
        <v>206.55</v>
        <stp/>
        <stp>##V3_BDPV12</stp>
        <stp>BARC LN Equity</stp>
        <stp>LAST_PRICE</stp>
        <stp>[Crispin Spreadsheet.xlsx]SWAN!R131C7</stp>
        <tr r="G131" s="2"/>
      </tp>
      <tp t="s">
        <v>EUR</v>
        <stp/>
        <stp>##V3_BDPV12</stp>
        <stp>SESG FP Equity</stp>
        <stp>CRNCY</stp>
        <stp>[Crispin Spreadsheet.xlsx]SWAN!R43C4</stp>
        <tr r="D43" s="2"/>
      </tp>
      <tp>
        <v>0.71030000000000004</v>
        <stp/>
        <stp>##V3_BDPV12</stp>
        <stp>USDGBp Curncy</stp>
        <stp>LAST_PRICE</stp>
        <stp>[Crispin Spreadsheet.xlsx]FDXC!R39C13</stp>
        <tr r="M39" s="8"/>
      </tp>
      <tp>
        <v>0.71030000000000004</v>
        <stp/>
        <stp>##V3_BDPV12</stp>
        <stp>USDGBp Curncy</stp>
        <stp>LAST_PRICE</stp>
        <stp>[Crispin Spreadsheet.xlsx]FDXC!R31C13</stp>
        <tr r="M31" s="8"/>
      </tp>
      <tp>
        <v>0.71030000000000004</v>
        <stp/>
        <stp>##V3_BDPV12</stp>
        <stp>USDGBp Curncy</stp>
        <stp>LAST_PRICE</stp>
        <stp>[Crispin Spreadsheet.xlsx]FDXC!R32C13</stp>
        <tr r="M32" s="8"/>
      </tp>
      <tp>
        <v>0.71030000000000004</v>
        <stp/>
        <stp>##V3_BDPV12</stp>
        <stp>USDGBp Curncy</stp>
        <stp>LAST_PRICE</stp>
        <stp>[Crispin Spreadsheet.xlsx]FDXC!R33C13</stp>
        <tr r="M33" s="8"/>
      </tp>
      <tp>
        <v>0.71030000000000004</v>
        <stp/>
        <stp>##V3_BDPV12</stp>
        <stp>USDGBp Curncy</stp>
        <stp>LAST_PRICE</stp>
        <stp>[Crispin Spreadsheet.xlsx]FDXC!R34C13</stp>
        <tr r="M34" s="8"/>
      </tp>
      <tp>
        <v>0.71030000000000004</v>
        <stp/>
        <stp>##V3_BDPV12</stp>
        <stp>USDGBp Curncy</stp>
        <stp>LAST_PRICE</stp>
        <stp>[Crispin Spreadsheet.xlsx]FDXC!R35C13</stp>
        <tr r="M35" s="8"/>
      </tp>
      <tp>
        <v>0.71030000000000004</v>
        <stp/>
        <stp>##V3_BDPV12</stp>
        <stp>USDGBp Curncy</stp>
        <stp>LAST_PRICE</stp>
        <stp>[Crispin Spreadsheet.xlsx]FDXC!R36C13</stp>
        <tr r="M36" s="8"/>
      </tp>
      <tp>
        <v>0.71030000000000004</v>
        <stp/>
        <stp>##V3_BDPV12</stp>
        <stp>USDGBp Curncy</stp>
        <stp>LAST_PRICE</stp>
        <stp>[Crispin Spreadsheet.xlsx]FDXC!R37C13</stp>
        <tr r="M37" s="8"/>
      </tp>
      <tp>
        <v>0.71030000000000004</v>
        <stp/>
        <stp>##V3_BDPV12</stp>
        <stp>USDGBp Curncy</stp>
        <stp>LAST_PRICE</stp>
        <stp>[Crispin Spreadsheet.xlsx]FDXC!R40C13</stp>
        <tr r="M40" s="8"/>
      </tp>
      <tp>
        <v>0.71030000000000004</v>
        <stp/>
        <stp>##V3_BDPV12</stp>
        <stp>USDGBp Curncy</stp>
        <stp>LAST_PRICE</stp>
        <stp>[Crispin Spreadsheet.xlsx]FDXC!R41C13</stp>
        <tr r="M41" s="8"/>
      </tp>
      <tp>
        <v>0.71030000000000004</v>
        <stp/>
        <stp>##V3_BDPV12</stp>
        <stp>USDGBp Curncy</stp>
        <stp>LAST_PRICE</stp>
        <stp>[Crispin Spreadsheet.xlsx]FDXC!R42C13</stp>
        <tr r="M42" s="8"/>
      </tp>
      <tp>
        <v>0.71030000000000004</v>
        <stp/>
        <stp>##V3_BDPV12</stp>
        <stp>USDGBp Curncy</stp>
        <stp>LAST_PRICE</stp>
        <stp>[Crispin Spreadsheet.xlsx]FDXC!R43C13</stp>
        <tr r="M43" s="8"/>
      </tp>
      <tp>
        <v>0.71030000000000004</v>
        <stp/>
        <stp>##V3_BDPV12</stp>
        <stp>USDGBp Curncy</stp>
        <stp>LAST_PRICE</stp>
        <stp>[Crispin Spreadsheet.xlsx]FDXC!R44C13</stp>
        <tr r="M44" s="8"/>
      </tp>
      <tp>
        <v>0.71030000000000004</v>
        <stp/>
        <stp>##V3_BDPV12</stp>
        <stp>USDGBp Curncy</stp>
        <stp>LAST_PRICE</stp>
        <stp>[Crispin Spreadsheet.xlsx]FDXC!R45C13</stp>
        <tr r="M45" s="8"/>
      </tp>
      <tp>
        <v>211.6</v>
        <stp/>
        <stp>##V3_BDPV12</stp>
        <stp>AKERBP NO Equity</stp>
        <stp>LAST_PRICE</stp>
        <stp>[Crispin Spreadsheet.xlsx]OEI!R752C7</stp>
        <tr r="G752" s="1"/>
      </tp>
      <tp>
        <v>11.0555</v>
        <stp/>
        <stp>##V3_BDPV12</stp>
        <stp>GBPNOK Curncy</stp>
        <stp>LAST_PRICE</stp>
        <stp>[Crispin Spreadsheet.xlsx]OPUS!R31C13</stp>
        <tr r="M31" s="4"/>
      </tp>
      <tp>
        <v>87.82</v>
        <stp/>
        <stp>##V3_BDHV12</stp>
        <stp>NDA SS Equity</stp>
        <stp>PX_CLOSE_1D</stp>
        <stp>28/03/2018</stp>
        <stp>28/03/2018</stp>
        <stp>[Crispin Spreadsheet.xlsx]OEI!R363C28</stp>
        <tr r="AB363" s="1"/>
      </tp>
      <tp>
        <v>16.788</v>
        <stp/>
        <stp>##V3_BDHV12</stp>
        <stp>FCA IM Equity</stp>
        <stp>PX_CLOSE_1D</stp>
        <stp>28/03/2018</stp>
        <stp>28/03/2018</stp>
        <stp>[Crispin Spreadsheet.xlsx]OEI!R228C28</stp>
        <tr r="AB228" s="1"/>
      </tp>
      <tp>
        <v>30.04</v>
        <stp/>
        <stp>##V3_BDHV12</stp>
        <stp>HLAG GY Equity</stp>
        <stp>PX_CLOSE_1D</stp>
        <stp>28/03/2018</stp>
        <stp>28/03/2018</stp>
        <stp>[Crispin Spreadsheet.xlsx]OEI!R158C28</stp>
        <tr r="AB158" s="1"/>
      </tp>
      <tp>
        <v>13.625</v>
        <stp/>
        <stp>##V3_BDHV12</stp>
        <stp>ORA FP Equity</stp>
        <stp>PX_CLOSE_1D</stp>
        <stp>28/03/2018</stp>
        <stp>28/03/2018</stp>
        <stp>[Crispin Spreadsheet.xlsx]OEI!R112C28</stp>
        <tr r="AB112" s="1"/>
      </tp>
      <tp>
        <v>25.76</v>
        <stp/>
        <stp>##V3_BDHV12</stp>
        <stp>LHA GY Equity</stp>
        <stp>PX_CLOSE_1D</stp>
        <stp>28/03/2018</stp>
        <stp>28/03/2018</stp>
        <stp>[Crispin Spreadsheet.xlsx]OEI!R153C28</stp>
        <tr r="AB153" s="1"/>
      </tp>
      <tp>
        <v>21.54</v>
        <stp/>
        <stp>##V3_BDHV12</stp>
        <stp>TKA GY Equity</stp>
        <stp>PX_CLOSE_1D</stp>
        <stp>28/03/2018</stp>
        <stp>28/03/2018</stp>
        <stp>[Crispin Spreadsheet.xlsx]OEI!R179C28</stp>
        <tr r="AB179" s="1"/>
      </tp>
      <tp>
        <v>0.76970000000000005</v>
        <stp/>
        <stp>##V3_BDPV12</stp>
        <stp>AUDUSD Curncy</stp>
        <stp>LAST_PRICE</stp>
        <stp>[Crispin Spreadsheet.xlsx]OEI!R746C7</stp>
        <tr r="G746" s="1"/>
      </tp>
      <tp>
        <v>108.02</v>
        <stp/>
        <stp>##V3_BDHV12</stp>
        <stp>BMA US Equity</stp>
        <stp>PX_CLOSE_1D</stp>
        <stp>28/03/2018</stp>
        <stp>28/03/2018</stp>
        <stp>[Crispin Spreadsheet.xlsx]OEI!R611C28</stp>
        <tr r="AB611" s="1"/>
      </tp>
      <tp>
        <v>49.15</v>
        <stp/>
        <stp>##V3_BDHV12</stp>
        <stp>CNA US Equity</stp>
        <stp>PX_CLOSE_1D</stp>
        <stp>28/03/2018</stp>
        <stp>28/03/2018</stp>
        <stp>[Crispin Spreadsheet.xlsx]OEI!R626C28</stp>
        <tr r="AB626" s="1"/>
      </tp>
      <tp>
        <v>630.79999999999995</v>
        <stp/>
        <stp>##V3_BDHV12</stp>
        <stp>RSA LN Equity</stp>
        <stp>PX_CLOSE_1D</stp>
        <stp>28/03/2018</stp>
        <stp>28/03/2018</stp>
        <stp>[Crispin Spreadsheet.xlsx]OEI!R551C28</stp>
        <tr r="AB551" s="1"/>
      </tp>
      <tp>
        <v>15.89</v>
        <stp/>
        <stp>##V3_BDHV12</stp>
        <stp>RYA LN Equity</stp>
        <stp>PX_CLOSE_1D</stp>
        <stp>28/03/2018</stp>
        <stp>28/03/2018</stp>
        <stp>[Crispin Spreadsheet.xlsx]OEI!R553C28</stp>
        <tr r="AB553" s="1"/>
      </tp>
      <tp>
        <v>4860</v>
        <stp/>
        <stp>##V3_BDHV12</stp>
        <stp>9684 JT Equity</stp>
        <stp>PX_CLOSE_1D</stp>
        <stp>28/03/2018</stp>
        <stp>28/03/2018</stp>
        <stp>[Crispin Spreadsheet.xlsx]OPUS!R27C22</stp>
        <tr r="V27" s="4"/>
      </tp>
      <tp>
        <v>146.75</v>
        <stp/>
        <stp>##V3_BDHV12</stp>
        <stp>ACA LN Equity</stp>
        <stp>PX_CLOSE_1D</stp>
        <stp>28/03/2018</stp>
        <stp>28/03/2018</stp>
        <stp>[Crispin Spreadsheet.xlsx]OEI!R404C28</stp>
        <tr r="AB404" s="1"/>
      </tp>
      <tp>
        <v>137.4</v>
        <stp/>
        <stp>##V3_BDHV12</stp>
        <stp>CNA LN Equity</stp>
        <stp>PX_CLOSE_1D</stp>
        <stp>28/03/2018</stp>
        <stp>28/03/2018</stp>
        <stp>[Crispin Spreadsheet.xlsx]OEI!R436C28</stp>
        <tr r="AB436" s="1"/>
      </tp>
      <tp>
        <v>30.04</v>
        <stp/>
        <stp>##V3_BDHV12</stp>
        <stp>HLAG GY Equity</stp>
        <stp>PX_CLOSE_1D</stp>
        <stp>28/03/2018</stp>
        <stp>28/03/2018</stp>
        <stp>[Crispin Spreadsheet.xlsx]OEI!R770C28</stp>
        <tr r="AB770" s="1"/>
      </tp>
      <tp>
        <v>5478</v>
        <stp/>
        <stp>##V3_BDHV12</stp>
        <stp>FERG LN Equity</stp>
        <stp>PX_CLOSE_1D</stp>
        <stp>28/03/2018</stp>
        <stp>28/03/2018</stp>
        <stp>[Crispin Spreadsheet.xlsx]OEI!R592C28</stp>
        <tr r="AB592" s="1"/>
      </tp>
      <tp>
        <v>60</v>
        <stp/>
        <stp>##V3_BDHV12</stp>
        <stp>TUNG LN Equity</stp>
        <stp>PX_CLOSE_1D</stp>
        <stp>28/03/2018</stp>
        <stp>28/03/2018</stp>
        <stp>[Crispin Spreadsheet.xlsx]OEI!R583C28</stp>
        <tr r="AB583" s="1"/>
      </tp>
      <tp>
        <v>3.97</v>
        <stp/>
        <stp>##V3_BDPV12</stp>
        <stp>KGC US Equity</stp>
        <stp>LAST_PRICE</stp>
        <stp>[Crispin Spreadsheet.xlsx]OPE!R50C7</stp>
        <tr r="G50" s="5"/>
      </tp>
      <tp>
        <v>11.775</v>
        <stp/>
        <stp>##V3_BDHV12</stp>
        <stp>SESG FP Equity</stp>
        <stp>PX_CLOSE_1D</stp>
        <stp>28/03/2018</stp>
        <stp>28/03/2018</stp>
        <stp>[Crispin Spreadsheet.xlsx]OEI!R123C28</stp>
        <tr r="AB123" s="1"/>
      </tp>
      <tp>
        <v>11.775</v>
        <stp/>
        <stp>##V3_BDHV12</stp>
        <stp>SESG FP Equity</stp>
        <stp>PX_CLOSE_1D</stp>
        <stp>28/03/2018</stp>
        <stp>28/03/2018</stp>
        <stp>[Crispin Spreadsheet.xlsx]OEI!R794C28</stp>
        <tr r="AB794" s="1"/>
      </tp>
      <tp>
        <v>16.77</v>
        <stp/>
        <stp>##V3_BDHV12</stp>
        <stp>UBSG SW Equity</stp>
        <stp>PX_CLOSE_1D</stp>
        <stp>28/03/2018</stp>
        <stp>28/03/2018</stp>
        <stp>[Crispin Spreadsheet.xlsx]OEI!R393C28</stp>
        <tr r="AB393" s="1"/>
      </tp>
      <tp>
        <v>315.5</v>
        <stp/>
        <stp>##V3_BDHV12</stp>
        <stp>STVG LN Equity</stp>
        <stp>PX_CLOSE_1D</stp>
        <stp>28/03/2018</stp>
        <stp>28/03/2018</stp>
        <stp>[Crispin Spreadsheet.xlsx]OEI!R572C28</stp>
        <tr r="AB572" s="1"/>
      </tp>
      <tp>
        <v>19.350000000000001</v>
        <stp/>
        <stp>##V3_BDPV12</stp>
        <stp>GYC GY Equity</stp>
        <stp>LAST_PRICE</stp>
        <stp>[Crispin Spreadsheet.xlsx]OEI!R157C7</stp>
        <tr r="G157" s="1"/>
      </tp>
      <tp>
        <v>41.12</v>
        <stp/>
        <stp>##V3_BDPV12</stp>
        <stp>POL US Equity</stp>
        <stp>LAST_PRICE</stp>
        <stp>[Crispin Spreadsheet.xlsx]OEI!R688C7</stp>
        <tr r="G688" s="1"/>
      </tp>
      <tp>
        <v>28.57</v>
        <stp/>
        <stp>##V3_BDPV12</stp>
        <stp>PHM US Equity</stp>
        <stp>LAST_PRICE</stp>
        <stp>[Crispin Spreadsheet.xlsx]OEI!R689C7</stp>
        <tr r="G689" s="1"/>
      </tp>
      <tp>
        <v>2450</v>
        <stp/>
        <stp>##V3_BDPV12</stp>
        <stp>ABF LN Equity</stp>
        <stp>LAST_PRICE</stp>
        <stp>[Crispin Spreadsheet.xlsx]OEI!R412C7</stp>
        <tr r="G412" s="1"/>
      </tp>
      <tp>
        <v>1651.6</v>
        <stp/>
        <stp>##V3_BDPV12</stp>
        <stp>AAL LN Equity</stp>
        <stp>LAST_PRICE</stp>
        <stp>[Crispin Spreadsheet.xlsx]OEI!R408C7</stp>
        <tr r="G408" s="1"/>
      </tp>
      <tp>
        <v>202</v>
        <stp/>
        <stp>##V3_BDPV12</stp>
        <stp>CNE LN Equity</stp>
        <stp>LAST_PRICE</stp>
        <stp>[Crispin Spreadsheet.xlsx]OEI!R431C7</stp>
        <tr r="G431" s="1"/>
      </tp>
      <tp>
        <v>8.85</v>
        <stp/>
        <stp>##V3_BDPV12</stp>
        <stp>FTC LN Equity</stp>
        <stp>LAST_PRICE</stp>
        <stp>[Crispin Spreadsheet.xlsx]OEI!R457C7</stp>
        <tr r="G457" s="1"/>
      </tp>
      <tp>
        <v>897</v>
        <stp/>
        <stp>##V3_BDPV12</stp>
        <stp>GVC LN Equity</stp>
        <stp>LAST_PRICE</stp>
        <stp>[Crispin Spreadsheet.xlsx]OEI!R467C7</stp>
        <tr r="G467" s="1"/>
      </tp>
      <tp>
        <v>3.7120000000000002</v>
        <stp/>
        <stp>##V3_BDPV12</stp>
        <stp>SRG IM Equity</stp>
        <stp>LAST_PRICE</stp>
        <stp>[Crispin Spreadsheet.xlsx]OEI!R233C7</stp>
        <tr r="G233" s="1"/>
      </tp>
      <tp>
        <v>466</v>
        <stp/>
        <stp>##V3_BDPV12</stp>
        <stp>PAG LN Equity</stp>
        <stp>LAST_PRICE</stp>
        <stp>[Crispin Spreadsheet.xlsx]OEI!R523C7</stp>
        <tr r="G523" s="1"/>
      </tp>
      <tp>
        <v>507.8</v>
        <stp/>
        <stp>##V3_BDPV12</stp>
        <stp>PFC LN Equity</stp>
        <stp>LAST_PRICE</stp>
        <stp>[Crispin Spreadsheet.xlsx]OEI!R527C7</stp>
        <tr r="G527" s="1"/>
      </tp>
      <tp>
        <v>1156</v>
        <stp/>
        <stp>##V3_BDPV12</stp>
        <stp>PLUS LN Equity</stp>
        <stp>LAST_PRICE</stp>
        <stp>[Crispin Spreadsheet.xlsx]OEI!R529C7</stp>
        <tr r="G529" s="1"/>
      </tp>
      <tp>
        <v>4410</v>
        <stp/>
        <stp>##V3_BDPV12</stp>
        <stp>8316 JT Equity</stp>
        <stp>LAST_PRICE</stp>
        <stp>[Crispin Spreadsheet.xlsx]SWAN!R93C7</stp>
        <tr r="G93" s="2"/>
      </tp>
      <tp>
        <v>2.2599999999999998</v>
        <stp/>
        <stp>##V3_BDPV12</stp>
        <stp>GMA AU Equity</stp>
        <stp>LAST_PRICE</stp>
        <stp>[Crispin Spreadsheet.xlsx]SWAN!R9C7</stp>
        <tr r="G9" s="2"/>
      </tp>
      <tp>
        <v>7002</v>
        <stp/>
        <stp>##V3_BDPV12</stp>
        <stp>4911 JT Equity</stp>
        <stp>LAST_PRICE</stp>
        <stp>[Crispin Spreadsheet.xlsx]FDXC!R19C7</stp>
        <tr r="G19" s="8"/>
      </tp>
      <tp t="s">
        <v>JPY</v>
        <stp/>
        <stp>##V3_BDPV12</stp>
        <stp>6395 JT Equity</stp>
        <stp>CRNCY</stp>
        <stp>[Crispin Spreadsheet.xlsx]OEI!R283C4</stp>
        <tr r="D283" s="1"/>
      </tp>
      <tp>
        <v>166.68</v>
        <stp/>
        <stp>##V3_BDPV12</stp>
        <stp>AAPL US Equity</stp>
        <stp>LAST_PRICE</stp>
        <stp>[Crispin Spreadsheet.xlsx]SWAN!R173C7</stp>
        <tr r="G173" s="2"/>
      </tp>
      <tp t="s">
        <v>GBp</v>
        <stp/>
        <stp>##V3_BDPV12</stp>
        <stp>BARC LN Equity</stp>
        <stp>CRNCY</stp>
        <stp>[Crispin Spreadsheet.xlsx]OPUS!R40C4</stp>
        <tr r="D40" s="4"/>
      </tp>
      <tp>
        <v>57</v>
        <stp/>
        <stp>##V3_BDPV12</stp>
        <stp>TUNG LN Equity</stp>
        <stp>PX_YEST_CLOSE</stp>
        <stp>[Crispin Spreadsheet.xlsx]OPUS!R52C6</stp>
        <tr r="F52" s="4"/>
      </tp>
      <tp t="s">
        <v>DKK</v>
        <stp/>
        <stp>##V3_BDPV12</stp>
        <stp>AMBUB DC Equity</stp>
        <stp>CRNCY</stp>
        <stp>[Crispin Spreadsheet.xlsx]SWAN!R28C4</stp>
        <tr r="D28" s="2"/>
      </tp>
      <tp>
        <v>136.5</v>
        <stp/>
        <stp>##V3_BDPV12</stp>
        <stp>JUST LN Equity</stp>
        <stp>LAST_PRICE</stp>
        <stp>[Crispin Spreadsheet.xlsx]SWAN!R148C7</stp>
        <tr r="G148" s="2"/>
      </tp>
      <tp>
        <v>38.549999999999997</v>
        <stp/>
        <stp>##V3_BDPV12</stp>
        <stp>CRUS US Equity</stp>
        <stp>LAST_PRICE</stp>
        <stp>[Crispin Spreadsheet.xlsx]SWAN!R181C7</stp>
        <tr r="G181" s="2"/>
      </tp>
      <tp t="s">
        <v>GBp</v>
        <stp/>
        <stp>##V3_BDPV12</stp>
        <stp>DMGT LN Equity</stp>
        <stp>CRNCY</stp>
        <stp>[Crispin Spreadsheet.xlsx]FDXC!R35C4</stp>
        <tr r="D35" s="8"/>
      </tp>
      <tp>
        <v>1440</v>
        <stp/>
        <stp>##V3_BDPV12</stp>
        <stp>HSX LN Equity</stp>
        <stp>LAST_PRICE</stp>
        <stp>[Crispin Spreadsheet.xlsx]OPE!R38C7</stp>
        <tr r="G38" s="5"/>
      </tp>
      <tp>
        <v>0.755</v>
        <stp/>
        <stp>##V3_BDPV12</stp>
        <stp>MLX AU Equity</stp>
        <stp>LAST_PRICE</stp>
        <stp>[Crispin Spreadsheet.xlsx]OEI!R20C7</stp>
        <tr r="G20" s="1"/>
      </tp>
      <tp>
        <v>36.43</v>
        <stp/>
        <stp>##V3_BDPV12</stp>
        <stp>ALO FP Equity</stp>
        <stp>LAST_PRICE</stp>
        <stp>[Crispin Spreadsheet.xlsx]OEI!R85C7</stp>
        <tr r="G85" s="1"/>
      </tp>
      <tp>
        <v>106.14</v>
        <stp/>
        <stp>##V3_BDPV12</stp>
        <stp>USDJPY Curncy</stp>
        <stp>LAST_PRICE</stp>
        <stp>[Crispin Spreadsheet.xlsx]OEI!R827C7</stp>
        <tr r="G827" s="1"/>
      </tp>
      <tp>
        <v>417.4</v>
        <stp/>
        <stp>##V3_BDPV12</stp>
        <stp>ERF FP Equity</stp>
        <stp>LAST_PRICE</stp>
        <stp>[Crispin Spreadsheet.xlsx]OEI!R101C7</stp>
        <tr r="G101" s="1"/>
      </tp>
      <tp>
        <v>288.7</v>
        <stp/>
        <stp>##V3_BDPV12</stp>
        <stp>KGF LN Equity</stp>
        <stp>LAST_PRICE</stp>
        <stp>[Crispin Spreadsheet.xlsx]OEI!R501C7</stp>
        <tr r="G501" s="1"/>
      </tp>
      <tp>
        <v>17</v>
        <stp/>
        <stp>##V3_BDPV12</stp>
        <stp>MTC LN Equity</stp>
        <stp>LAST_PRICE</stp>
        <stp>[Crispin Spreadsheet.xlsx]OEI!R514C7</stp>
        <tr r="G514" s="1"/>
      </tp>
      <tp>
        <v>576</v>
        <stp/>
        <stp>##V3_BDPV12</stp>
        <stp>LRE LN Equity</stp>
        <stp>LAST_PRICE</stp>
        <stp>[Crispin Spreadsheet.xlsx]OEI!R502C7</stp>
        <tr r="G502" s="1"/>
      </tp>
      <tp>
        <v>301.07</v>
        <stp/>
        <stp>##V3_BDPV12</stp>
        <stp>TDG US Equity</stp>
        <stp>LAST_PRICE</stp>
        <stp>[Crispin Spreadsheet.xlsx]OEI!R700C7</stp>
        <tr r="G700" s="1"/>
      </tp>
      <tp>
        <v>140</v>
        <stp/>
        <stp>##V3_BDPV12</stp>
        <stp>CNA LN Equity</stp>
        <stp>LAST_PRICE</stp>
        <stp>[Crispin Spreadsheet.xlsx]OEI!R436C7</stp>
        <tr r="G436" s="1"/>
      </tp>
      <tp>
        <v>35.020000000000003</v>
        <stp/>
        <stp>##V3_BDPV12</stp>
        <stp>FRO NO Equity</stp>
        <stp>LAST_PRICE</stp>
        <stp>[Crispin Spreadsheet.xlsx]OEI!R768C7</stp>
        <tr r="G768" s="1"/>
      </tp>
      <tp>
        <v>48.41</v>
        <stp/>
        <stp>##V3_BDPV12</stp>
        <stp>CNA US Equity</stp>
        <stp>LAST_PRICE</stp>
        <stp>[Crispin Spreadsheet.xlsx]OEI!R626C7</stp>
        <tr r="G626" s="1"/>
      </tp>
      <tp>
        <v>22.57</v>
        <stp/>
        <stp>##V3_BDPV12</stp>
        <stp>CLN SW Equity</stp>
        <stp>LAST_PRICE</stp>
        <stp>[Crispin Spreadsheet.xlsx]OEI!R379C7</stp>
        <tr r="G379" s="1"/>
      </tp>
      <tp>
        <v>19.954999999999998</v>
        <stp/>
        <stp>##V3_BDPV12</stp>
        <stp>RWE GY Equity</stp>
        <stp>LAST_PRICE</stp>
        <stp>[Crispin Spreadsheet.xlsx]OEI!R172C7</stp>
        <tr r="G172" s="1"/>
      </tp>
      <tp>
        <v>24.99</v>
        <stp/>
        <stp>##V3_BDPV12</stp>
        <stp>DAN US Equity</stp>
        <stp>LAST_PRICE</stp>
        <stp>[Crispin Spreadsheet.xlsx]OEI!R629C7</stp>
        <tr r="G629" s="1"/>
      </tp>
      <tp>
        <v>536.79999999999995</v>
        <stp/>
        <stp>##V3_BDPV12</stp>
        <stp>RMG LN Equity</stp>
        <stp>LAST_PRICE</stp>
        <stp>[Crispin Spreadsheet.xlsx]OEI!R550C7</stp>
        <tr r="G550" s="1"/>
      </tp>
      <tp>
        <v>30.98</v>
        <stp/>
        <stp>##V3_BDPV12</stp>
        <stp>LBTYA US Equity</stp>
        <stp>LAST_PRICE</stp>
        <stp>[Crispin Spreadsheet.xlsx]OEI!R664C7</stp>
        <tr r="G664" s="1"/>
      </tp>
      <tp>
        <v>1834.5</v>
        <stp/>
        <stp>##V3_BDPV12</stp>
        <stp>8591 JT Equity</stp>
        <stp>LAST_PRICE</stp>
        <stp>[Crispin Spreadsheet.xlsx]SWAN!R87C7</stp>
        <tr r="G87" s="2"/>
      </tp>
      <tp>
        <v>4750</v>
        <stp/>
        <stp>##V3_BDPV12</stp>
        <stp>9684 JT Equity</stp>
        <stp>LAST_PRICE</stp>
        <stp>[Crispin Spreadsheet.xlsx]SWAN!R92C7</stp>
        <tr r="G92" s="2"/>
      </tp>
      <tp>
        <v>1012.63</v>
        <stp/>
        <stp>##V3_BDPV12</stp>
        <stp>GOOGL US Equity</stp>
        <stp>LAST_PRICE</stp>
        <stp>[Crispin Spreadsheet.xlsx]OEI!R602C7</stp>
        <tr r="G602" s="1"/>
      </tp>
      <tp t="s">
        <v>JPY</v>
        <stp/>
        <stp>##V3_BDPV12</stp>
        <stp>9684 JT Equity</stp>
        <stp>CRNCY</stp>
        <stp>[Crispin Spreadsheet.xlsx]OEI!R281C4</stp>
        <tr r="D281" s="1"/>
      </tp>
      <tp t="s">
        <v>JPY</v>
        <stp/>
        <stp>##V3_BDPV12</stp>
        <stp>8591 JT Equity</stp>
        <stp>CRNCY</stp>
        <stp>[Crispin Spreadsheet.xlsx]OEI!R790C4</stp>
        <tr r="D790" s="1"/>
      </tp>
      <tp t="s">
        <v>JPY</v>
        <stp/>
        <stp>##V3_BDPV12</stp>
        <stp>4911 JT Equity</stp>
        <stp>CRNCY</stp>
        <stp>[Crispin Spreadsheet.xlsx]OEI!R278C4</stp>
        <tr r="D278" s="1"/>
      </tp>
      <tp t="s">
        <v>GBp</v>
        <stp/>
        <stp>##V3_BDPV12</stp>
        <stp>HWDN LN Equity</stp>
        <stp>CRNCY</stp>
        <stp>[Crispin Spreadsheet.xlsx]ALEG!R41C4</stp>
        <tr r="D41" s="3"/>
      </tp>
      <tp t="s">
        <v>JPY</v>
        <stp/>
        <stp>##V3_BDPV12</stp>
        <stp>2503 JT Equity</stp>
        <stp>CRNCY</stp>
        <stp>[Crispin Spreadsheet.xlsx]OEI!R259C4</stp>
        <tr r="D259" s="1"/>
      </tp>
      <tp t="s">
        <v>JPY</v>
        <stp/>
        <stp>##V3_BDPV12</stp>
        <stp>7012 JT Equity</stp>
        <stp>CRNCY</stp>
        <stp>[Crispin Spreadsheet.xlsx]OEI!R258C4</stp>
        <tr r="D258" s="1"/>
      </tp>
      <tp t="s">
        <v>JPY</v>
        <stp/>
        <stp>##V3_BDPV12</stp>
        <stp>5002 JT Equity</stp>
        <stp>CRNCY</stp>
        <stp>[Crispin Spreadsheet.xlsx]OEI!R279C4</stp>
        <tr r="D279" s="1"/>
      </tp>
      <tp>
        <v>8.24</v>
        <stp/>
        <stp>##V3_BDPV12</stp>
        <stp>GOGO US Equity</stp>
        <stp>LAST_PRICE</stp>
        <stp>[Crispin Spreadsheet.xlsx]SWAN!R186C7</stp>
        <tr r="G186" s="2"/>
      </tp>
      <tp>
        <v>17.68</v>
        <stp/>
        <stp>##V3_BDPV12</stp>
        <stp>COTY US Equity</stp>
        <stp>LAST_PRICE</stp>
        <stp>[Crispin Spreadsheet.xlsx]SWAN!R182C7</stp>
        <tr r="G182" s="2"/>
      </tp>
      <tp>
        <v>26.355</v>
        <stp/>
        <stp>##V3_BDPV12</stp>
        <stp>IGLN LN Equity</stp>
        <stp>LAST_PRICE</stp>
        <stp>[Crispin Spreadsheet.xlsx]SWAN!R218C7</stp>
        <tr r="G218" s="2"/>
      </tp>
      <tp>
        <v>0.81120000000000003</v>
        <stp/>
        <stp>##V3_BDPV12</stp>
        <stp>USDEUR Curncy</stp>
        <stp>LAST_PRICE</stp>
        <stp>[Crispin Spreadsheet.xlsx]FDXC!R11C13</stp>
        <tr r="M11" s="8"/>
      </tp>
      <tp>
        <v>0.81120000000000003</v>
        <stp/>
        <stp>##V3_BDPV12</stp>
        <stp>USDEUR Curncy</stp>
        <stp>LAST_PRICE</stp>
        <stp>[Crispin Spreadsheet.xlsx]FDXC!R12C13</stp>
        <tr r="M12" s="8"/>
      </tp>
      <tp>
        <v>0.81120000000000003</v>
        <stp/>
        <stp>##V3_BDPV12</stp>
        <stp>USDEUR Curncy</stp>
        <stp>LAST_PRICE</stp>
        <stp>[Crispin Spreadsheet.xlsx]FDXC!R59C20</stp>
        <tr r="T59" s="8"/>
      </tp>
      <tp>
        <v>28.26</v>
        <stp/>
        <stp>##V3_BDHV12</stp>
        <stp>DEC FP Equity</stp>
        <stp>PX_CLOSE_1D</stp>
        <stp>28/03/2018</stp>
        <stp>28/03/2018</stp>
        <stp>[Crispin Spreadsheet.xlsx]OEI!R105C28</stp>
        <tr r="AB105" s="1"/>
      </tp>
      <tp>
        <v>19.23</v>
        <stp/>
        <stp>##V3_BDHV12</stp>
        <stp>GYC GY Equity</stp>
        <stp>PX_CLOSE_1D</stp>
        <stp>28/03/2018</stp>
        <stp>28/03/2018</stp>
        <stp>[Crispin Spreadsheet.xlsx]OEI!R157C28</stp>
        <tr r="AB157" s="1"/>
      </tp>
      <tp>
        <v>11.24</v>
        <stp/>
        <stp>##V3_BDHV12</stp>
        <stp>RDC US Equity</stp>
        <stp>PX_CLOSE_1D</stp>
        <stp>28/03/2018</stp>
        <stp>28/03/2018</stp>
        <stp>[Crispin Spreadsheet.xlsx]OEI!R791C28</stp>
        <tr r="AB791" s="1"/>
      </tp>
      <tp>
        <v>51.1</v>
        <stp/>
        <stp>##V3_BDHV12</stp>
        <stp>WFC US Equity</stp>
        <stp>PX_CLOSE_1D</stp>
        <stp>28/03/2018</stp>
        <stp>28/03/2018</stp>
        <stp>[Crispin Spreadsheet.xlsx]OEI!R711C28</stp>
        <tr r="AB711" s="1"/>
      </tp>
      <tp>
        <v>60.7</v>
        <stp/>
        <stp>##V3_BDHV12</stp>
        <stp>KHC US Equity</stp>
        <stp>PX_CLOSE_1D</stp>
        <stp>28/03/2018</stp>
        <stp>28/03/2018</stp>
        <stp>[Crispin Spreadsheet.xlsx]OEI!R778C28</stp>
        <tr r="AB778" s="1"/>
      </tp>
      <tp>
        <v>11.24</v>
        <stp/>
        <stp>##V3_BDHV12</stp>
        <stp>RDC US Equity</stp>
        <stp>PX_CLOSE_1D</stp>
        <stp>28/03/2018</stp>
        <stp>28/03/2018</stp>
        <stp>[Crispin Spreadsheet.xlsx]OEI!R691C28</stp>
        <tr r="AB691" s="1"/>
      </tp>
      <tp>
        <v>3.96</v>
        <stp/>
        <stp>##V3_BDHV12</stp>
        <stp>KGC US Equity</stp>
        <stp>PX_CLOSE_1D</stp>
        <stp>28/03/2018</stp>
        <stp>28/03/2018</stp>
        <stp>[Crispin Spreadsheet.xlsx]OEI!R658C28</stp>
        <tr r="AB658" s="1"/>
      </tp>
      <tp>
        <v>60.7</v>
        <stp/>
        <stp>##V3_BDHV12</stp>
        <stp>KHC US Equity</stp>
        <stp>PX_CLOSE_1D</stp>
        <stp>28/03/2018</stp>
        <stp>28/03/2018</stp>
        <stp>[Crispin Spreadsheet.xlsx]OEI!R660C28</stp>
        <tr r="AB660" s="1"/>
      </tp>
      <tp>
        <v>29.52</v>
        <stp/>
        <stp>##V3_BDHV12</stp>
        <stp>BAC US Equity</stp>
        <stp>PX_CLOSE_1D</stp>
        <stp>28/03/2018</stp>
        <stp>28/03/2018</stp>
        <stp>[Crispin Spreadsheet.xlsx]OEI!R612C28</stp>
        <tr r="AB612" s="1"/>
      </tp>
      <tp>
        <v>19.3</v>
        <stp/>
        <stp>##V3_BDHV12</stp>
        <stp>MTC LN Equity</stp>
        <stp>PX_CLOSE_1D</stp>
        <stp>28/03/2018</stp>
        <stp>28/03/2018</stp>
        <stp>[Crispin Spreadsheet.xlsx]OEI!R514C28</stp>
        <tr r="AB514" s="1"/>
      </tp>
      <tp>
        <v>129.6</v>
        <stp/>
        <stp>##V3_BDHV12</stp>
        <stp>SGC LN Equity</stp>
        <stp>PX_CLOSE_1D</stp>
        <stp>28/03/2018</stp>
        <stp>28/03/2018</stp>
        <stp>[Crispin Spreadsheet.xlsx]OEI!R570C28</stp>
        <tr r="AB570" s="1"/>
      </tp>
      <tp>
        <v>515.4</v>
        <stp/>
        <stp>##V3_BDHV12</stp>
        <stp>PFC LN Equity</stp>
        <stp>PX_CLOSE_1D</stp>
        <stp>28/03/2018</stp>
        <stp>28/03/2018</stp>
        <stp>[Crispin Spreadsheet.xlsx]OEI!R527C28</stp>
        <tr r="AB527" s="1"/>
      </tp>
      <tp>
        <v>75.55</v>
        <stp/>
        <stp>##V3_BDHV12</stp>
        <stp>VEC LN Equity</stp>
        <stp>PX_CLOSE_1D</stp>
        <stp>28/03/2018</stp>
        <stp>28/03/2018</stp>
        <stp>[Crispin Spreadsheet.xlsx]OEI!R586C28</stp>
        <tr r="AB586" s="1"/>
      </tp>
      <tp>
        <v>8.85</v>
        <stp/>
        <stp>##V3_BDHV12</stp>
        <stp>FTC LN Equity</stp>
        <stp>PX_CLOSE_1D</stp>
        <stp>28/03/2018</stp>
        <stp>28/03/2018</stp>
        <stp>[Crispin Spreadsheet.xlsx]OEI!R457C28</stp>
        <tr r="AB457" s="1"/>
      </tp>
      <tp>
        <v>1236</v>
        <stp/>
        <stp>##V3_BDHV12</stp>
        <stp>ABC LN Equity</stp>
        <stp>PX_CLOSE_1D</stp>
        <stp>28/03/2018</stp>
        <stp>28/03/2018</stp>
        <stp>[Crispin Spreadsheet.xlsx]OEI!R403C28</stp>
        <tr r="AB403" s="1"/>
      </tp>
      <tp>
        <v>127</v>
        <stp/>
        <stp>##V3_BDHV12</stp>
        <stp>GNC LN Equity</stp>
        <stp>PX_CLOSE_1D</stp>
        <stp>28/03/2018</stp>
        <stp>28/03/2018</stp>
        <stp>[Crispin Spreadsheet.xlsx]OEI!R466C28</stp>
        <tr r="AB466" s="1"/>
      </tp>
      <tp>
        <v>933.5</v>
        <stp/>
        <stp>##V3_BDHV12</stp>
        <stp>GVC LN Equity</stp>
        <stp>PX_CLOSE_1D</stp>
        <stp>28/03/2018</stp>
        <stp>28/03/2018</stp>
        <stp>[Crispin Spreadsheet.xlsx]OEI!R467C28</stp>
        <tr r="AB467" s="1"/>
      </tp>
      <tp>
        <v>6645</v>
        <stp/>
        <stp>##V3_BDHV12</stp>
        <stp>DCC LN Equity</stp>
        <stp>PX_CLOSE_1D</stp>
        <stp>28/03/2018</stp>
        <stp>28/03/2018</stp>
        <stp>[Crispin Spreadsheet.xlsx]OEI!R446C28</stp>
        <tr r="AB446" s="1"/>
      </tp>
      <tp>
        <v>210.2</v>
        <stp/>
        <stp>##V3_BDHV12</stp>
        <stp>LUPE SS Equity</stp>
        <stp>PX_CLOSE_1D</stp>
        <stp>28/03/2018</stp>
        <stp>28/03/2018</stp>
        <stp>[Crispin Spreadsheet.xlsx]OEI!R362C28</stp>
        <tr r="AB362" s="1"/>
      </tp>
      <tp>
        <v>710.3</v>
        <stp/>
        <stp>##V3_BDHV12</stp>
        <stp>8306 JT Equity</stp>
        <stp>PX_CLOSE_1D</stp>
        <stp>28/03/2018</stp>
        <stp>28/03/2018</stp>
        <stp>[Crispin Spreadsheet.xlsx]OPUS!R23C22</stp>
        <tr r="V23" s="4"/>
      </tp>
      <tp>
        <v>4543</v>
        <stp/>
        <stp>##V3_BDHV12</stp>
        <stp>8316 JT Equity</stp>
        <stp>PX_CLOSE_1D</stp>
        <stp>28/03/2018</stp>
        <stp>28/03/2018</stp>
        <stp>[Crispin Spreadsheet.xlsx]OPUS!R28C22</stp>
        <tr r="V28" s="4"/>
      </tp>
      <tp>
        <v>30.81</v>
        <stp/>
        <stp>##V3_BDHV12</stp>
        <stp>FWONK US Equity</stp>
        <stp>PX_CLOSE_1D</stp>
        <stp>28/03/2018</stp>
        <stp>28/03/2018</stp>
        <stp>[Crispin Spreadsheet.xlsx]OEI!R780C28</stp>
        <tr r="AB780" s="1"/>
      </tp>
      <tp>
        <v>30.81</v>
        <stp/>
        <stp>##V3_BDHV12</stp>
        <stp>FWONK US Equity</stp>
        <stp>PX_CLOSE_1D</stp>
        <stp>28/03/2018</stp>
        <stp>28/03/2018</stp>
        <stp>[Crispin Spreadsheet.xlsx]OEI!R665C28</stp>
        <tr r="AB665" s="1"/>
      </tp>
      <tp>
        <v>7.8489000000000004</v>
        <stp/>
        <stp>##V3_BDPV12</stp>
        <stp>USDHKD Curncy</stp>
        <stp>LAST_PRICE</stp>
        <stp>[Crispin Spreadsheet.xlsx]OEI!R824C7</stp>
        <tr r="G824" s="1"/>
      </tp>
      <tp>
        <v>11.28</v>
        <stp/>
        <stp>##V3_BDPV12</stp>
        <stp>RDC US Equity</stp>
        <stp>LAST_PRICE</stp>
        <stp>[Crispin Spreadsheet.xlsx]OPE!R51C7</stp>
        <tr r="G51" s="5"/>
      </tp>
      <tp>
        <v>84.6</v>
        <stp/>
        <stp>##V3_BDHV12</stp>
        <stp>SAVE FP Equity</stp>
        <stp>PX_CLOSE_1D</stp>
        <stp>28/03/2018</stp>
        <stp>28/03/2018</stp>
        <stp>[Crispin Spreadsheet.xlsx]OEI!R119C28</stp>
        <tr r="AB119" s="1"/>
      </tp>
      <tp>
        <v>106.14</v>
        <stp/>
        <stp>##V3_BDPV12</stp>
        <stp>USDJPY Curncy</stp>
        <stp>LAST_PRICE</stp>
        <stp>[Crispin Spreadsheet.xlsx]OEI!R744C7</stp>
        <tr r="G744" s="1"/>
      </tp>
      <tp>
        <v>854</v>
        <stp/>
        <stp>##V3_BDHV12</stp>
        <stp>8848 JT Equity</stp>
        <stp>PX_CLOSE_1D</stp>
        <stp>28/03/2018</stp>
        <stp>28/03/2018</stp>
        <stp>[Crispin Spreadsheet.xlsx]ALEG!R19C22</stp>
        <tr r="V19" s="3"/>
      </tp>
      <tp>
        <v>119.7</v>
        <stp/>
        <stp>##V3_BDHV12</stp>
        <stp>RACE US Equity</stp>
        <stp>PX_CLOSE_1D</stp>
        <stp>28/03/2018</stp>
        <stp>28/03/2018</stp>
        <stp>[Crispin Spreadsheet.xlsx]OEI!R639C28</stp>
        <tr r="AB639" s="1"/>
      </tp>
      <tp>
        <v>32.36</v>
        <stp/>
        <stp>##V3_BDHV12</stp>
        <stp>LBTYA US Equity</stp>
        <stp>PX_CLOSE_1D</stp>
        <stp>28/03/2018</stp>
        <stp>28/03/2018</stp>
        <stp>[Crispin Spreadsheet.xlsx]OEI!R664C28</stp>
        <tr r="AB664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Spreadsheet.xlsx]SWAN!R144C26</stp>
        <tr r="Z144" s="2"/>
      </tp>
      <tp>
        <v>9.6300000000000008</v>
        <stp/>
        <stp>##V3_BDPV12</stp>
        <stp>RIG US Equity</stp>
        <stp>LAST_PRICE</stp>
        <stp>[Crispin Spreadsheet.xlsx]OEI!R701C7</stp>
        <tr r="G701" s="1"/>
      </tp>
      <tp>
        <v>27.8</v>
        <stp/>
        <stp>##V3_BDPV12</stp>
        <stp>DEC FP Equity</stp>
        <stp>LAST_PRICE</stp>
        <stp>[Crispin Spreadsheet.xlsx]OEI!R105C7</stp>
        <tr r="G105" s="1"/>
      </tp>
      <tp>
        <v>7.9770000000000003</v>
        <stp/>
        <stp>##V3_BDPV12</stp>
        <stp>TEF SQ Equity</stp>
        <stp>LAST_PRICE</stp>
        <stp>[Crispin Spreadsheet.xlsx]OEI!R350C7</stp>
        <tr r="G350" s="1"/>
      </tp>
      <tp>
        <v>159.30000000000001</v>
        <stp/>
        <stp>##V3_BDPV12</stp>
        <stp>MHG NO Equity</stp>
        <stp>LAST_PRICE</stp>
        <stp>[Crispin Spreadsheet.xlsx]OEI!R781C7</stp>
        <tr r="G781" s="1"/>
      </tp>
      <tp>
        <v>311.16000000000003</v>
        <stp/>
        <stp>##V3_BDPV12</stp>
        <stp>CMG US Equity</stp>
        <stp>LAST_PRICE</stp>
        <stp>[Crispin Spreadsheet.xlsx]OEI!R621C7</stp>
        <tr r="G621" s="1"/>
      </tp>
      <tp>
        <v>64.69</v>
        <stp/>
        <stp>##V3_BDPV12</stp>
        <stp>SAN FP Equity</stp>
        <stp>LAST_PRICE</stp>
        <stp>[Crispin Spreadsheet.xlsx]OEI!R118C7</stp>
        <tr r="G118" s="1"/>
      </tp>
      <tp>
        <v>57.16</v>
        <stp/>
        <stp>##V3_BDPV12</stp>
        <stp>FAF US Equity</stp>
        <stp>LAST_PRICE</stp>
        <stp>[Crispin Spreadsheet.xlsx]OEI!R640C7</stp>
        <tr r="G640" s="1"/>
      </tp>
      <tp>
        <v>29.49</v>
        <stp/>
        <stp>##V3_BDPV12</stp>
        <stp>FWONK US Equity</stp>
        <stp>LAST_PRICE</stp>
        <stp>[Crispin Spreadsheet.xlsx]OEI!R665C7</stp>
        <tr r="G665" s="1"/>
      </tp>
      <tp t="s">
        <v>JPY</v>
        <stp/>
        <stp>##V3_BDPV12</stp>
        <stp>9684 JT Equity</stp>
        <stp>CRNCY</stp>
        <stp>[Crispin Spreadsheet.xlsx]OEI!R800C4</stp>
        <tr r="D800" s="1"/>
      </tp>
      <tp>
        <v>322.95999999999998</v>
        <stp/>
        <stp>##V3_BDPV12</stp>
        <stp>CACC US Equity</stp>
        <stp>LAST_PRICE</stp>
        <stp>[Crispin Spreadsheet.xlsx]SWAN!R183C7</stp>
        <tr r="G183" s="2"/>
      </tp>
      <tp t="s">
        <v>JPY</v>
        <stp/>
        <stp>##V3_BDPV12</stp>
        <stp>8591 JT Equity</stp>
        <stp>CRNCY</stp>
        <stp>[Crispin Spreadsheet.xlsx]OEI!R271C4</stp>
        <tr r="D271" s="1"/>
      </tp>
      <tp t="s">
        <v>JPY</v>
        <stp/>
        <stp>##V3_BDPV12</stp>
        <stp>5401 JT Equity</stp>
        <stp>CRNCY</stp>
        <stp>[Crispin Spreadsheet.xlsx]OEI!R268C4</stp>
        <tr r="D268" s="1"/>
      </tp>
      <tp>
        <v>65.94</v>
        <stp/>
        <stp>##V3_BDPV12</stp>
        <stp>GGAL US Equity</stp>
        <stp>LAST_PRICE</stp>
        <stp>[Crispin Spreadsheet.xlsx]SWAN!R187C7</stp>
        <tr r="G187" s="2"/>
      </tp>
      <tp>
        <v>31.44</v>
        <stp/>
        <stp>##V3_BDPV12</stp>
        <stp>CLAB SS Equity</stp>
        <stp>LAST_PRICE</stp>
        <stp>[Crispin Spreadsheet.xlsx]SWAN!R113C7</stp>
        <tr r="G113" s="2"/>
      </tp>
      <tp t="s">
        <v>JPY</v>
        <stp/>
        <stp>##V3_BDPV12</stp>
        <stp>4208 JT Equity</stp>
        <stp>CRNCY</stp>
        <stp>[Crispin Spreadsheet.xlsx]OEI!R288C4</stp>
        <tr r="D288" s="1"/>
      </tp>
      <tp t="s">
        <v>NOK</v>
        <stp/>
        <stp>##V3_BDPV12</stp>
        <stp>AKERBP NO Equity</stp>
        <stp>CRNCY</stp>
        <stp>[Crispin Spreadsheet.xlsx]ALEG!R28C4</stp>
        <tr r="D28" s="3"/>
      </tp>
      <tp t="s">
        <v>GBp</v>
        <stp/>
        <stp>##V3_BDPV12</stp>
        <stp>DMGT LN Equity</stp>
        <stp>CRNCY</stp>
        <stp>[Crispin Spreadsheet.xlsx]OBID!R10C4</stp>
        <tr r="D10" s="7"/>
      </tp>
      <tp t="s">
        <v>EURO-BUND FUTURE  Jun18</v>
        <stp/>
        <stp>##V3_BDPV12</stp>
        <stp>RXA Comdty</stp>
        <stp>NAME</stp>
        <stp>[Crispin Spreadsheet.xlsx]OEI!R720C5</stp>
        <tr r="E720" s="1"/>
      </tp>
      <tp>
        <v>1282</v>
        <stp/>
        <stp>##V3_BDPV12</stp>
        <stp>JLT LN  Equity</stp>
        <stp>PX_YEST_CLOSE</stp>
        <stp>[Crispin Spreadsheet.xlsx]OEI!R496C6</stp>
        <tr r="F496" s="1"/>
      </tp>
      <tp>
        <v>151.25</v>
        <stp/>
        <stp>##V3_BDHV12</stp>
        <stp>DNB NO Equity</stp>
        <stp>PX_CLOSE_1D</stp>
        <stp>28/03/2018</stp>
        <stp>28/03/2018</stp>
        <stp>[Crispin Spreadsheet.xlsx]OEI!R310C28</stp>
        <tr r="AB310" s="1"/>
      </tp>
      <tp>
        <v>27.61</v>
        <stp/>
        <stp>##V3_BDHV12</stp>
        <stp>UOB SP Equity</stp>
        <stp>PX_CLOSE_1D</stp>
        <stp>28/03/2018</stp>
        <stp>28/03/2018</stp>
        <stp>[Crispin Spreadsheet.xlsx]OEI!R328C28</stp>
        <tr r="AB328" s="1"/>
      </tp>
      <tp>
        <v>1.6600000000000001</v>
        <stp/>
        <stp>##V3_BDHV12</stp>
        <stp>SAB SQ Equity</stp>
        <stp>PX_CLOSE_1D</stp>
        <stp>28/03/2018</stp>
        <stp>28/03/2018</stp>
        <stp>[Crispin Spreadsheet.xlsx]OEI!R342C28</stp>
        <tr r="AB342" s="1"/>
      </tp>
      <tp>
        <v>120.94</v>
        <stp/>
        <stp>##V3_BDHV12</stp>
        <stp>HMB SS Equity</stp>
        <stp>PX_CLOSE_1D</stp>
        <stp>28/03/2018</stp>
        <stp>28/03/2018</stp>
        <stp>[Crispin Spreadsheet.xlsx]OEI!R360C28</stp>
        <tr r="AB360" s="1"/>
      </tp>
      <tp>
        <v>65.22</v>
        <stp/>
        <stp>##V3_BDHV12</stp>
        <stp>STB NO Equity</stp>
        <stp>PX_CLOSE_1D</stp>
        <stp>28/03/2018</stp>
        <stp>28/03/2018</stp>
        <stp>[Crispin Spreadsheet.xlsx]OEI!R317C28</stp>
        <tr r="AB317" s="1"/>
      </tp>
      <tp>
        <v>22.6</v>
        <stp/>
        <stp>##V3_BDHV12</stp>
        <stp>OTPD LI Equity</stp>
        <stp>PX_CLOSE_1D</stp>
        <stp>28/03/2018</stp>
        <stp>28/03/2018</stp>
        <stp>[Crispin Spreadsheet.xlsx]OEI!R518C28</stp>
        <tr r="AB518" s="1"/>
      </tp>
      <tp>
        <v>23.12</v>
        <stp/>
        <stp>##V3_BDHV12</stp>
        <stp>MMB FP Equity</stp>
        <stp>PX_CLOSE_1D</stp>
        <stp>28/03/2018</stp>
        <stp>28/03/2018</stp>
        <stp>[Crispin Spreadsheet.xlsx]OEI!R107C28</stp>
        <tr r="AB107" s="1"/>
      </tp>
      <tp>
        <v>0.76970000000000005</v>
        <stp/>
        <stp>##V3_BDPV12</stp>
        <stp>AUDUSD Curncy</stp>
        <stp>LAST_PRICE</stp>
        <stp>[Crispin Spreadsheet.xlsx]OEI!R825C7</stp>
        <tr r="G825" s="1"/>
      </tp>
      <tp>
        <v>104.14</v>
        <stp/>
        <stp>##V3_BDHV12</stp>
        <stp>LYB US Equity</stp>
        <stp>PX_CLOSE_1D</stp>
        <stp>28/03/2018</stp>
        <stp>28/03/2018</stp>
        <stp>[Crispin Spreadsheet.xlsx]OEI!R668C28</stp>
        <tr r="AB668" s="1"/>
      </tp>
      <tp>
        <v>247.8</v>
        <stp/>
        <stp>##V3_BDHV12</stp>
        <stp>MAB LN Equity</stp>
        <stp>PX_CLOSE_1D</stp>
        <stp>28/03/2018</stp>
        <stp>28/03/2018</stp>
        <stp>[Crispin Spreadsheet.xlsx]OEI!R513C28</stp>
        <tr r="AB513" s="1"/>
      </tp>
      <tp>
        <v>121.6</v>
        <stp/>
        <stp>##V3_BDHV12</stp>
        <stp>COB LN Equity</stp>
        <stp>PX_CLOSE_1D</stp>
        <stp>28/03/2018</stp>
        <stp>28/03/2018</stp>
        <stp>[Crispin Spreadsheet.xlsx]OEI!R440C28</stp>
        <tr r="AB440" s="1"/>
      </tp>
      <tp>
        <v>2340</v>
        <stp/>
        <stp>##V3_BDHV12</stp>
        <stp>IMB LN Equity</stp>
        <stp>PX_CLOSE_1D</stp>
        <stp>28/03/2018</stp>
        <stp>28/03/2018</stp>
        <stp>[Crispin Spreadsheet.xlsx]OEI!R483C28</stp>
        <tr r="AB483" s="1"/>
      </tp>
      <tp>
        <v>21.5</v>
        <stp/>
        <stp>##V3_BDHV12</stp>
        <stp>DEB LN Equity</stp>
        <stp>PX_CLOSE_1D</stp>
        <stp>28/03/2018</stp>
        <stp>28/03/2018</stp>
        <stp>[Crispin Spreadsheet.xlsx]OEI!R447C28</stp>
        <tr r="AB447" s="1"/>
      </tp>
      <tp>
        <v>20.440000000000001</v>
        <stp/>
        <stp>##V3_BDPV12</stp>
        <stp>CNP FP Equity</stp>
        <stp>LAST_PRICE</stp>
        <stp>[Crispin Spreadsheet.xlsx]OEI!R95C7</stp>
        <tr r="G95" s="1"/>
      </tp>
      <tp>
        <v>638.6</v>
        <stp/>
        <stp>##V3_BDHV12</stp>
        <stp>BLND LN Equity</stp>
        <stp>PX_CLOSE_1D</stp>
        <stp>28/03/2018</stp>
        <stp>28/03/2018</stp>
        <stp>[Crispin Spreadsheet.xlsx]OEI!R425C28</stp>
        <tr r="AB425" s="1"/>
      </tp>
      <tp>
        <v>149.80000000000001</v>
        <stp/>
        <stp>##V3_BDHV12</stp>
        <stp>SAND SS Equity</stp>
        <stp>PX_CLOSE_1D</stp>
        <stp>28/03/2018</stp>
        <stp>28/03/2018</stp>
        <stp>[Crispin Spreadsheet.xlsx]OEI!R364C28</stp>
        <tr r="AB364" s="1"/>
      </tp>
      <tp>
        <v>7.8489000000000004</v>
        <stp/>
        <stp>##V3_BDPV12</stp>
        <stp>USDHKD Curncy</stp>
        <stp>LAST_PRICE</stp>
        <stp>[Crispin Spreadsheet.xlsx]OEI!R745C7</stp>
        <tr r="G745" s="1"/>
      </tp>
      <tp>
        <v>84.34</v>
        <stp/>
        <stp>##V3_BDHV12</stp>
        <stp>RGLD US Equity</stp>
        <stp>PX_CLOSE_1D</stp>
        <stp>28/03/2018</stp>
        <stp>28/03/2018</stp>
        <stp>[Crispin Spreadsheet.xlsx]OEI!R692C28</stp>
        <tr r="AB692" s="1"/>
      </tp>
      <tp>
        <v>332.5</v>
        <stp/>
        <stp>##V3_BDPV12</stp>
        <stp>HSP LN Equity</stp>
        <stp>LAST_PRICE</stp>
        <stp>[Crispin Spreadsheet.xlsx]OEI!R469C7</stp>
        <tr r="G469" s="1"/>
      </tp>
      <tp>
        <v>14.45</v>
        <stp/>
        <stp>##V3_BDPV12</stp>
        <stp>REP SQ Equity</stp>
        <stp>LAST_PRICE</stp>
        <stp>[Crispin Spreadsheet.xlsx]OEI!R349C7</stp>
        <tr r="G349" s="1"/>
      </tp>
      <tp>
        <v>273</v>
        <stp/>
        <stp>##V3_BDPV12</stp>
        <stp>DRX LN Equity</stp>
        <stp>LAST_PRICE</stp>
        <stp>[Crispin Spreadsheet.xlsx]OEI!R451C7</stp>
        <tr r="G451" s="1"/>
      </tp>
      <tp>
        <v>6.5000000000000002E-2</v>
        <stp/>
        <stp>##V3_BDPV12</stp>
        <stp>NADLQ US Equity</stp>
        <stp>LAST_PRICE</stp>
        <stp>[Crispin Spreadsheet.xlsx]OEI!R678C7</stp>
        <tr r="G678" s="1"/>
      </tp>
      <tp>
        <v>31.44</v>
        <stp/>
        <stp>##V3_BDPV12</stp>
        <stp>CLAB SS Equity</stp>
        <stp>LAST_PRICE</stp>
        <stp>[Crispin Spreadsheet.xlsx]OEI!R355C7</stp>
        <tr r="G355" s="1"/>
      </tp>
      <tp>
        <v>44.5</v>
        <stp/>
        <stp>##V3_BDPV12</stp>
        <stp>FCCN LN Equity</stp>
        <stp>LAST_PRICE</stp>
        <stp>[Crispin Spreadsheet.xlsx]OEI!R459C7</stp>
        <tr r="G459" s="1"/>
      </tp>
      <tp>
        <v>5.7200000000000001E-2</v>
        <stp/>
        <stp>##V3_BDPV12</stp>
        <stp>ENRO SS Equity</stp>
        <stp>LAST_PRICE</stp>
        <stp>[Crispin Spreadsheet.xlsx]OEI!R358C7</stp>
        <tr r="G358" s="1"/>
      </tp>
      <tp>
        <v>1834.5</v>
        <stp/>
        <stp>##V3_BDPV12</stp>
        <stp>8591 JT Equity</stp>
        <stp>LAST_PRICE</stp>
        <stp>[Crispin Spreadsheet.xlsx]OPUS!R24C7</stp>
        <tr r="G24" s="4"/>
      </tp>
      <tp>
        <v>694.4</v>
        <stp/>
        <stp>##V3_BDPV12</stp>
        <stp>8306 JT Equity</stp>
        <stp>LAST_PRICE</stp>
        <stp>[Crispin Spreadsheet.xlsx]OPUS!R23C7</stp>
        <tr r="G23" s="4"/>
      </tp>
      <tp>
        <v>531.4</v>
        <stp/>
        <stp>##V3_BDPV12</stp>
        <stp>HMSO LN Equity</stp>
        <stp>LAST_PRICE</stp>
        <stp>[Crispin Spreadsheet.xlsx]OEI!R468C7</stp>
        <tr r="G468" s="1"/>
      </tp>
      <tp>
        <v>31.28</v>
        <stp/>
        <stp>##V3_BDPV12</stp>
        <stp>HLAG GY Equity</stp>
        <stp>LAST_PRICE</stp>
        <stp>[Crispin Spreadsheet.xlsx]OEI!R770C7</stp>
        <tr r="G770" s="1"/>
      </tp>
      <tp>
        <v>207.9</v>
        <stp/>
        <stp>##V3_BDPV12</stp>
        <stp>LUPE SS Equity</stp>
        <stp>LAST_PRICE</stp>
        <stp>[Crispin Spreadsheet.xlsx]OEI!R362C7</stp>
        <tr r="G362" s="1"/>
      </tp>
      <tp>
        <v>4815</v>
        <stp/>
        <stp>##V3_BDPV12</stp>
        <stp>9684 JT Equity</stp>
        <stp>PX_YEST_CLOSE</stp>
        <stp>[Crispin Spreadsheet.xlsx]OEI!R281C6</stp>
        <tr r="F281" s="1"/>
      </tp>
      <tp>
        <v>1858.5</v>
        <stp/>
        <stp>##V3_BDPV12</stp>
        <stp>8591 JT Equity</stp>
        <stp>PX_YEST_CLOSE</stp>
        <stp>[Crispin Spreadsheet.xlsx]OEI!R790C6</stp>
        <tr r="F790" s="1"/>
      </tp>
      <tp>
        <v>6844</v>
        <stp/>
        <stp>##V3_BDPV12</stp>
        <stp>4911 JT Equity</stp>
        <stp>PX_YEST_CLOSE</stp>
        <stp>[Crispin Spreadsheet.xlsx]OEI!R278C6</stp>
        <tr r="F278" s="1"/>
      </tp>
      <tp>
        <v>1432</v>
        <stp/>
        <stp>##V3_BDPV12</stp>
        <stp>5002 JT Equity</stp>
        <stp>PX_YEST_CLOSE</stp>
        <stp>[Crispin Spreadsheet.xlsx]OEI!R279C6</stp>
        <tr r="F279" s="1"/>
      </tp>
      <tp>
        <v>3415</v>
        <stp/>
        <stp>##V3_BDPV12</stp>
        <stp>7012 JT Equity</stp>
        <stp>PX_YEST_CLOSE</stp>
        <stp>[Crispin Spreadsheet.xlsx]OEI!R258C6</stp>
        <tr r="F258" s="1"/>
      </tp>
      <tp>
        <v>2850</v>
        <stp/>
        <stp>##V3_BDPV12</stp>
        <stp>2503 JT Equity</stp>
        <stp>PX_YEST_CLOSE</stp>
        <stp>[Crispin Spreadsheet.xlsx]OEI!R259C6</stp>
        <tr r="F259" s="1"/>
      </tp>
      <tp>
        <v>460.8</v>
        <stp/>
        <stp>##V3_BDPV12</stp>
        <stp>HWDN LN Equity</stp>
        <stp>PX_YEST_CLOSE</stp>
        <stp>[Crispin Spreadsheet.xlsx]ALEG!R41C6</stp>
        <tr r="F41" s="3"/>
      </tp>
      <tp>
        <v>64.89</v>
        <stp/>
        <stp>##V3_BDPV12</stp>
        <stp>VSAT US Equity</stp>
        <stp>LAST_PRICE</stp>
        <stp>[Crispin Spreadsheet.xlsx]SWAN!R209C7</stp>
        <tr r="G209" s="2"/>
      </tp>
      <tp>
        <v>4860</v>
        <stp/>
        <stp>##V3_BDHV12</stp>
        <stp>9684 JT Equity</stp>
        <stp>PX_CLOSE_1D</stp>
        <stp>28/03/2018</stp>
        <stp>28/03/2018</stp>
        <stp>[Crispin Spreadsheet.xlsx]SWAN!R92C26</stp>
        <tr r="Z92" s="2"/>
      </tp>
      <tp>
        <v>869</v>
        <stp/>
        <stp>##V3_BDHV12</stp>
        <stp>7224 JT Equity</stp>
        <stp>PX_CLOSE_1D</stp>
        <stp>28/03/2018</stp>
        <stp>28/03/2018</stp>
        <stp>[Crispin Spreadsheet.xlsx]SWAN!R90C26</stp>
        <tr r="Z90" s="2"/>
      </tp>
      <tp>
        <v>889</v>
        <stp/>
        <stp>##V3_BDPV12</stp>
        <stp>BOY LN Equity</stp>
        <stp>LAST_PRICE</stp>
        <stp>[Crispin Spreadsheet.xlsx]OEI!R421C7</stp>
        <tr r="G421" s="1"/>
      </tp>
      <tp>
        <v>82.2</v>
        <stp/>
        <stp>##V3_BDPV12</stp>
        <stp>FGP LN Equity</stp>
        <stp>LAST_PRICE</stp>
        <stp>[Crispin Spreadsheet.xlsx]OEI!R458C7</stp>
        <tr r="G458" s="1"/>
      </tp>
      <tp>
        <v>112.24</v>
        <stp/>
        <stp>##V3_BDPV12</stp>
        <stp>CVX US Equity</stp>
        <stp>LAST_PRICE</stp>
        <stp>[Crispin Spreadsheet.xlsx]OEI!R620C7</stp>
        <tr r="G620" s="1"/>
      </tp>
      <tp>
        <v>2.6850000000000001</v>
        <stp/>
        <stp>##V3_BDPV12</stp>
        <stp>MAP SQ Equity</stp>
        <stp>LAST_PRICE</stp>
        <stp>[Crispin Spreadsheet.xlsx]OEI!R348C7</stp>
        <tr r="G348" s="1"/>
      </tp>
      <tp>
        <v>86.83</v>
        <stp/>
        <stp>##V3_BDPV12</stp>
        <stp>RGLD US Equity</stp>
        <stp>LAST_PRICE</stp>
        <stp>[Crispin Spreadsheet.xlsx]OEI!R692C7</stp>
        <tr r="G692" s="1"/>
      </tp>
      <tp>
        <v>700.5</v>
        <stp/>
        <stp>##V3_BDPV12</stp>
        <stp>PGHN SW Equity</stp>
        <stp>LAST_PRICE</stp>
        <stp>[Crispin Spreadsheet.xlsx]OEI!R388C7</stp>
        <tr r="G388" s="1"/>
      </tp>
      <tp>
        <v>30.645</v>
        <stp/>
        <stp>##V3_BDPV12</stp>
        <stp>PHIA NA Equity</stp>
        <stp>LAST_PRICE</stp>
        <stp>[Crispin Spreadsheet.xlsx]OEI!R777C7</stp>
        <tr r="G777" s="1"/>
      </tp>
      <tp>
        <v>223.55</v>
        <stp/>
        <stp>##V3_BDPV12</stp>
        <stp>BT/A LN Equity</stp>
        <stp>LAST_PRICE</stp>
        <stp>[Crispin Spreadsheet.xlsx]OEI!R427C7</stp>
        <tr r="G427" s="1"/>
      </tp>
      <tp>
        <v>920</v>
        <stp/>
        <stp>##V3_BDPV12</stp>
        <stp>ANTO LN Equity</stp>
        <stp>LAST_PRICE</stp>
        <stp>[Crispin Spreadsheet.xlsx]OEI!R409C7</stp>
        <tr r="G409" s="1"/>
      </tp>
      <tp>
        <v>573.79999999999995</v>
        <stp/>
        <stp>##V3_BDHV12</stp>
        <stp>BA/ LN Equity</stp>
        <stp>PX_CLOSE_1D</stp>
        <stp>28/03/2018</stp>
        <stp>28/03/2018</stp>
        <stp>[Crispin Spreadsheet.xlsx]OPUS!R39C22</stp>
        <tr r="V39" s="4"/>
      </tp>
      <tp>
        <v>7002</v>
        <stp/>
        <stp>##V3_BDPV12</stp>
        <stp>4911 JT Equity</stp>
        <stp>LAST_PRICE</stp>
        <stp>[Crispin Spreadsheet.xlsx]OPUS!R25C7</stp>
        <tr r="G25" s="4"/>
      </tp>
      <tp>
        <v>3110</v>
        <stp/>
        <stp>##V3_BDPV12</stp>
        <stp>4208 JT Equity</stp>
        <stp>PX_YEST_CLOSE</stp>
        <stp>[Crispin Spreadsheet.xlsx]OEI!R288C6</stp>
        <tr r="F288" s="1"/>
      </tp>
      <tp>
        <v>4815</v>
        <stp/>
        <stp>##V3_BDPV12</stp>
        <stp>9684 JT Equity</stp>
        <stp>PX_YEST_CLOSE</stp>
        <stp>[Crispin Spreadsheet.xlsx]OEI!R800C6</stp>
        <tr r="F800" s="1"/>
      </tp>
      <tp>
        <v>1858.5</v>
        <stp/>
        <stp>##V3_BDPV12</stp>
        <stp>8591 JT Equity</stp>
        <stp>PX_YEST_CLOSE</stp>
        <stp>[Crispin Spreadsheet.xlsx]OEI!R271C6</stp>
        <tr r="F271" s="1"/>
      </tp>
      <tp>
        <v>2327.5</v>
        <stp/>
        <stp>##V3_BDPV12</stp>
        <stp>5401 JT Equity</stp>
        <stp>PX_YEST_CLOSE</stp>
        <stp>[Crispin Spreadsheet.xlsx]OEI!R268C6</stp>
        <tr r="F268" s="1"/>
      </tp>
      <tp t="s">
        <v>GBp</v>
        <stp/>
        <stp>##V3_BDPV12</stp>
        <stp>JLT LN  Equity</stp>
        <stp>CRNCY</stp>
        <stp>[Crispin Spreadsheet.xlsx]OEI!R496C4</stp>
        <tr r="D496" s="1"/>
      </tp>
      <tp t="s">
        <v>GOLD 100 OZ FUTR  Jun18</v>
        <stp/>
        <stp>##V3_BDPV12</stp>
        <stp>GCA Comdty</stp>
        <stp>NAME</stp>
        <stp>[Crispin Spreadsheet.xlsx]OEI!R725C5</stp>
        <tr r="E725" s="1"/>
      </tp>
      <tp>
        <v>212.2</v>
        <stp/>
        <stp>##V3_BDPV12</stp>
        <stp>AKERBP NO Equity</stp>
        <stp>PX_YEST_CLOSE</stp>
        <stp>[Crispin Spreadsheet.xlsx]ALEG!R28C6</stp>
        <tr r="F28" s="3"/>
      </tp>
      <tp>
        <v>646</v>
        <stp/>
        <stp>##V3_BDPV12</stp>
        <stp>DMGT LN Equity</stp>
        <stp>PX_YEST_CLOSE</stp>
        <stp>[Crispin Spreadsheet.xlsx]OBID!R10C6</stp>
        <tr r="F10" s="7"/>
      </tp>
      <tp>
        <v>11.789</v>
        <stp/>
        <stp>##V3_BDPV12</stp>
        <stp>GBPSEK Curncy</stp>
        <stp>LAST_PRICE</stp>
        <stp>[Crispin Spreadsheet.xlsx]OPUS!R34C13</stp>
        <tr r="M34" s="4"/>
      </tp>
      <tp>
        <v>45.83</v>
        <stp/>
        <stp>##V3_BDHV12</stp>
        <stp>SSABA SS Equity</stp>
        <stp>PX_CLOSE_1D</stp>
        <stp>28/03/2018</stp>
        <stp>28/03/2018</stp>
        <stp>[Crispin Spreadsheet.xlsx]OEI!R368C28</stp>
        <tr r="AB368" s="1"/>
      </tp>
      <tp>
        <v>184.4</v>
        <stp/>
        <stp>##V3_BDHV12</stp>
        <stp>SWEDA SS Equity</stp>
        <stp>PX_CLOSE_1D</stp>
        <stp>28/03/2018</stp>
        <stp>28/03/2018</stp>
        <stp>[Crispin Spreadsheet.xlsx]OEI!R369C28</stp>
        <tr r="AB369" s="1"/>
      </tp>
      <tp>
        <v>87.69</v>
        <stp/>
        <stp>##V3_BDPV12</stp>
        <stp>ABI BB Equity</stp>
        <stp>LAST_PRICE</stp>
        <stp>[Crispin Spreadsheet.xlsx]OEI!R35C7</stp>
        <tr r="G35" s="1"/>
      </tp>
      <tp>
        <v>23.25</v>
        <stp/>
        <stp>##V3_BDPV12</stp>
        <stp>PDG LN Equity</stp>
        <stp>LAST_PRICE</stp>
        <stp>[Crispin Spreadsheet.xlsx]OPE!R43C7</stp>
        <tr r="G43" s="5"/>
      </tp>
      <tp>
        <v>45.54</v>
        <stp/>
        <stp>##V3_BDPV12</stp>
        <stp>NHY NO Equity</stp>
        <stp>LAST_PRICE</stp>
        <stp>[Crispin Spreadsheet.xlsx]OEI!R312C7</stp>
        <tr r="G312" s="1"/>
      </tp>
      <tp>
        <v>167.25</v>
        <stp/>
        <stp>##V3_BDPV12</stp>
        <stp>SKFB SS Equity</stp>
        <stp>LAST_PRICE</stp>
        <stp>[Crispin Spreadsheet.xlsx]OEI!R367C7</stp>
        <tr r="G367" s="1"/>
      </tp>
      <tp>
        <v>21.2</v>
        <stp/>
        <stp>##V3_BDPV12</stp>
        <stp>IFX GY Equity</stp>
        <stp>LAST_PRICE</stp>
        <stp>[Crispin Spreadsheet.xlsx]OEI!R163C7</stp>
        <tr r="G163" s="1"/>
      </tp>
      <tp>
        <v>318</v>
        <stp/>
        <stp>##V3_BDPV12</stp>
        <stp>STVG LN Equity</stp>
        <stp>LAST_PRICE</stp>
        <stp>[Crispin Spreadsheet.xlsx]OEI!R572C7</stp>
        <tr r="G572" s="1"/>
      </tp>
      <tp>
        <v>46.29</v>
        <stp/>
        <stp>##V3_BDPV12</stp>
        <stp>CAR US Equity</stp>
        <stp>LAST_PRICE</stp>
        <stp>[Crispin Spreadsheet.xlsx]OEI!R609C7</stp>
        <tr r="G609" s="1"/>
      </tp>
      <tp>
        <v>17.14</v>
        <stp/>
        <stp>##V3_BDPV12</stp>
        <stp>FCX US Equity</stp>
        <stp>LAST_PRICE</stp>
        <stp>[Crispin Spreadsheet.xlsx]OEI!R643C7</stp>
        <tr r="G643" s="1"/>
      </tp>
      <tp>
        <v>1311</v>
        <stp/>
        <stp>##V3_BDPV12</stp>
        <stp>SKY LN Equity</stp>
        <stp>LAST_PRICE</stp>
        <stp>[Crispin Spreadsheet.xlsx]OEI!R562C7</stp>
        <tr r="G562" s="1"/>
      </tp>
      <tp>
        <v>19.45</v>
        <stp/>
        <stp>##V3_BDPV12</stp>
        <stp>HTZ US Equity</stp>
        <stp>LAST_PRICE</stp>
        <stp>[Crispin Spreadsheet.xlsx]OEI!R651C7</stp>
        <tr r="G651" s="1"/>
      </tp>
      <tp>
        <v>25.74</v>
        <stp/>
        <stp>##V3_BDPV12</stp>
        <stp>RDSA NA Equity</stp>
        <stp>LAST_PRICE</stp>
        <stp>[Crispin Spreadsheet.xlsx]OEI!R304C7</stp>
        <tr r="G304" s="1"/>
      </tp>
      <tp>
        <v>252.48</v>
        <stp/>
        <stp>##V3_BDPV12</stp>
        <stp>TSLA US Equity</stp>
        <stp>LAST_PRICE</stp>
        <stp>[Crispin Spreadsheet.xlsx]OEI!R804C7</stp>
        <tr r="G804" s="1"/>
      </tp>
      <tp>
        <v>148.55000000000001</v>
        <stp/>
        <stp>##V3_BDPV12</stp>
        <stp>VOLVB SS Equity</stp>
        <stp>LAST_PRICE</stp>
        <stp>[Crispin Spreadsheet.xlsx]OEI!R371C7</stp>
        <tr r="G371" s="1"/>
      </tp>
      <tp>
        <v>672.5</v>
        <stp/>
        <stp>##V3_BDPV12</stp>
        <stp>BVIC LN Equity</stp>
        <stp>LAST_PRICE</stp>
        <stp>[Crispin Spreadsheet.xlsx]OEI!R426C7</stp>
        <tr r="G426" s="1"/>
      </tp>
      <tp>
        <v>5180</v>
        <stp/>
        <stp>##V3_BDPV12</stp>
        <stp>2331 JT Equity</stp>
        <stp>LAST_PRICE</stp>
        <stp>[Crispin Spreadsheet.xlsx]OPUS!R26C7</stp>
        <tr r="G26" s="4"/>
      </tp>
      <tp>
        <v>65.94</v>
        <stp/>
        <stp>##V3_BDPV12</stp>
        <stp>GGAL US Equity</stp>
        <stp>LAST_PRICE</stp>
        <stp>[Crispin Spreadsheet.xlsx]OEI!R649C7</stp>
        <tr r="G649" s="1"/>
      </tp>
      <tp>
        <v>5242</v>
        <stp/>
        <stp>##V3_BDPV12</stp>
        <stp>FERG LN Equity</stp>
        <stp>LAST_PRICE</stp>
        <stp>[Crispin Spreadsheet.xlsx]OEI!R592C7</stp>
        <tr r="G592" s="1"/>
      </tp>
      <tp>
        <v>662.6</v>
        <stp/>
        <stp>##V3_BDPV12</stp>
        <stp>HSBA LN Equity</stp>
        <stp>LAST_PRICE</stp>
        <stp>[Crispin Spreadsheet.xlsx]OEI!R474C7</stp>
        <tr r="G474" s="1"/>
      </tp>
      <tp>
        <v>1178</v>
        <stp/>
        <stp>##V3_BDPV12</stp>
        <stp>3099 JT Equity</stp>
        <stp>PX_YEST_CLOSE</stp>
        <stp>[Crispin Spreadsheet.xlsx]OEI!R252C6</stp>
        <tr r="F252" s="1"/>
      </tp>
      <tp>
        <v>57</v>
        <stp/>
        <stp>##V3_BDPV12</stp>
        <stp>TUNG LN Equity</stp>
        <stp>PX_YEST_CLOSE</stp>
        <stp>[Crispin Spreadsheet.xlsx]ALEG!R49C6</stp>
        <tr r="F49" s="3"/>
      </tp>
      <tp>
        <v>460.8</v>
        <stp/>
        <stp>##V3_BDPV12</stp>
        <stp>HWDN LN Equity</stp>
        <stp>PX_YEST_CLOSE</stp>
        <stp>[Crispin Spreadsheet.xlsx]FDXC!R37C6</stp>
        <tr r="F37" s="8"/>
      </tp>
      <tp>
        <v>2605</v>
        <stp/>
        <stp>##V3_BDPV12</stp>
        <stp>1820 JT Equity</stp>
        <stp>PX_YEST_CLOSE</stp>
        <stp>[Crispin Spreadsheet.xlsx]OEI!R269C6</stp>
        <tr r="F269" s="1"/>
      </tp>
      <tp>
        <v>1237</v>
        <stp/>
        <stp>##V3_BDPV12</stp>
        <stp>2730 JT Equity</stp>
        <stp>PX_YEST_CLOSE</stp>
        <stp>[Crispin Spreadsheet.xlsx]OEI!R248C6</stp>
        <tr r="F248" s="1"/>
      </tp>
      <tp t="s">
        <v>HKD</v>
        <stp/>
        <stp>##V3_BDPV12</stp>
        <stp>2689 HK Equity</stp>
        <stp>CRNCY</stp>
        <stp>[Crispin Spreadsheet.xlsx]OEI!R202C4</stp>
        <tr r="D202" s="1"/>
      </tp>
      <tp>
        <v>27.36</v>
        <stp/>
        <stp>##V3_BDPV12</stp>
        <stp>UNVR US Equity</stp>
        <stp>LAST_PRICE</stp>
        <stp>[Crispin Spreadsheet.xlsx]SWAN!R208C7</stp>
        <tr r="G208" s="2"/>
      </tp>
      <tp>
        <v>10.984999999999999</v>
        <stp/>
        <stp>##V3_BDPV12</stp>
        <stp>SESG FP Equity</stp>
        <stp>PX_YEST_CLOSE</stp>
        <stp>[Crispin Spreadsheet.xlsx]SWAN!R43C6</stp>
        <tr r="F43" s="2"/>
      </tp>
      <tp t="s">
        <v>WTI CRUDE FUTURE  May18</v>
        <stp/>
        <stp>##V3_BDPV12</stp>
        <stp>CLA Comdty</stp>
        <stp>NAME</stp>
        <stp>[Crispin Spreadsheet.xlsx]OEI!R729C5</stp>
        <tr r="E729" s="1"/>
      </tp>
      <tp>
        <v>0.44850000000000001</v>
        <stp/>
        <stp>##V3_BDPV12</stp>
        <stp>GEDI IM Equity</stp>
        <stp>PX_YEST_CLOSE</stp>
        <stp>[Crispin Spreadsheet.xlsx]SWAN!R79C6</stp>
        <tr r="F79" s="2"/>
      </tp>
      <tp t="s">
        <v>NOK</v>
        <stp/>
        <stp>##V3_BDPV12</stp>
        <stp>AKERBP NO Equity</stp>
        <stp>CRNCY</stp>
        <stp>[Crispin Spreadsheet.xlsx]OPUS!R31C4</stp>
        <tr r="D31" s="4"/>
      </tp>
      <tp>
        <v>710.3</v>
        <stp/>
        <stp>##V3_BDHV12</stp>
        <stp>8306 JT Equity</stp>
        <stp>PX_CLOSE_1D</stp>
        <stp>28/03/2018</stp>
        <stp>28/03/2018</stp>
        <stp>[Crispin Spreadsheet.xlsx]SWAN!R86C26</stp>
        <tr r="Z86" s="2"/>
      </tp>
      <tp>
        <v>4543</v>
        <stp/>
        <stp>##V3_BDHV12</stp>
        <stp>8316 JT Equity</stp>
        <stp>PX_CLOSE_1D</stp>
        <stp>28/03/2018</stp>
        <stp>28/03/2018</stp>
        <stp>[Crispin Spreadsheet.xlsx]SWAN!R93C26</stp>
        <tr r="Z93" s="2"/>
      </tp>
      <tp>
        <v>65.03</v>
        <stp/>
        <stp>##V3_BDHV12</stp>
        <stp>LLOY LN Equity</stp>
        <stp>PX_CLOSE_1D</stp>
        <stp>28/03/2018</stp>
        <stp>28/03/2018</stp>
        <stp>[Crispin Spreadsheet.xlsx]OEI!R504C28</stp>
        <tr r="AB504" s="1"/>
      </tp>
      <tp>
        <v>40.22</v>
        <stp/>
        <stp>##V3_BDHV12</stp>
        <stp>EBAY US Equity</stp>
        <stp>PX_CLOSE_1D</stp>
        <stp>28/03/2018</stp>
        <stp>28/03/2018</stp>
        <stp>[Crispin Spreadsheet.xlsx]OEI!R635C28</stp>
        <tr r="AB635" s="1"/>
      </tp>
      <tp>
        <v>18.29</v>
        <stp/>
        <stp>##V3_BDHV12</stp>
        <stp>COTY US Equity</stp>
        <stp>PX_CLOSE_1D</stp>
        <stp>28/03/2018</stp>
        <stp>28/03/2018</stp>
        <stp>[Crispin Spreadsheet.xlsx]OEI!R627C28</stp>
        <tr r="AB627" s="1"/>
      </tp>
      <tp>
        <v>2023</v>
        <stp/>
        <stp>##V3_BDHV12</stp>
        <stp>5726 JT Equity</stp>
        <stp>PX_CLOSE_1D</stp>
        <stp>28/03/2018</stp>
        <stp>28/03/2018</stp>
        <stp>[Crispin Spreadsheet.xlsx]SWAN!R88C26</stp>
        <tr r="Z88" s="2"/>
      </tp>
      <tp>
        <v>1670</v>
        <stp/>
        <stp>##V3_BDHV12</stp>
        <stp>BRBY LN Equity</stp>
        <stp>PX_CLOSE_1D</stp>
        <stp>28/03/2018</stp>
        <stp>28/03/2018</stp>
        <stp>[Crispin Spreadsheet.xlsx]OEI!R429C28</stp>
        <tr r="AB429" s="1"/>
      </tp>
      <tp>
        <v>139.35</v>
        <stp/>
        <stp>##V3_BDHV12</stp>
        <stp>SECUB SS Equity</stp>
        <stp>PX_CLOSE_1D</stp>
        <stp>28/03/2018</stp>
        <stp>28/03/2018</stp>
        <stp>[Crispin Spreadsheet.xlsx]OEI!R365C28</stp>
        <tr r="AB365" s="1"/>
      </tp>
      <tp t="s">
        <v>USD</v>
        <stp/>
        <stp>##V3_BDPV12</stp>
        <stp>K US Equity</stp>
        <stp>CRNCY</stp>
        <stp>[Crispin Spreadsheet.xlsx]SWAN!R190C4</stp>
        <tr r="D190" s="2"/>
      </tp>
      <tp>
        <v>229.2</v>
        <stp/>
        <stp>##V3_BDHV12</stp>
        <stp>SBRY LN Equity</stp>
        <stp>PX_CLOSE_1D</stp>
        <stp>28/03/2018</stp>
        <stp>28/03/2018</stp>
        <stp>[Crispin Spreadsheet.xlsx]OEI!R495C28</stp>
        <tr r="AB495" s="1"/>
      </tp>
      <tp>
        <v>1440</v>
        <stp/>
        <stp>##V3_BDPV12</stp>
        <stp>HSX LN Equity</stp>
        <stp>LAST_PRICE</stp>
        <stp>[Crispin Spreadsheet.xlsx]OEI!R472C7</stp>
        <tr r="G472" s="1"/>
      </tp>
      <tp>
        <v>9.17</v>
        <stp/>
        <stp>##V3_BDPV12</stp>
        <stp>JPR LN Equity</stp>
        <stp>LAST_PRICE</stp>
        <stp>[Crispin Spreadsheet.xlsx]OEI!R498C7</stp>
        <tr r="G498" s="1"/>
      </tp>
      <tp>
        <v>58.35</v>
        <stp/>
        <stp>##V3_BDPV12</stp>
        <stp>ENX FP Equity</stp>
        <stp>LAST_PRICE</stp>
        <stp>[Crispin Spreadsheet.xlsx]OEI!R102C7</stp>
        <tr r="G102" s="1"/>
      </tp>
      <tp>
        <v>267.5</v>
        <stp/>
        <stp>##V3_BDPV12</stp>
        <stp>MKS LN Equity</stp>
        <stp>LAST_PRICE</stp>
        <stp>[Crispin Spreadsheet.xlsx]OEI!R509C7</stp>
        <tr r="G509" s="1"/>
      </tp>
      <tp>
        <v>21.2</v>
        <stp/>
        <stp>##V3_BDPV12</stp>
        <stp>IFX GY Equity</stp>
        <stp>LAST_PRICE</stp>
        <stp>[Crispin Spreadsheet.xlsx]OEI!R772C7</stp>
        <tr r="G772" s="1"/>
      </tp>
      <tp>
        <v>166</v>
        <stp/>
        <stp>##V3_BDPV12</stp>
        <stp>SKAB SS Equity</stp>
        <stp>LAST_PRICE</stp>
        <stp>[Crispin Spreadsheet.xlsx]OEI!R366C7</stp>
        <tr r="G366" s="1"/>
      </tp>
      <tp>
        <v>88.6</v>
        <stp/>
        <stp>##V3_BDPV12</stp>
        <stp>CIR LN Equity</stp>
        <stp>LAST_PRICE</stp>
        <stp>[Crispin Spreadsheet.xlsx]OEI!R438C7</stp>
        <tr r="G438" s="1"/>
      </tp>
      <tp>
        <v>166</v>
        <stp/>
        <stp>##V3_BDPV12</stp>
        <stp>SKAB SS Equity</stp>
        <stp>LAST_PRICE</stp>
        <stp>[Crispin Spreadsheet.xlsx]OEI!R796C7</stp>
        <tr r="G796" s="1"/>
      </tp>
      <tp>
        <v>10.835000000000001</v>
        <stp/>
        <stp>##V3_BDPV12</stp>
        <stp>SESG FP Equity</stp>
        <stp>LAST_PRICE</stp>
        <stp>[Crispin Spreadsheet.xlsx]OEI!R123C7</stp>
        <tr r="G123" s="1"/>
      </tp>
      <tp>
        <v>85.28</v>
        <stp/>
        <stp>##V3_BDPV12</stp>
        <stp>CFR SW Equity</stp>
        <stp>LAST_PRICE</stp>
        <stp>[Crispin Spreadsheet.xlsx]OEI!R378C7</stp>
        <tr r="G378" s="1"/>
      </tp>
      <tp>
        <v>39</v>
        <stp/>
        <stp>##V3_BDPV12</stp>
        <stp>MAS US Equity</stp>
        <stp>LAST_PRICE</stp>
        <stp>[Crispin Spreadsheet.xlsx]OEI!R669C7</stp>
        <tr r="G669" s="1"/>
      </tp>
      <tp>
        <v>138.15</v>
        <stp/>
        <stp>##V3_BDPV12</stp>
        <stp>SECUB SS Equity</stp>
        <stp>LAST_PRICE</stp>
        <stp>[Crispin Spreadsheet.xlsx]OEI!R365C7</stp>
        <tr r="G365" s="1"/>
      </tp>
      <tp>
        <v>16.515000000000001</v>
        <stp/>
        <stp>##V3_BDPV12</stp>
        <stp>UBSG SW Equity</stp>
        <stp>LAST_PRICE</stp>
        <stp>[Crispin Spreadsheet.xlsx]OEI!R393C7</stp>
        <tr r="G393" s="1"/>
      </tp>
      <tp>
        <v>53</v>
        <stp/>
        <stp>##V3_BDPV12</stp>
        <stp>TUNG LN Equity</stp>
        <stp>LAST_PRICE</stp>
        <stp>[Crispin Spreadsheet.xlsx]OEI!R583C7</stp>
        <tr r="G583" s="1"/>
      </tp>
      <tp>
        <v>3.97</v>
        <stp/>
        <stp>##V3_BDPV12</stp>
        <stp>KGC US Equity</stp>
        <stp>LAST_PRICE</stp>
        <stp>[Crispin Spreadsheet.xlsx]BEST!R9C7</stp>
        <tr r="G9" s="6"/>
      </tp>
      <tp>
        <v>13.73</v>
        <stp/>
        <stp>##V3_BDPV12</stp>
        <stp>ORA FP Equity</stp>
        <stp>LAST_PRICE</stp>
        <stp>[Crispin Spreadsheet.xlsx]ALEG!R9C7</stp>
        <tr r="G9" s="3"/>
      </tp>
      <tp>
        <v>58.4</v>
        <stp/>
        <stp>##V3_BDPV12</stp>
        <stp>NODL NO Equity</stp>
        <stp>LAST_PRICE</stp>
        <stp>[Crispin Spreadsheet.xlsx]OEI!R788C7</stp>
        <tr r="G788" s="1"/>
      </tp>
      <tp>
        <v>136.4</v>
        <stp/>
        <stp>##V3_BDPV12</stp>
        <stp>AMBUB DC Equity</stp>
        <stp>PX_YEST_CLOSE</stp>
        <stp>[Crispin Spreadsheet.xlsx]SWAN!R28C6</stp>
        <tr r="F28" s="2"/>
      </tp>
      <tp t="s">
        <v>GBp</v>
        <stp/>
        <stp>##V3_BDPV12</stp>
        <stp>TUNG LN Equity</stp>
        <stp>CRNCY</stp>
        <stp>[Crispin Spreadsheet.xlsx]OPUS!R52C4</stp>
        <tr r="D52" s="4"/>
      </tp>
      <tp>
        <v>65.19</v>
        <stp/>
        <stp>##V3_BDPV12</stp>
        <stp>BN FP Equity</stp>
        <stp>LAST_PRICE</stp>
        <stp>[Crispin Spreadsheet.xlsx]OEI!R97C7</stp>
        <tr r="G97" s="1"/>
      </tp>
      <tp>
        <v>40.549999999999997</v>
        <stp/>
        <stp>##V3_BDPV12</stp>
        <stp>EN FP Equity</stp>
        <stp>LAST_PRICE</stp>
        <stp>[Crispin Spreadsheet.xlsx]OEI!R90C7</stp>
        <tr r="G90" s="1"/>
      </tp>
      <tp>
        <v>1583</v>
        <stp/>
        <stp>##V3_BDPV12</stp>
        <stp>6395 JT Equity</stp>
        <stp>PX_YEST_CLOSE</stp>
        <stp>[Crispin Spreadsheet.xlsx]OEI!R283C6</stp>
        <tr r="F283" s="1"/>
      </tp>
      <tp>
        <v>206.5</v>
        <stp/>
        <stp>##V3_BDPV12</stp>
        <stp>BARC LN Equity</stp>
        <stp>PX_YEST_CLOSE</stp>
        <stp>[Crispin Spreadsheet.xlsx]OPUS!R40C6</stp>
        <tr r="F40" s="4"/>
      </tp>
      <tp>
        <v>646</v>
        <stp/>
        <stp>##V3_BDPV12</stp>
        <stp>DMGT LN Equity</stp>
        <stp>PX_YEST_CLOSE</stp>
        <stp>[Crispin Spreadsheet.xlsx]FDXC!R35C6</stp>
        <tr r="F35" s="8"/>
      </tp>
      <tp>
        <v>300.69</v>
        <stp/>
        <stp>##V3_BDHV12</stp>
        <stp>NFLX US Equity</stp>
        <stp>PX_CLOSE_1D</stp>
        <stp>28/03/2018</stp>
        <stp>28/03/2018</stp>
        <stp>[Crispin Spreadsheet.xlsx]OEI!R675C28</stp>
        <tr r="AB675" s="1"/>
      </tp>
      <tp>
        <v>126.54</v>
        <stp/>
        <stp>##V3_BDPV12</stp>
        <stp>GBS LN Equity</stp>
        <stp>LAST_PRICE</stp>
        <stp>[Crispin Spreadsheet.xlsx]OPE!R37C7</stp>
        <tr r="G37" s="5"/>
      </tp>
      <tp>
        <v>1177</v>
        <stp/>
        <stp>##V3_BDHV12</stp>
        <stp>5727 JT Equity</stp>
        <stp>PX_CLOSE_1D</stp>
        <stp>28/03/2018</stp>
        <stp>28/03/2018</stp>
        <stp>[Crispin Spreadsheet.xlsx]SWAN!R94C26</stp>
        <tr r="Z94" s="2"/>
      </tp>
      <tp>
        <v>122.82000000000001</v>
        <stp/>
        <stp>##V3_BDPV12</stp>
        <stp>G M8 Comdty</stp>
        <stp>PX_YEST_CLOSE</stp>
        <stp>[Crispin Spreadsheet.xlsx]SWAN!R219C6</stp>
        <tr r="F219" s="2"/>
      </tp>
      <tp>
        <v>85.55</v>
        <stp/>
        <stp>##V3_BDPV12</stp>
        <stp>WMT US Equity</stp>
        <stp>LAST_PRICE</stp>
        <stp>[Crispin Spreadsheet.xlsx]OEI!R809C7</stp>
        <tr r="G809" s="1"/>
      </tp>
      <tp>
        <v>97.37</v>
        <stp/>
        <stp>##V3_BDPV12</stp>
        <stp>SPLK US Equity</stp>
        <stp>LAST_PRICE</stp>
        <stp>[Crispin Spreadsheet.xlsx]OEI!R798C7</stp>
        <tr r="G798" s="1"/>
      </tp>
      <tp>
        <v>13.734999999999999</v>
        <stp/>
        <stp>##V3_BDPV12</stp>
        <stp>SZU GY Equity</stp>
        <stp>LAST_PRICE</stp>
        <stp>[Crispin Spreadsheet.xlsx]OEI!R178C7</stp>
        <tr r="G178" s="1"/>
      </tp>
      <tp>
        <v>10.835000000000001</v>
        <stp/>
        <stp>##V3_BDPV12</stp>
        <stp>SESG FP Equity</stp>
        <stp>LAST_PRICE</stp>
        <stp>[Crispin Spreadsheet.xlsx]OEI!R794C7</stp>
        <tr r="G794" s="1"/>
      </tp>
      <tp>
        <v>30.645</v>
        <stp/>
        <stp>##V3_BDPV12</stp>
        <stp>PHIA NA Equity</stp>
        <stp>LAST_PRICE</stp>
        <stp>[Crispin Spreadsheet.xlsx]OEI!R302C7</stp>
        <tr r="G302" s="1"/>
      </tp>
      <tp>
        <v>20.8</v>
        <stp/>
        <stp>##V3_BDPV12</stp>
        <stp>VIV FP Equity</stp>
        <stp>LAST_PRICE</stp>
        <stp>[Crispin Spreadsheet.xlsx]FDXC!R8C7</stp>
        <tr r="G8" s="8"/>
      </tp>
      <tp>
        <v>15.244999999999999</v>
        <stp/>
        <stp>##V3_BDPV12</stp>
        <stp>AIXA GY Equity</stp>
        <stp>LAST_PRICE</stp>
        <stp>[Crispin Spreadsheet.xlsx]OEI!R142C7</stp>
        <tr r="G142" s="1"/>
      </tp>
      <tp>
        <v>17.940000000000001</v>
        <stp/>
        <stp>##V3_BDHV12</stp>
        <stp>656 HK Equity</stp>
        <stp>PX_CLOSE_1D</stp>
        <stp>28/03/2018</stp>
        <stp>28/03/2018</stp>
        <stp>[Crispin Spreadsheet.xlsx]SWAN!R68C26</stp>
        <tr r="Z68" s="2"/>
      </tp>
      <tp>
        <v>625.20000000000005</v>
        <stp/>
        <stp>##V3_BDPV12</stp>
        <stp>5020 JT Equity</stp>
        <stp>LAST_PRICE</stp>
        <stp>[Crispin Spreadsheet.xlsx]OPUS!R21C7</stp>
        <tr r="G21" s="4"/>
      </tp>
      <tp>
        <v>569.6</v>
        <stp/>
        <stp>##V3_BDPV12</stp>
        <stp>BA/ LN Equity</stp>
        <stp>LAST_PRICE</stp>
        <stp>[Crispin Spreadsheet.xlsx]OPE!R33C7</stp>
        <tr r="G33" s="5"/>
      </tp>
      <tp>
        <v>4616</v>
        <stp/>
        <stp>##V3_BDPV12</stp>
        <stp>ITRK LN Equity</stp>
        <stp>LAST_PRICE</stp>
        <stp>[Crispin Spreadsheet.xlsx]OEI!R488C7</stp>
        <tr r="G488" s="1"/>
      </tp>
      <tp>
        <v>8.6760000000000002</v>
        <stp/>
        <stp>##V3_BDPV12</stp>
        <stp>AF FP Equity</stp>
        <stp>LAST_PRICE</stp>
        <stp>[Crispin Spreadsheet.xlsx]OEI!R83C7</stp>
        <tr r="G83" s="1"/>
      </tp>
      <tp t="s">
        <v>EUR</v>
        <stp/>
        <stp>##V3_BDPV12</stp>
        <stp>SAVE FP Equity</stp>
        <stp>CRNCY</stp>
        <stp>[Crispin Spreadsheet.xlsx]OPUS!R13C4</stp>
        <tr r="D13" s="4"/>
      </tp>
      <tp>
        <v>20.74</v>
        <stp/>
        <stp>##V3_BDPV12</stp>
        <stp>DEB LN Equity</stp>
        <stp>LAST_PRICE</stp>
        <stp>[Crispin Spreadsheet.xlsx]SWAN!R138C7</stp>
        <tr r="G138" s="2"/>
      </tp>
      <tp>
        <v>14475</v>
        <stp/>
        <stp>##V3_BDPV12</stp>
        <stp>6981 JT Equity</stp>
        <stp>PX_YEST_CLOSE</stp>
        <stp>[Crispin Spreadsheet.xlsx]OEI!R265C6</stp>
        <tr r="F265" s="1"/>
      </tp>
      <tp>
        <v>2482</v>
        <stp/>
        <stp>##V3_BDPV12</stp>
        <stp>7181 JT Equity</stp>
        <stp>PX_YEST_CLOSE</stp>
        <stp>[Crispin Spreadsheet.xlsx]OEI!R255C6</stp>
        <tr r="F255" s="1"/>
      </tp>
      <tp>
        <v>4543</v>
        <stp/>
        <stp>##V3_BDPV12</stp>
        <stp>3382 JT Equity</stp>
        <stp>PX_YEST_CLOSE</stp>
        <stp>[Crispin Spreadsheet.xlsx]OEI!R275C6</stp>
        <tr r="F275" s="1"/>
      </tp>
      <tp>
        <v>6320</v>
        <stp/>
        <stp>##V3_BDPV12</stp>
        <stp>6383 JT Equity</stp>
        <stp>PX_YEST_CLOSE</stp>
        <stp>[Crispin Spreadsheet.xlsx]OEI!R245C6</stp>
        <tr r="F245" s="1"/>
      </tp>
      <tp t="s">
        <v>USD</v>
        <stp/>
        <stp>##V3_BDPV12</stp>
        <stp>SLCJY US Equity</stp>
        <stp>CRNCY</stp>
        <stp>[Crispin Spreadsheet.xlsx]BEST!R14C4</stp>
        <tr r="D14" s="6"/>
      </tp>
      <tp>
        <v>19.45</v>
        <stp/>
        <stp>##V3_BDPV12</stp>
        <stp>HTZ US Equity</stp>
        <stp>LAST_PRICE</stp>
        <stp>[Crispin Spreadsheet.xlsx]SWAN!R188C7</stp>
        <tr r="G188" s="2"/>
      </tp>
      <tp>
        <v>23.25</v>
        <stp/>
        <stp>##V3_BDPV12</stp>
        <stp>PDG LN Equity</stp>
        <stp>LAST_PRICE</stp>
        <stp>[Crispin Spreadsheet.xlsx]SWAN!R158C7</stp>
        <tr r="G158" s="2"/>
      </tp>
      <tp>
        <v>192.2</v>
        <stp/>
        <stp>##V3_BDPV12</stp>
        <stp>VOD LN Equity</stp>
        <stp>LAST_PRICE</stp>
        <stp>[Crispin Spreadsheet.xlsx]SWAN!R168C7</stp>
        <tr r="G168" s="2"/>
      </tp>
      <tp>
        <v>130.85</v>
        <stp/>
        <stp>##V3_BDPV12</stp>
        <stp>EURJPY Curncy</stp>
        <stp>LAST_PRICE</stp>
        <stp>[Crispin Spreadsheet.xlsx]SWAN!R83C13</stp>
        <tr r="M83" s="2"/>
      </tp>
      <tp>
        <v>130.85</v>
        <stp/>
        <stp>##V3_BDPV12</stp>
        <stp>EURJPY Curncy</stp>
        <stp>LAST_PRICE</stp>
        <stp>[Crispin Spreadsheet.xlsx]SWAN!R82C13</stp>
        <tr r="M82" s="2"/>
      </tp>
      <tp>
        <v>130.85</v>
        <stp/>
        <stp>##V3_BDPV12</stp>
        <stp>EURJPY Curncy</stp>
        <stp>LAST_PRICE</stp>
        <stp>[Crispin Spreadsheet.xlsx]SWAN!R87C13</stp>
        <tr r="M87" s="2"/>
      </tp>
      <tp>
        <v>130.85</v>
        <stp/>
        <stp>##V3_BDPV12</stp>
        <stp>EURJPY Curncy</stp>
        <stp>LAST_PRICE</stp>
        <stp>[Crispin Spreadsheet.xlsx]SWAN!R86C13</stp>
        <tr r="M86" s="2"/>
      </tp>
      <tp>
        <v>130.85</v>
        <stp/>
        <stp>##V3_BDPV12</stp>
        <stp>EURJPY Curncy</stp>
        <stp>LAST_PRICE</stp>
        <stp>[Crispin Spreadsheet.xlsx]SWAN!R85C13</stp>
        <tr r="M85" s="2"/>
      </tp>
      <tp>
        <v>130.85</v>
        <stp/>
        <stp>##V3_BDPV12</stp>
        <stp>EURJPY Curncy</stp>
        <stp>LAST_PRICE</stp>
        <stp>[Crispin Spreadsheet.xlsx]SWAN!R84C13</stp>
        <tr r="M84" s="2"/>
      </tp>
      <tp>
        <v>130.85</v>
        <stp/>
        <stp>##V3_BDPV12</stp>
        <stp>EURJPY Curncy</stp>
        <stp>LAST_PRICE</stp>
        <stp>[Crispin Spreadsheet.xlsx]SWAN!R89C13</stp>
        <tr r="M89" s="2"/>
      </tp>
      <tp>
        <v>130.85</v>
        <stp/>
        <stp>##V3_BDPV12</stp>
        <stp>EURJPY Curncy</stp>
        <stp>LAST_PRICE</stp>
        <stp>[Crispin Spreadsheet.xlsx]SWAN!R88C13</stp>
        <tr r="M88" s="2"/>
      </tp>
      <tp>
        <v>130.85</v>
        <stp/>
        <stp>##V3_BDPV12</stp>
        <stp>EURJPY Curncy</stp>
        <stp>LAST_PRICE</stp>
        <stp>[Crispin Spreadsheet.xlsx]SWAN!R93C13</stp>
        <tr r="M93" s="2"/>
      </tp>
      <tp>
        <v>130.85</v>
        <stp/>
        <stp>##V3_BDPV12</stp>
        <stp>EURJPY Curncy</stp>
        <stp>LAST_PRICE</stp>
        <stp>[Crispin Spreadsheet.xlsx]SWAN!R92C13</stp>
        <tr r="M92" s="2"/>
      </tp>
      <tp>
        <v>130.85</v>
        <stp/>
        <stp>##V3_BDPV12</stp>
        <stp>EURJPY Curncy</stp>
        <stp>LAST_PRICE</stp>
        <stp>[Crispin Spreadsheet.xlsx]SWAN!R91C13</stp>
        <tr r="M91" s="2"/>
      </tp>
      <tp>
        <v>130.85</v>
        <stp/>
        <stp>##V3_BDPV12</stp>
        <stp>EURJPY Curncy</stp>
        <stp>LAST_PRICE</stp>
        <stp>[Crispin Spreadsheet.xlsx]SWAN!R90C13</stp>
        <tr r="M90" s="2"/>
      </tp>
      <tp>
        <v>130.85</v>
        <stp/>
        <stp>##V3_BDPV12</stp>
        <stp>EURJPY Curncy</stp>
        <stp>LAST_PRICE</stp>
        <stp>[Crispin Spreadsheet.xlsx]SWAN!R94C13</stp>
        <tr r="M94" s="2"/>
      </tp>
      <tp>
        <v>37.799999999999997</v>
        <stp/>
        <stp>##V3_BDPV12</stp>
        <stp>BDRILL NO Equity</stp>
        <stp>LAST_PRICE</stp>
        <stp>[Crispin Spreadsheet.xlsx]OEI!R309C7</stp>
        <tr r="G309" s="1"/>
      </tp>
      <tp>
        <v>37.799999999999997</v>
        <stp/>
        <stp>##V3_BDPV12</stp>
        <stp>BDRILL NO Equity</stp>
        <stp>LAST_PRICE</stp>
        <stp>[Crispin Spreadsheet.xlsx]OEI!R759C7</stp>
        <tr r="G759" s="1"/>
      </tp>
      <tp>
        <v>46.52</v>
        <stp/>
        <stp>##V3_BDHV12</stp>
        <stp>NHY NO Equity</stp>
        <stp>PX_CLOSE_1D</stp>
        <stp>28/03/2018</stp>
        <stp>28/03/2018</stp>
        <stp>[Crispin Spreadsheet.xlsx]OEI!R312C28</stp>
        <tr r="AB312" s="1"/>
      </tp>
      <tp>
        <v>900</v>
        <stp/>
        <stp>##V3_BDHV12</stp>
        <stp>BOY LN Equity</stp>
        <stp>PX_CLOSE_1D</stp>
        <stp>28/03/2018</stp>
        <stp>28/03/2018</stp>
        <stp>[Crispin Spreadsheet.xlsx]OEI!R758C28</stp>
        <tr r="AB758" s="1"/>
      </tp>
      <tp>
        <v>1316</v>
        <stp/>
        <stp>##V3_BDHV12</stp>
        <stp>SKY LN Equity</stp>
        <stp>PX_CLOSE_1D</stp>
        <stp>28/03/2018</stp>
        <stp>28/03/2018</stp>
        <stp>[Crispin Spreadsheet.xlsx]OEI!R562C28</stp>
        <tr r="AB562" s="1"/>
      </tp>
      <tp>
        <v>273</v>
        <stp/>
        <stp>##V3_BDHV12</stp>
        <stp>BBY LN Equity</stp>
        <stp>PX_CLOSE_1D</stp>
        <stp>28/03/2018</stp>
        <stp>28/03/2018</stp>
        <stp>[Crispin Spreadsheet.xlsx]OEI!R417C28</stp>
        <tr r="AB417" s="1"/>
      </tp>
      <tp>
        <v>27.25</v>
        <stp/>
        <stp>##V3_BDHV12</stp>
        <stp>AGY LN Equity</stp>
        <stp>PX_CLOSE_1D</stp>
        <stp>28/03/2018</stp>
        <stp>28/03/2018</stp>
        <stp>[Crispin Spreadsheet.xlsx]OEI!R407C28</stp>
        <tr r="AB407" s="1"/>
      </tp>
      <tp>
        <v>900</v>
        <stp/>
        <stp>##V3_BDHV12</stp>
        <stp>BOY LN Equity</stp>
        <stp>PX_CLOSE_1D</stp>
        <stp>28/03/2018</stp>
        <stp>28/03/2018</stp>
        <stp>[Crispin Spreadsheet.xlsx]OEI!R421C28</stp>
        <tr r="AB421" s="1"/>
      </tp>
      <tp>
        <v>3.06</v>
        <stp/>
        <stp>##V3_BDPV12</stp>
        <stp>MTS AU Equity</stp>
        <stp>LAST_PRICE</stp>
        <stp>[Crispin Spreadsheet.xlsx]OEI!R21C7</stp>
        <tr r="G21" s="1"/>
      </tp>
      <tp>
        <v>650.70000000000005</v>
        <stp/>
        <stp>##V3_BDHV12</stp>
        <stp>5020 JT Equity</stp>
        <stp>PX_CLOSE_1D</stp>
        <stp>28/03/2018</stp>
        <stp>28/03/2018</stp>
        <stp>[Crispin Spreadsheet.xlsx]SWAN!R84C26</stp>
        <tr r="Z84" s="2"/>
      </tp>
      <tp>
        <v>198</v>
        <stp/>
        <stp>##V3_BDHV12</stp>
        <stp>6740 JT Equity</stp>
        <stp>PX_CLOSE_1D</stp>
        <stp>28/03/2018</stp>
        <stp>28/03/2018</stp>
        <stp>[Crispin Spreadsheet.xlsx]SWAN!R83C26</stp>
        <tr r="Z83" s="2"/>
      </tp>
      <tp>
        <v>223</v>
        <stp/>
        <stp>##V3_BDPV12</stp>
        <stp>WDH DC Equity</stp>
        <stp>LAST_PRICE</stp>
        <stp>[Crispin Spreadsheet.xlsx]OEI!R67C7</stp>
        <tr r="G67" s="1"/>
      </tp>
      <tp>
        <v>0.87560000000000004</v>
        <stp/>
        <stp>##V3_BDPV12</stp>
        <stp>EURGBP Curncy</stp>
        <stp>LAST_PRICE</stp>
        <stp>[Crispin Spreadsheet.xlsx]OEI!R738C7</stp>
        <tr r="G738" s="1"/>
      </tp>
      <tp>
        <v>2526</v>
        <stp/>
        <stp>##V3_BDPV12</stp>
        <stp>VCT LN Equity</stp>
        <stp>LAST_PRICE</stp>
        <stp>[Crispin Spreadsheet.xlsx]OEI!R588C7</stp>
        <tr r="G588" s="1"/>
      </tp>
      <tp>
        <v>24.35</v>
        <stp/>
        <stp>##V3_BDHV12</stp>
        <stp>UN01 GY Equity</stp>
        <stp>PX_CLOSE_1D</stp>
        <stp>28/03/2018</stp>
        <stp>28/03/2018</stp>
        <stp>[Crispin Spreadsheet.xlsx]SWAN!R60C26</stp>
        <tr r="Z60" s="2"/>
      </tp>
      <tp>
        <v>64.53</v>
        <stp/>
        <stp>##V3_BDPV12</stp>
        <stp>MSCC US Equity</stp>
        <stp>LAST_PRICE</stp>
        <stp>[Crispin Spreadsheet.xlsx]OEI!R671C7</stp>
        <tr r="G671" s="1"/>
      </tp>
      <tp>
        <v>468.4</v>
        <stp/>
        <stp>##V3_BDPV12</stp>
        <stp>JUP LN Equity</stp>
        <stp>LAST_PRICE</stp>
        <stp>[Crispin Spreadsheet.xlsx]SWAN!R149C7</stp>
        <tr r="G149" s="2"/>
      </tp>
      <tp>
        <v>119.77</v>
        <stp/>
        <stp>##V3_BDPV12</stp>
        <stp>SJM US Equity</stp>
        <stp>LAST_PRICE</stp>
        <stp>[Crispin Spreadsheet.xlsx]SWAN!R189C7</stp>
        <tr r="G189" s="2"/>
      </tp>
      <tp>
        <v>43.44</v>
        <stp/>
        <stp>##V3_BDPV12</stp>
        <stp>AC FP Equity</stp>
        <stp>LAST_PRICE</stp>
        <stp>[Crispin Spreadsheet.xlsx]OEI!R82C7</stp>
        <tr r="G82" s="1"/>
      </tp>
      <tp>
        <v>26725</v>
        <stp/>
        <stp>##V3_BDPV12</stp>
        <stp>6954 JT Equity</stp>
        <stp>PX_YEST_CLOSE</stp>
        <stp>[Crispin Spreadsheet.xlsx]OEI!R249C6</stp>
        <tr r="F249" s="1"/>
      </tp>
      <tp>
        <v>24.75</v>
        <stp/>
        <stp>##V3_BDPV12</stp>
        <stp>UN01 GY Equity</stp>
        <stp>PX_YEST_CLOSE</stp>
        <stp>[Crispin Spreadsheet.xlsx]OEI!R181C6</stp>
        <tr r="F181" s="1"/>
      </tp>
      <tp>
        <v>326.10000000000002</v>
        <stp/>
        <stp>##V3_BDPV12</stp>
        <stp>DOM LN Equity</stp>
        <stp>LAST_PRICE</stp>
        <stp>[Crispin Spreadsheet.xlsx]SWAN!R139C7</stp>
        <tr r="G139" s="2"/>
      </tp>
      <tp>
        <v>143.88999999999999</v>
        <stp/>
        <stp>##V3_BDPV12</stp>
        <stp>CAT US Equity</stp>
        <stp>LAST_PRICE</stp>
        <stp>[Crispin Spreadsheet.xlsx]SWAN!R179C7</stp>
        <tr r="G179" s="2"/>
      </tp>
      <tp t="s">
        <v>SUGAR #11 (WORLD) May18</v>
        <stp/>
        <stp>##V3_BDPV12</stp>
        <stp>SBA Comdty</stp>
        <stp>NAME</stp>
        <stp>[Crispin Spreadsheet.xlsx]OEI!R730C5</stp>
        <tr r="E730" s="1"/>
      </tp>
      <tp>
        <v>52.92</v>
        <stp/>
        <stp>##V3_BDPV12</stp>
        <stp>ERICB SS Equity</stp>
        <stp>PX_YEST_CLOSE</stp>
        <stp>[Crispin Spreadsheet.xlsx]ALEG!R31C6</stp>
        <tr r="F31" s="3"/>
      </tp>
      <tp>
        <v>11361</v>
        <stp/>
        <stp>##V3_BDPV12</stp>
        <stp>ANG SJ Equity</stp>
        <stp>LAST_PRICE</stp>
        <stp>[Crispin Spreadsheet.xlsx]SWAN!R109C7</stp>
        <tr r="G109" s="2"/>
      </tp>
      <tp>
        <v>51.58</v>
        <stp/>
        <stp>##V3_BDPV12</stp>
        <stp>LHN SW Equity</stp>
        <stp>LAST_PRICE</stp>
        <stp>[Crispin Spreadsheet.xlsx]SWAN!R119C7</stp>
        <tr r="G119" s="2"/>
      </tp>
      <tp>
        <v>1115</v>
        <stp/>
        <stp>##V3_BDPV12</stp>
        <stp>WPP LN Equity</stp>
        <stp>LAST_PRICE</stp>
        <stp>[Crispin Spreadsheet.xlsx]SWAN!R169C7</stp>
        <tr r="G169" s="2"/>
      </tp>
      <tp>
        <v>0.876</v>
        <stp/>
        <stp>##V3_BDPV12</stp>
        <stp>EURGBp Curncy</stp>
        <stp>PX_YEST_CLOSE</stp>
        <stp>[Crispin Spreadsheet.xlsx]OBID!R8C26</stp>
        <tr r="Z8" s="7"/>
      </tp>
      <tp>
        <v>25.08</v>
        <stp/>
        <stp>##V3_BDHV12</stp>
        <stp>ITX SQ Equity</stp>
        <stp>PX_CLOSE_1D</stp>
        <stp>28/03/2018</stp>
        <stp>28/03/2018</stp>
        <stp>[Crispin Spreadsheet.xlsx]OEI!R347C28</stp>
        <tr r="AB347" s="1"/>
      </tp>
      <tp>
        <v>11.375</v>
        <stp/>
        <stp>##V3_BDHV12</stp>
        <stp>ACX SQ Equity</stp>
        <stp>PX_CLOSE_1D</stp>
        <stp>28/03/2018</stp>
        <stp>28/03/2018</stp>
        <stp>[Crispin Spreadsheet.xlsx]OEI!R339C28</stp>
        <tr r="AB339" s="1"/>
      </tp>
      <tp>
        <v>1892.5</v>
        <stp/>
        <stp>##V3_BDHV12</stp>
        <stp>8591 JT Equity</stp>
        <stp>PX_CLOSE_1D</stp>
        <stp>28/03/2018</stp>
        <stp>28/03/2018</stp>
        <stp>[Crispin Spreadsheet.xlsx]SWAN!R87C26</stp>
        <tr r="Z87" s="2"/>
      </tp>
      <tp>
        <v>22.46</v>
        <stp/>
        <stp>##V3_BDHV12</stp>
        <stp>IFX GY Equity</stp>
        <stp>PX_CLOSE_1D</stp>
        <stp>28/03/2018</stp>
        <stp>28/03/2018</stp>
        <stp>[Crispin Spreadsheet.xlsx]OEI!R163C28</stp>
        <tr r="AB163" s="1"/>
      </tp>
      <tp>
        <v>60.1</v>
        <stp/>
        <stp>##V3_BDHV12</stp>
        <stp>ENX FP Equity</stp>
        <stp>PX_CLOSE_1D</stp>
        <stp>28/03/2018</stp>
        <stp>28/03/2018</stp>
        <stp>[Crispin Spreadsheet.xlsx]OEI!R102C28</stp>
        <tr r="AB102" s="1"/>
      </tp>
      <tp>
        <v>22.46</v>
        <stp/>
        <stp>##V3_BDHV12</stp>
        <stp>IFX GY Equity</stp>
        <stp>PX_CLOSE_1D</stp>
        <stp>28/03/2018</stp>
        <stp>28/03/2018</stp>
        <stp>[Crispin Spreadsheet.xlsx]OEI!R772C28</stp>
        <tr r="AB772" s="1"/>
      </tp>
      <tp>
        <v>45.68</v>
        <stp/>
        <stp>##V3_BDHV12</stp>
        <stp>KNX US Equity</stp>
        <stp>PX_CLOSE_1D</stp>
        <stp>28/03/2018</stp>
        <stp>28/03/2018</stp>
        <stp>[Crispin Spreadsheet.xlsx]OEI!R659C28</stp>
        <tr r="AB659" s="1"/>
      </tp>
      <tp>
        <v>28.5</v>
        <stp/>
        <stp>##V3_BDHV12</stp>
        <stp>LPX US Equity</stp>
        <stp>PX_CLOSE_1D</stp>
        <stp>28/03/2018</stp>
        <stp>28/03/2018</stp>
        <stp>[Crispin Spreadsheet.xlsx]OEI!R666C28</stp>
        <tr r="AB666" s="1"/>
      </tp>
      <tp>
        <v>17.239999999999998</v>
        <stp/>
        <stp>##V3_BDHV12</stp>
        <stp>FCX US Equity</stp>
        <stp>PX_CLOSE_1D</stp>
        <stp>28/03/2018</stp>
        <stp>28/03/2018</stp>
        <stp>[Crispin Spreadsheet.xlsx]OEI!R643C28</stp>
        <tr r="AB643" s="1"/>
      </tp>
      <tp>
        <v>114.66</v>
        <stp/>
        <stp>##V3_BDHV12</stp>
        <stp>CVX US Equity</stp>
        <stp>PX_CLOSE_1D</stp>
        <stp>28/03/2018</stp>
        <stp>28/03/2018</stp>
        <stp>[Crispin Spreadsheet.xlsx]OEI!R620C28</stp>
        <tr r="AB620" s="1"/>
      </tp>
      <tp>
        <v>276.2</v>
        <stp/>
        <stp>##V3_BDHV12</stp>
        <stp>DRX LN Equity</stp>
        <stp>PX_CLOSE_1D</stp>
        <stp>28/03/2018</stp>
        <stp>28/03/2018</stp>
        <stp>[Crispin Spreadsheet.xlsx]OEI!R451C28</stp>
        <tr r="AB451" s="1"/>
      </tp>
      <tp>
        <v>1439</v>
        <stp/>
        <stp>##V3_BDHV12</stp>
        <stp>HSX LN Equity</stp>
        <stp>PX_CLOSE_1D</stp>
        <stp>28/03/2018</stp>
        <stp>28/03/2018</stp>
        <stp>[Crispin Spreadsheet.xlsx]OEI!R472C28</stp>
        <tr r="AB472" s="1"/>
      </tp>
      <tp>
        <v>6542</v>
        <stp/>
        <stp>##V3_BDHV12</stp>
        <stp>4911 JT Equity</stp>
        <stp>PX_CLOSE_1D</stp>
        <stp>28/03/2018</stp>
        <stp>28/03/2018</stp>
        <stp>[Crispin Spreadsheet.xlsx]SWAN!R91C26</stp>
        <tr r="Z91" s="2"/>
      </tp>
      <tp>
        <v>89.81</v>
        <stp/>
        <stp>##V3_BDPV12</stp>
        <stp>FNV CN Equity</stp>
        <stp>LAST_PRICE</stp>
        <stp>[Crispin Spreadsheet.xlsx]OEI!R51C7</stp>
        <tr r="G51" s="1"/>
      </tp>
      <tp>
        <v>1.6015200000000001</v>
        <stp/>
        <stp>##V3_BDPV12</stp>
        <stp>EURAUD Curncy</stp>
        <stp>LAST_PRICE</stp>
        <stp>[Crispin Spreadsheet.xlsx]OEI!R739C7</stp>
        <tr r="G739" s="1"/>
      </tp>
      <tp>
        <v>7.0999999999999994E-2</v>
        <stp/>
        <stp>##V3_BDPV12</stp>
        <stp>SVH AU Equity</stp>
        <stp>LAST_PRICE</stp>
        <stp>[Crispin Spreadsheet.xlsx]OEI!R22C7</stp>
        <tr r="G22" s="1"/>
      </tp>
      <tp>
        <v>65.3</v>
        <stp/>
        <stp>##V3_BDPV12</stp>
        <stp>UCB BB Equity</stp>
        <stp>LAST_PRICE</stp>
        <stp>[Crispin Spreadsheet.xlsx]OEI!R40C7</stp>
        <tr r="G40" s="1"/>
      </tp>
      <tp>
        <v>6.5000000000000002E-2</v>
        <stp/>
        <stp>##V3_BDPV12</stp>
        <stp>NADLQ US Equity</stp>
        <stp>LAST_PRICE</stp>
        <stp>[Crispin Spreadsheet.xlsx]SWAN!R199C7</stp>
        <tr r="G199" s="2"/>
      </tp>
      <tp>
        <v>25.22</v>
        <stp/>
        <stp>##V3_BDPV12</stp>
        <stp>ITX SQ Equity</stp>
        <stp>LAST_PRICE</stp>
        <stp>[Crispin Spreadsheet.xlsx]OEI!R347C7</stp>
        <tr r="G347" s="1"/>
      </tp>
      <tp>
        <v>15.38</v>
        <stp/>
        <stp>##V3_BDHV12</stp>
        <stp>ZIL2 GY Equity</stp>
        <stp>PX_CLOSE_1D</stp>
        <stp>28/03/2018</stp>
        <stp>28/03/2018</stp>
        <stp>[Crispin Spreadsheet.xlsx]SWAN!R53C26</stp>
        <tr r="Z53" s="2"/>
      </tp>
      <tp>
        <v>215.4</v>
        <stp/>
        <stp>##V3_BDHV12</stp>
        <stp>AKERBP NO Equity</stp>
        <stp>PX_CLOSE_1D</stp>
        <stp>28/03/2018</stp>
        <stp>28/03/2018</stp>
        <stp>[Crispin Spreadsheet.xlsx]BEST!R6C22</stp>
        <tr r="V6" s="6"/>
      </tp>
      <tp>
        <v>633.6</v>
        <stp/>
        <stp>##V3_BDPV12</stp>
        <stp>BLND LN Equity</stp>
        <stp>LAST_PRICE</stp>
        <stp>[Crispin Spreadsheet.xlsx]OEI!R425C7</stp>
        <tr r="G425" s="1"/>
      </tp>
      <tp t="s">
        <v>BRL</v>
        <stp/>
        <stp>##V3_BDPV12</stp>
        <stp>SLCE3 BS Equity</stp>
        <stp>CRNCY</stp>
        <stp>[Crispin Spreadsheet.xlsx]OPE!R6C4</stp>
        <tr r="D6" s="5"/>
      </tp>
      <tp>
        <v>4750</v>
        <stp/>
        <stp>##V3_BDPV12</stp>
        <stp>9684 JT Equity</stp>
        <stp>LAST_PRICE</stp>
        <stp>[Crispin Spreadsheet.xlsx]OPUS!R27C7</stp>
        <tr r="G27" s="4"/>
      </tp>
      <tp>
        <v>221.05</v>
        <stp/>
        <stp>##V3_BDPV12</stp>
        <stp>NVDA US Equity</stp>
        <stp>LAST_PRICE</stp>
        <stp>[Crispin Spreadsheet.xlsx]OEI!R680C7</stp>
        <tr r="G680" s="1"/>
      </tp>
      <tp>
        <v>1156</v>
        <stp/>
        <stp>##V3_BDPV12</stp>
        <stp>PLUS LN Equity</stp>
        <stp>LAST_PRICE</stp>
        <stp>[Crispin Spreadsheet.xlsx]SWAN!R159C7</stp>
        <tr r="G159" s="2"/>
      </tp>
      <tp t="s">
        <v>USD</v>
        <stp/>
        <stp>##V3_BDPV12</stp>
        <stp>VSAT US Equity</stp>
        <stp>CRNCY</stp>
        <stp>[Crispin Spreadsheet.xlsx]FDXC!R55C4</stp>
        <tr r="D55" s="8"/>
      </tp>
      <tp>
        <v>9.6766000000000005</v>
        <stp/>
        <stp>##V3_BDPV12</stp>
        <stp>EURHKD Curncy</stp>
        <stp>LAST_PRICE</stp>
        <stp>[Crispin Spreadsheet.xlsx]SWAN!R71C13</stp>
        <tr r="M71" s="2"/>
      </tp>
      <tp>
        <v>9.6766000000000005</v>
        <stp/>
        <stp>##V3_BDPV12</stp>
        <stp>EURHKD Curncy</stp>
        <stp>LAST_PRICE</stp>
        <stp>[Crispin Spreadsheet.xlsx]SWAN!R70C13</stp>
        <tr r="M70" s="2"/>
      </tp>
      <tp>
        <v>9.6766000000000005</v>
        <stp/>
        <stp>##V3_BDPV12</stp>
        <stp>EURHKD Curncy</stp>
        <stp>LAST_PRICE</stp>
        <stp>[Crispin Spreadsheet.xlsx]SWAN!R69C13</stp>
        <tr r="M69" s="2"/>
      </tp>
      <tp>
        <v>9.6766000000000005</v>
        <stp/>
        <stp>##V3_BDPV12</stp>
        <stp>EURHKD Curncy</stp>
        <stp>LAST_PRICE</stp>
        <stp>[Crispin Spreadsheet.xlsx]SWAN!R68C13</stp>
        <tr r="M68" s="2"/>
      </tp>
      <tp>
        <v>34.200000000000003</v>
        <stp/>
        <stp>##V3_BDHV12</stp>
        <stp>SLCE3 BS Equity</stp>
        <stp>PX_CLOSE_1D</stp>
        <stp>28/03/2018</stp>
        <stp>28/03/2018</stp>
        <stp>[Crispin Spreadsheet.xlsx]ALEG!R6C22</stp>
        <tr r="V6" s="3"/>
      </tp>
      <tp>
        <v>149.65</v>
        <stp/>
        <stp>##V3_BDPV12</stp>
        <stp>SAND SS Equity</stp>
        <stp>LAST_PRICE</stp>
        <stp>[Crispin Spreadsheet.xlsx]OEI!R364C7</stp>
        <tr r="G364" s="1"/>
      </tp>
      <tp>
        <v>26.25</v>
        <stp/>
        <stp>##V3_BDPV12</stp>
        <stp>AGY LN Equity</stp>
        <stp>LAST_PRICE</stp>
        <stp>[Crispin Spreadsheet.xlsx]OEI!R407C7</stp>
        <tr r="G407" s="1"/>
      </tp>
      <tp>
        <v>263.10000000000002</v>
        <stp/>
        <stp>##V3_BDPV12</stp>
        <stp>BBY LN Equity</stp>
        <stp>LAST_PRICE</stp>
        <stp>[Crispin Spreadsheet.xlsx]OEI!R417C7</stp>
        <tr r="G417" s="1"/>
      </tp>
      <tp>
        <v>142.87</v>
        <stp/>
        <stp>##V3_BDPV12</stp>
        <stp>ALV US Equity</stp>
        <stp>LAST_PRICE</stp>
        <stp>[Crispin Spreadsheet.xlsx]OEI!R608C7</stp>
        <tr r="G608" s="1"/>
      </tp>
      <tp>
        <v>28.36</v>
        <stp/>
        <stp>##V3_BDPV12</stp>
        <stp>LPX US Equity</stp>
        <stp>LAST_PRICE</stp>
        <stp>[Crispin Spreadsheet.xlsx]OEI!R666C7</stp>
        <tr r="G666" s="1"/>
      </tp>
      <tp>
        <v>322.95999999999998</v>
        <stp/>
        <stp>##V3_BDPV12</stp>
        <stp>CACC US Equity</stp>
        <stp>LAST_PRICE</stp>
        <stp>[Crispin Spreadsheet.xlsx]OEI!R763C7</stp>
        <tr r="G763" s="1"/>
      </tp>
      <tp>
        <v>6.3789999999999996</v>
        <stp/>
        <stp>##V3_BDPV12</stp>
        <stp>BBVA SQ Equity</stp>
        <stp>LAST_PRICE</stp>
        <stp>[Crispin Spreadsheet.xlsx]OEI!R341C7</stp>
        <tr r="G341" s="1"/>
      </tp>
      <tp>
        <v>24</v>
        <stp/>
        <stp>##V3_BDHV12</stp>
        <stp>175 HK Equity</stp>
        <stp>PX_CLOSE_1D</stp>
        <stp>28/03/2018</stp>
        <stp>28/03/2018</stp>
        <stp>[Crispin Spreadsheet.xlsx]SWAN!R69C26</stp>
        <tr r="Z69" s="2"/>
      </tp>
      <tp>
        <v>0.44600000000000001</v>
        <stp/>
        <stp>##V3_BDPV12</stp>
        <stp>GEDI IM Equity</stp>
        <stp>LAST_PRICE</stp>
        <stp>[Crispin Spreadsheet.xlsx]OEI!R229C7</stp>
        <tr r="G229" s="1"/>
      </tp>
      <tp>
        <v>27.3</v>
        <stp/>
        <stp>##V3_BDPV12</stp>
        <stp>NTRI US Equity</stp>
        <stp>LAST_PRICE</stp>
        <stp>[Crispin Spreadsheet.xlsx]OEI!R679C7</stp>
        <tr r="G679" s="1"/>
      </tp>
      <tp>
        <v>25.61</v>
        <stp/>
        <stp>##V3_BDPV12</stp>
        <stp>METSO FH Equity</stp>
        <stp>PX_YEST_CLOSE</stp>
        <stp>[Crispin Spreadsheet.xlsx]SWAN!R31C6</stp>
        <tr r="F31" s="2"/>
      </tp>
      <tp>
        <v>16.675000000000001</v>
        <stp/>
        <stp>##V3_BDPV12</stp>
        <stp>CA FP Equity</stp>
        <stp>LAST_PRICE</stp>
        <stp>[Crispin Spreadsheet.xlsx]OEI!R92C7</stp>
        <tr r="G92" s="1"/>
      </tp>
      <tp t="s">
        <v>USD</v>
        <stp/>
        <stp>##V3_BDPV12</stp>
        <stp>SLCJY US Equity</stp>
        <stp>CRNCY</stp>
        <stp>[Crispin Spreadsheet.xlsx]OPUS!R60C4</stp>
        <tr r="D60" s="4"/>
      </tp>
      <tp>
        <v>1.4078999999999999</v>
        <stp/>
        <stp>##V3_BDPV12</stp>
        <stp>GBPUSD Curncy</stp>
        <stp>LAST_PRICE</stp>
        <stp>[Crispin Spreadsheet.xlsx]OPUS!R60C13</stp>
        <tr r="M60" s="4"/>
      </tp>
      <tp>
        <v>1.4078999999999999</v>
        <stp/>
        <stp>##V3_BDPV12</stp>
        <stp>GBPUSD Curncy</stp>
        <stp>LAST_PRICE</stp>
        <stp>[Crispin Spreadsheet.xlsx]OPUS!R61C13</stp>
        <tr r="M61" s="4"/>
      </tp>
      <tp>
        <v>1.4078999999999999</v>
        <stp/>
        <stp>##V3_BDPV12</stp>
        <stp>GBPUSD Curncy</stp>
        <stp>LAST_PRICE</stp>
        <stp>[Crispin Spreadsheet.xlsx]OPUS!R62C13</stp>
        <tr r="M62" s="4"/>
      </tp>
      <tp>
        <v>1.4078999999999999</v>
        <stp/>
        <stp>##V3_BDPV12</stp>
        <stp>GBPUSD Curncy</stp>
        <stp>LAST_PRICE</stp>
        <stp>[Crispin Spreadsheet.xlsx]OPUS!R45C13</stp>
        <tr r="M45" s="4"/>
      </tp>
      <tp>
        <v>1.4078999999999999</v>
        <stp/>
        <stp>##V3_BDPV12</stp>
        <stp>GBPUSD Curncy</stp>
        <stp>LAST_PRICE</stp>
        <stp>[Crispin Spreadsheet.xlsx]OPUS!R42C13</stp>
        <tr r="M42" s="4"/>
      </tp>
      <tp>
        <v>1.4078999999999999</v>
        <stp/>
        <stp>##V3_BDPV12</stp>
        <stp>GBPUSD Curncy</stp>
        <stp>LAST_PRICE</stp>
        <stp>[Crispin Spreadsheet.xlsx]OPUS!R58C13</stp>
        <tr r="M58" s="4"/>
      </tp>
      <tp>
        <v>1.4078999999999999</v>
        <stp/>
        <stp>##V3_BDPV12</stp>
        <stp>GBPUSD Curncy</stp>
        <stp>LAST_PRICE</stp>
        <stp>[Crispin Spreadsheet.xlsx]OPUS!R59C13</stp>
        <tr r="M59" s="4"/>
      </tp>
      <tp>
        <v>1.4078999999999999</v>
        <stp/>
        <stp>##V3_BDPV12</stp>
        <stp>GBPUSD Curncy</stp>
        <stp>LAST_PRICE</stp>
        <stp>[Crispin Spreadsheet.xlsx]OPUS!R56C13</stp>
        <tr r="M56" s="4"/>
      </tp>
      <tp>
        <v>1.4078999999999999</v>
        <stp/>
        <stp>##V3_BDPV12</stp>
        <stp>GBPUSD Curncy</stp>
        <stp>LAST_PRICE</stp>
        <stp>[Crispin Spreadsheet.xlsx]OPUS!R57C13</stp>
        <tr r="M57" s="4"/>
      </tp>
      <tp>
        <v>19.77</v>
        <stp/>
        <stp>##V3_BDHV12</stp>
        <stp>HTZ US Equity</stp>
        <stp>PX_CLOSE_1D</stp>
        <stp>28/03/2018</stp>
        <stp>28/03/2018</stp>
        <stp>[Crispin Spreadsheet.xlsx]OEI!R651C28</stp>
        <tr r="AB651" s="1"/>
      </tp>
      <tp>
        <v>3225</v>
        <stp/>
        <stp>##V3_BDHV12</stp>
        <stp>6753 JT Equity</stp>
        <stp>PX_CLOSE_1D</stp>
        <stp>28/03/2018</stp>
        <stp>28/03/2018</stp>
        <stp>[Crispin Spreadsheet.xlsx]SWAN!R89C26</stp>
        <tr r="Z89" s="2"/>
      </tp>
      <tp>
        <v>109.3</v>
        <stp/>
        <stp>##V3_BDPV12</stp>
        <stp>ATO FP Equity</stp>
        <stp>LAST_PRICE</stp>
        <stp>[Crispin Spreadsheet.xlsx]OEI!R87C7</stp>
        <tr r="G87" s="1"/>
      </tp>
      <tp>
        <v>150</v>
        <stp/>
        <stp>##V3_BDHV12</stp>
        <stp>VOLVB SS Equity</stp>
        <stp>PX_CLOSE_1D</stp>
        <stp>28/03/2018</stp>
        <stp>28/03/2018</stp>
        <stp>[Crispin Spreadsheet.xlsx]OEI!R371C28</stp>
        <tr r="AB371" s="1"/>
      </tp>
      <tp>
        <v>49.71</v>
        <stp/>
        <stp>##V3_BDPV12</stp>
        <stp>TDC DC Equity</stp>
        <stp>LAST_PRICE</stp>
        <stp>[Crispin Spreadsheet.xlsx]OEI!R64C7</stp>
        <tr r="G64" s="1"/>
      </tp>
      <tp>
        <v>140.625</v>
        <stp/>
        <stp>##V3_BDPV12</stp>
        <stp>ACA LN Equity</stp>
        <stp>LAST_PRICE</stp>
        <stp>[Crispin Spreadsheet.xlsx]OPE!R32C7</stp>
        <tr r="G32" s="5"/>
      </tp>
      <tp>
        <v>573.79999999999995</v>
        <stp/>
        <stp>##V3_BDHV12</stp>
        <stp>BA/ LN Equity</stp>
        <stp>PX_CLOSE_1D</stp>
        <stp>28/03/2018</stp>
        <stp>28/03/2018</stp>
        <stp>[Crispin Spreadsheet.xlsx]FDXC!R33C22</stp>
        <tr r="V33" s="8"/>
      </tp>
      <tp>
        <v>117.63</v>
        <stp/>
        <stp>##V3_BDPV12</stp>
        <stp>SAFM US Equity</stp>
        <stp>LAST_PRICE</stp>
        <stp>[Crispin Spreadsheet.xlsx]OEI!R792C7</stp>
        <tr r="G792" s="1"/>
      </tp>
      <tp>
        <v>889</v>
        <stp/>
        <stp>##V3_BDPV12</stp>
        <stp>BOY LN Equity</stp>
        <stp>LAST_PRICE</stp>
        <stp>[Crispin Spreadsheet.xlsx]OEI!R758C7</stp>
        <tr r="G758" s="1"/>
      </tp>
      <tp>
        <v>5.7</v>
        <stp/>
        <stp>##V3_BDPV12</stp>
        <stp>EDR LN Equity</stp>
        <stp>LAST_PRICE</stp>
        <stp>[Crispin Spreadsheet.xlsx]OEI!R453C7</stp>
        <tr r="G453" s="1"/>
      </tp>
      <tp>
        <v>706.2</v>
        <stp/>
        <stp>##V3_BDPV12</stp>
        <stp>STAN LN Equity</stp>
        <stp>LAST_PRICE</stp>
        <stp>[Crispin Spreadsheet.xlsx]OEI!R571C7</stp>
        <tr r="G571" s="1"/>
      </tp>
      <tp>
        <v>22.3</v>
        <stp/>
        <stp>##V3_BDPV12</stp>
        <stp>TCS LI Equity</stp>
        <stp>LAST_PRICE</stp>
        <stp>[Crispin Spreadsheet.xlsx]OEI!R802C7</stp>
        <tr r="G802" s="1"/>
      </tp>
      <tp>
        <v>22.75</v>
        <stp/>
        <stp>##V3_BDPV12</stp>
        <stp>BFR US Equity</stp>
        <stp>LAST_PRICE</stp>
        <stp>[Crispin Spreadsheet.xlsx]OEI!R613C7</stp>
        <tr r="G613" s="1"/>
      </tp>
      <tp>
        <v>11.355</v>
        <stp/>
        <stp>##V3_BDPV12</stp>
        <stp>ACX SQ Equity</stp>
        <stp>LAST_PRICE</stp>
        <stp>[Crispin Spreadsheet.xlsx]OEI!R339C7</stp>
        <tr r="G339" s="1"/>
      </tp>
      <tp>
        <v>45.38</v>
        <stp/>
        <stp>##V3_BDPV12</stp>
        <stp>KNX US Equity</stp>
        <stp>LAST_PRICE</stp>
        <stp>[Crispin Spreadsheet.xlsx]OEI!R659C7</stp>
        <tr r="G659" s="1"/>
      </tp>
      <tp>
        <v>3488</v>
        <stp/>
        <stp>##V3_BDPV12</stp>
        <stp>SHP LN Equity</stp>
        <stp>LAST_PRICE</stp>
        <stp>[Crispin Spreadsheet.xlsx]OEI!R561C7</stp>
        <tr r="G561" s="1"/>
      </tp>
      <tp>
        <v>70.58</v>
        <stp/>
        <stp>##V3_BDPV12</stp>
        <stp>LVS US Equity</stp>
        <stp>LAST_PRICE</stp>
        <stp>[Crispin Spreadsheet.xlsx]OEI!R662C7</stp>
        <tr r="G662" s="1"/>
      </tp>
      <tp>
        <v>112.3</v>
        <stp/>
        <stp>##V3_BDPV12</stp>
        <stp>TALK LN Equity</stp>
        <stp>LAST_PRICE</stp>
        <stp>[Crispin Spreadsheet.xlsx]OEI!R574C7</stp>
        <tr r="G574" s="1"/>
      </tp>
      <tp>
        <v>206.15</v>
        <stp/>
        <stp>##V3_BDHV12</stp>
        <stp>BARC LN Equity</stp>
        <stp>PX_CLOSE_1D</stp>
        <stp>28/03/2018</stp>
        <stp>28/03/2018</stp>
        <stp>[Crispin Spreadsheet.xlsx]OBID!R8C22</stp>
        <tr r="V8" s="7"/>
      </tp>
      <tp>
        <v>3.8330000000000002</v>
        <stp/>
        <stp>##V3_BDPV12</stp>
        <stp>CABK SQ Equity</stp>
        <stp>LAST_PRICE</stp>
        <stp>[Crispin Spreadsheet.xlsx]OEI!R344C7</stp>
        <tr r="G344" s="1"/>
      </tp>
      <tp>
        <v>64.510000000000005</v>
        <stp/>
        <stp>##V3_BDPV12</stp>
        <stp>AGCO US Equity</stp>
        <stp>LAST_PRICE</stp>
        <stp>[Crispin Spreadsheet.xlsx]OEI!R600C7</stp>
        <tr r="G600" s="1"/>
      </tp>
      <tp>
        <v>227.68</v>
        <stp/>
        <stp>##V3_BDPV12</stp>
        <stp>AVGO US Equity</stp>
        <stp>LAST_PRICE</stp>
        <stp>[Crispin Spreadsheet.xlsx]OEI!R760C7</stp>
        <tr r="G760" s="1"/>
      </tp>
      <tp>
        <v>2158</v>
        <stp/>
        <stp>##V3_BDPV12</stp>
        <stp>GIVN SW Equity</stp>
        <stp>LAST_PRICE</stp>
        <stp>[Crispin Spreadsheet.xlsx]OEI!R381C7</stp>
        <tr r="G381" s="1"/>
      </tp>
      <tp>
        <v>492</v>
        <stp/>
        <stp>##V3_BDPV12</stp>
        <stp>FBEL FP Equity</stp>
        <stp>LAST_PRICE</stp>
        <stp>[Crispin Spreadsheet.xlsx]OEI!R103C7</stp>
        <tr r="G103" s="1"/>
      </tp>
      <tp>
        <v>31.28</v>
        <stp/>
        <stp>##V3_BDPV12</stp>
        <stp>HLAG GY Equity</stp>
        <stp>LAST_PRICE</stp>
        <stp>[Crispin Spreadsheet.xlsx]OEI!R158C7</stp>
        <tr r="G158" s="1"/>
      </tp>
      <tp>
        <v>58.4</v>
        <stp/>
        <stp>##V3_BDPV12</stp>
        <stp>NODL NO Equity</stp>
        <stp>LAST_PRICE</stp>
        <stp>[Crispin Spreadsheet.xlsx]OEI!R313C7</stp>
        <tr r="G313" s="1"/>
      </tp>
      <tp>
        <v>57.41</v>
        <stp/>
        <stp>##V3_BDPV12</stp>
        <stp>MXIM US Equity</stp>
        <stp>LAST_PRICE</stp>
        <stp>[Crispin Spreadsheet.xlsx]OEI!R782C7</stp>
        <tr r="G782" s="1"/>
      </tp>
      <tp>
        <v>1</v>
        <stp/>
        <stp>##V3_BDPV12</stp>
        <stp>EURGBp Curncy</stp>
        <stp>QUOTE_FACTOR</stp>
        <stp>[Crispin Spreadsheet.xlsx]OEI!R812C12</stp>
        <tr r="L812" s="1"/>
      </tp>
      <tp>
        <v>1624</v>
        <stp/>
        <stp>##V3_BDPV12</stp>
        <stp>1808 JT Equity</stp>
        <stp>PX_YEST_CLOSE</stp>
        <stp>[Crispin Spreadsheet.xlsx]OEI!R251C6</stp>
        <tr r="F251" s="1"/>
      </tp>
      <tp>
        <v>498</v>
        <stp/>
        <stp>##V3_BDPV12</stp>
        <stp>4689 JT Equity</stp>
        <stp>PX_YEST_CLOSE</stp>
        <stp>[Crispin Spreadsheet.xlsx]OEI!R289C6</stp>
        <tr r="F289" s="1"/>
      </tp>
      <tp>
        <v>140.625</v>
        <stp/>
        <stp>##V3_BDPV12</stp>
        <stp>ACA LN Equity</stp>
        <stp>LAST_PRICE</stp>
        <stp>[Crispin Spreadsheet.xlsx]SWAN!R124C7</stp>
        <tr r="G124" s="2"/>
      </tp>
      <tp>
        <v>744.8</v>
        <stp/>
        <stp>##V3_BDPV12</stp>
        <stp>PSON LN Equity</stp>
        <stp>LAST_PRICE</stp>
        <stp>[Crispin Spreadsheet.xlsx]SWAN!R157C7</stp>
        <tr r="G157" s="2"/>
      </tp>
      <tp>
        <v>1</v>
        <stp/>
        <stp>##V3_BDPV12</stp>
        <stp>EURGBp Curncy</stp>
        <stp>QUOTE_FACTOR</stp>
        <stp>[Crispin Spreadsheet.xlsx]OEI!R795C12</stp>
        <tr r="L795" s="1"/>
      </tp>
      <tp>
        <v>1</v>
        <stp/>
        <stp>##V3_BDPV12</stp>
        <stp>EURGBp Curncy</stp>
        <stp>QUOTE_FACTOR</stp>
        <stp>[Crispin Spreadsheet.xlsx]OEI!R799C12</stp>
        <tr r="L799" s="1"/>
      </tp>
      <tp>
        <v>1</v>
        <stp/>
        <stp>##V3_BDPV12</stp>
        <stp>EURGBp Curncy</stp>
        <stp>QUOTE_FACTOR</stp>
        <stp>[Crispin Spreadsheet.xlsx]OEI!R757C12</stp>
        <tr r="L757" s="1"/>
      </tp>
      <tp>
        <v>1</v>
        <stp/>
        <stp>##V3_BDPV12</stp>
        <stp>EURGBp Curncy</stp>
        <stp>QUOTE_FACTOR</stp>
        <stp>[Crispin Spreadsheet.xlsx]OEI!R756C12</stp>
        <tr r="L756" s="1"/>
      </tp>
      <tp>
        <v>1</v>
        <stp/>
        <stp>##V3_BDPV12</stp>
        <stp>EURGBp Curncy</stp>
        <stp>QUOTE_FACTOR</stp>
        <stp>[Crispin Spreadsheet.xlsx]OEI!R758C12</stp>
        <tr r="L758" s="1"/>
      </tp>
      <tp>
        <v>1</v>
        <stp/>
        <stp>##V3_BDPV12</stp>
        <stp>EURGBp Curncy</stp>
        <stp>QUOTE_FACTOR</stp>
        <stp>[Crispin Spreadsheet.xlsx]OEI!R764C12</stp>
        <tr r="L764" s="1"/>
      </tp>
      <tp>
        <v>1</v>
        <stp/>
        <stp>##V3_BDPV12</stp>
        <stp>EURGBp Curncy</stp>
        <stp>QUOTE_FACTOR</stp>
        <stp>[Crispin Spreadsheet.xlsx]OEI!R773C12</stp>
        <tr r="L773" s="1"/>
      </tp>
      <tp t="s">
        <v>HKD</v>
        <stp/>
        <stp>##V3_BDPV12</stp>
        <stp>2899 HK Equity</stp>
        <stp>CRNCY</stp>
        <stp>[Crispin Spreadsheet.xlsx]OEI!R199C4</stp>
        <tr r="D199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Spreadsheet.xlsx]OEI!R512C12</stp>
        <tr r="L512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Spreadsheet.xlsx]OEI!R441C12</stp>
        <tr r="L441" s="1"/>
      </tp>
      <tp>
        <v>1</v>
        <stp/>
        <stp>##V3_BDPV12</stp>
        <stp>EURGBp Curncy</stp>
        <stp>QUOTE_FACTOR</stp>
        <stp>[Crispin Spreadsheet.xlsx]OEI!R440C12</stp>
        <tr r="L440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1</v>
        <stp/>
        <stp>##V3_BDPV12</stp>
        <stp>EURGBp Curncy</stp>
        <stp>QUOTE_FACTOR</stp>
        <stp>[Crispin Spreadsheet.xlsx]OEI!R403C12</stp>
        <tr r="L403" s="1"/>
      </tp>
      <tp>
        <v>1</v>
        <stp/>
        <stp>##V3_BDPV12</stp>
        <stp>EURGBp Curncy</stp>
        <stp>QUOTE_FACTOR</stp>
        <stp>[Crispin Spreadsheet.xlsx]OEI!R402C12</stp>
        <tr r="L402" s="1"/>
      </tp>
      <tp>
        <v>1</v>
        <stp/>
        <stp>##V3_BDPV12</stp>
        <stp>EURGBp Curncy</stp>
        <stp>QUOTE_FACTOR</stp>
        <stp>[Crispin Spreadsheet.xlsx]OEI!R407C12</stp>
        <tr r="L407" s="1"/>
      </tp>
      <tp>
        <v>1</v>
        <stp/>
        <stp>##V3_BDPV12</stp>
        <stp>EURGBp Curncy</stp>
        <stp>QUOTE_FACTOR</stp>
        <stp>[Crispin Spreadsheet.xlsx]OEI!R406C12</stp>
        <tr r="L406" s="1"/>
      </tp>
      <tp>
        <v>1</v>
        <stp/>
        <stp>##V3_BDPV12</stp>
        <stp>EURGBp Curncy</stp>
        <stp>QUOTE_FACTOR</stp>
        <stp>[Crispin Spreadsheet.xlsx]OEI!R405C12</stp>
        <tr r="L405" s="1"/>
      </tp>
      <tp>
        <v>1</v>
        <stp/>
        <stp>##V3_BDPV12</stp>
        <stp>EURGBp Curncy</stp>
        <stp>QUOTE_FACTOR</stp>
        <stp>[Crispin Spreadsheet.xlsx]OEI!R404C12</stp>
        <tr r="L404" s="1"/>
      </tp>
      <tp>
        <v>1</v>
        <stp/>
        <stp>##V3_BDPV12</stp>
        <stp>EURGBp Curncy</stp>
        <stp>QUOTE_FACTOR</stp>
        <stp>[Crispin Spreadsheet.xlsx]OEI!R409C12</stp>
        <tr r="L409" s="1"/>
      </tp>
      <tp>
        <v>1</v>
        <stp/>
        <stp>##V3_BDPV12</stp>
        <stp>EURGBp Curncy</stp>
        <stp>QUOTE_FACTOR</stp>
        <stp>[Crispin Spreadsheet.xlsx]OEI!R408C12</stp>
        <tr r="L408" s="1"/>
      </tp>
      <tp>
        <v>1</v>
        <stp/>
        <stp>##V3_BDPV12</stp>
        <stp>EURGBp Curncy</stp>
        <stp>QUOTE_FACTOR</stp>
        <stp>[Crispin Spreadsheet.xlsx]OEI!R413C12</stp>
        <tr r="L413" s="1"/>
      </tp>
      <tp>
        <v>1</v>
        <stp/>
        <stp>##V3_BDPV12</stp>
        <stp>EURGBp Curncy</stp>
        <stp>QUOTE_FACTOR</stp>
        <stp>[Crispin Spreadsheet.xlsx]OEI!R412C12</stp>
        <tr r="L412" s="1"/>
      </tp>
      <tp>
        <v>1</v>
        <stp/>
        <stp>##V3_BDPV12</stp>
        <stp>EURGBp Curncy</stp>
        <stp>QUOTE_FACTOR</stp>
        <stp>[Crispin Spreadsheet.xlsx]OEI!R411C12</stp>
        <tr r="L411" s="1"/>
      </tp>
      <tp>
        <v>1</v>
        <stp/>
        <stp>##V3_BDPV12</stp>
        <stp>EURGBp Curncy</stp>
        <stp>QUOTE_FACTOR</stp>
        <stp>[Crispin Spreadsheet.xlsx]OEI!R410C12</stp>
        <tr r="L410" s="1"/>
      </tp>
      <tp>
        <v>1</v>
        <stp/>
        <stp>##V3_BDPV12</stp>
        <stp>EURGBp Curncy</stp>
        <stp>QUOTE_FACTOR</stp>
        <stp>[Crispin Spreadsheet.xlsx]OEI!R417C12</stp>
        <tr r="L417" s="1"/>
      </tp>
      <tp>
        <v>1</v>
        <stp/>
        <stp>##V3_BDPV12</stp>
        <stp>EURGBp Curncy</stp>
        <stp>QUOTE_FACTOR</stp>
        <stp>[Crispin Spreadsheet.xlsx]OEI!R416C12</stp>
        <tr r="L416" s="1"/>
      </tp>
      <tp>
        <v>1</v>
        <stp/>
        <stp>##V3_BDPV12</stp>
        <stp>EURGBp Curncy</stp>
        <stp>QUOTE_FACTOR</stp>
        <stp>[Crispin Spreadsheet.xlsx]OEI!R415C12</stp>
        <tr r="L415" s="1"/>
      </tp>
      <tp>
        <v>1</v>
        <stp/>
        <stp>##V3_BDPV12</stp>
        <stp>EURGBp Curncy</stp>
        <stp>QUOTE_FACTOR</stp>
        <stp>[Crispin Spreadsheet.xlsx]OEI!R414C12</stp>
        <tr r="L414" s="1"/>
      </tp>
      <tp>
        <v>1</v>
        <stp/>
        <stp>##V3_BDPV12</stp>
        <stp>EURGBp Curncy</stp>
        <stp>QUOTE_FACTOR</stp>
        <stp>[Crispin Spreadsheet.xlsx]OEI!R419C12</stp>
        <tr r="L419" s="1"/>
      </tp>
      <tp>
        <v>1</v>
        <stp/>
        <stp>##V3_BDPV12</stp>
        <stp>EURGBp Curncy</stp>
        <stp>QUOTE_FACTOR</stp>
        <stp>[Crispin Spreadsheet.xlsx]OEI!R418C12</stp>
        <tr r="L418" s="1"/>
      </tp>
      <tp>
        <v>1</v>
        <stp/>
        <stp>##V3_BDPV12</stp>
        <stp>EURGBp Curncy</stp>
        <stp>QUOTE_FACTOR</stp>
        <stp>[Crispin Spreadsheet.xlsx]OEI!R423C12</stp>
        <tr r="L423" s="1"/>
      </tp>
      <tp>
        <v>1</v>
        <stp/>
        <stp>##V3_BDPV12</stp>
        <stp>EURGBp Curncy</stp>
        <stp>QUOTE_FACTOR</stp>
        <stp>[Crispin Spreadsheet.xlsx]OEI!R422C12</stp>
        <tr r="L422" s="1"/>
      </tp>
      <tp>
        <v>1</v>
        <stp/>
        <stp>##V3_BDPV12</stp>
        <stp>EURGBp Curncy</stp>
        <stp>QUOTE_FACTOR</stp>
        <stp>[Crispin Spreadsheet.xlsx]OEI!R421C12</stp>
        <tr r="L421" s="1"/>
      </tp>
      <tp>
        <v>1</v>
        <stp/>
        <stp>##V3_BDPV12</stp>
        <stp>EURGBp Curncy</stp>
        <stp>QUOTE_FACTOR</stp>
        <stp>[Crispin Spreadsheet.xlsx]OEI!R420C12</stp>
        <tr r="L420" s="1"/>
      </tp>
      <tp>
        <v>1</v>
        <stp/>
        <stp>##V3_BDPV12</stp>
        <stp>EURGBp Curncy</stp>
        <stp>QUOTE_FACTOR</stp>
        <stp>[Crispin Spreadsheet.xlsx]OEI!R427C12</stp>
        <tr r="L427" s="1"/>
      </tp>
      <tp>
        <v>1</v>
        <stp/>
        <stp>##V3_BDPV12</stp>
        <stp>EURGBp Curncy</stp>
        <stp>QUOTE_FACTOR</stp>
        <stp>[Crispin Spreadsheet.xlsx]OEI!R426C12</stp>
        <tr r="L426" s="1"/>
      </tp>
      <tp>
        <v>1</v>
        <stp/>
        <stp>##V3_BDPV12</stp>
        <stp>EURGBp Curncy</stp>
        <stp>QUOTE_FACTOR</stp>
        <stp>[Crispin Spreadsheet.xlsx]OEI!R425C12</stp>
        <tr r="L425" s="1"/>
      </tp>
      <tp>
        <v>1</v>
        <stp/>
        <stp>##V3_BDPV12</stp>
        <stp>EURGBp Curncy</stp>
        <stp>QUOTE_FACTOR</stp>
        <stp>[Crispin Spreadsheet.xlsx]OEI!R424C12</stp>
        <tr r="L424" s="1"/>
      </tp>
      <tp>
        <v>1</v>
        <stp/>
        <stp>##V3_BDPV12</stp>
        <stp>EURGBp Curncy</stp>
        <stp>QUOTE_FACTOR</stp>
        <stp>[Crispin Spreadsheet.xlsx]OEI!R429C12</stp>
        <tr r="L429" s="1"/>
      </tp>
      <tp>
        <v>1</v>
        <stp/>
        <stp>##V3_BDPV12</stp>
        <stp>EURGBp Curncy</stp>
        <stp>QUOTE_FACTOR</stp>
        <stp>[Crispin Spreadsheet.xlsx]OEI!R433C12</stp>
        <tr r="L433" s="1"/>
      </tp>
      <tp>
        <v>1</v>
        <stp/>
        <stp>##V3_BDPV12</stp>
        <stp>EURGBp Curncy</stp>
        <stp>QUOTE_FACTOR</stp>
        <stp>[Crispin Spreadsheet.xlsx]OEI!R431C12</stp>
        <tr r="L431" s="1"/>
      </tp>
      <tp>
        <v>1</v>
        <stp/>
        <stp>##V3_BDPV12</stp>
        <stp>EURGBp Curncy</stp>
        <stp>QUOTE_FACTOR</stp>
        <stp>[Crispin Spreadsheet.xlsx]OEI!R436C12</stp>
        <tr r="L436" s="1"/>
      </tp>
      <tp>
        <v>1</v>
        <stp/>
        <stp>##V3_BDPV12</stp>
        <stp>EURGBp Curncy</stp>
        <stp>QUOTE_FACTOR</stp>
        <stp>[Crispin Spreadsheet.xlsx]OEI!R435C12</stp>
        <tr r="L435" s="1"/>
      </tp>
      <tp>
        <v>1</v>
        <stp/>
        <stp>##V3_BDPV12</stp>
        <stp>EURGBp Curncy</stp>
        <stp>QUOTE_FACTOR</stp>
        <stp>[Crispin Spreadsheet.xlsx]OEI!R434C12</stp>
        <tr r="L434" s="1"/>
      </tp>
      <tp>
        <v>1</v>
        <stp/>
        <stp>##V3_BDPV12</stp>
        <stp>EURGBp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Spreadsheet.xlsx]OEI!R438C12</stp>
        <tr r="L438" s="1"/>
      </tp>
      <tp>
        <v>52.92</v>
        <stp/>
        <stp>##V3_BDPV12</stp>
        <stp>ERICB SS Equity</stp>
        <stp>PX_YEST_CLOSE</stp>
        <stp>[Crispin Spreadsheet.xlsx]FDXC!R28C6</stp>
        <tr r="F28" s="8"/>
      </tp>
      <tp>
        <v>46.29</v>
        <stp/>
        <stp>##V3_BDPV12</stp>
        <stp>CAR US Equity</stp>
        <stp>LAST_PRICE</stp>
        <stp>[Crispin Spreadsheet.xlsx]SWAN!R174C7</stp>
        <tr r="G174" s="2"/>
      </tp>
      <tp>
        <v>51.95</v>
        <stp/>
        <stp>##V3_BDPV12</stp>
        <stp>DAL US Equity</stp>
        <stp>LAST_PRICE</stp>
        <stp>[Crispin Spreadsheet.xlsx]SWAN!R184C7</stp>
        <tr r="G184" s="2"/>
      </tp>
      <tp t="s">
        <v>SILVER FUTURE     May18</v>
        <stp/>
        <stp>##V3_BDPV12</stp>
        <stp>SIA Comdty</stp>
        <stp>NAME</stp>
        <stp>[Crispin Spreadsheet.xlsx]OEI!R726C5</stp>
        <tr r="E726" s="1"/>
      </tp>
      <tp>
        <v>112.3</v>
        <stp/>
        <stp>##V3_BDPV12</stp>
        <stp>TALK LN Equity</stp>
        <stp>LAST_PRICE</stp>
        <stp>[Crispin Spreadsheet.xlsx]SWAN!R163C7</stp>
        <tr r="G163" s="2"/>
      </tp>
      <tp>
        <v>70.58</v>
        <stp/>
        <stp>##V3_BDPV12</stp>
        <stp>LVS US Equity</stp>
        <stp>LAST_PRICE</stp>
        <stp>[Crispin Spreadsheet.xlsx]SWAN!R194C7</stp>
        <tr r="G194" s="2"/>
      </tp>
      <tp>
        <v>1223.5</v>
        <stp/>
        <stp>##V3_BDPV12</stp>
        <stp>TPK LN Equity</stp>
        <stp>LAST_PRICE</stp>
        <stp>[Crispin Spreadsheet.xlsx]SWAN!R164C7</stp>
        <tr r="G164" s="2"/>
      </tp>
      <tp>
        <v>212.2</v>
        <stp/>
        <stp>##V3_BDPV12</stp>
        <stp>AKERBP NO Equity</stp>
        <stp>PX_YEST_CLOSE</stp>
        <stp>[Crispin Spreadsheet.xlsx]FDXC!R25C6</stp>
        <tr r="F25" s="8"/>
      </tp>
      <tp>
        <v>98.73</v>
        <stp/>
        <stp>##V3_BDPV12</stp>
        <stp>RY CN Equity</stp>
        <stp>LAST_PRICE</stp>
        <stp>[Crispin Spreadsheet.xlsx]OEI!R52C7</stp>
        <tr r="G52" s="1"/>
      </tp>
      <tp>
        <v>8.3734999999999999</v>
        <stp/>
        <stp>##V3_BDPV12</stp>
        <stp>USDSEK Curncy</stp>
        <stp>LAST_PRICE</stp>
        <stp>[Crispin Spreadsheet.xlsx]FDXC!R28C13</stp>
        <tr r="M28" s="8"/>
      </tp>
      <tp>
        <v>13.195</v>
        <stp/>
        <stp>##V3_BDHV12</stp>
        <stp>SZU GY Equity</stp>
        <stp>PX_CLOSE_1D</stp>
        <stp>28/03/2018</stp>
        <stp>28/03/2018</stp>
        <stp>[Crispin Spreadsheet.xlsx]OEI!R178C28</stp>
        <tr r="AB178" s="1"/>
      </tp>
      <tp>
        <v>1311</v>
        <stp/>
        <stp>##V3_BDPV12</stp>
        <stp>SKY LN Equity</stp>
        <stp>LAST_PRICE</stp>
        <stp>[Crispin Spreadsheet.xlsx]OPE!R45C7</stp>
        <tr r="G45" s="5"/>
      </tp>
      <tp>
        <v>1830.5</v>
        <stp/>
        <stp>##V3_BDHV12</stp>
        <stp>PRU LN Equity</stp>
        <stp>PX_CLOSE_1D</stp>
        <stp>28/03/2018</stp>
        <stp>28/03/2018</stp>
        <stp>[Crispin Spreadsheet.xlsx]OEI!R533C28</stp>
        <tr r="AB533" s="1"/>
      </tp>
      <tp>
        <v>2.5390000000000001</v>
        <stp/>
        <stp>##V3_BDHV12</stp>
        <stp>BMPS IM Equity</stp>
        <stp>PX_CLOSE_1D</stp>
        <stp>28/03/2018</stp>
        <stp>28/03/2018</stp>
        <stp>[Crispin Spreadsheet.xlsx]OEI!R222C28</stp>
        <tr r="AB222" s="1"/>
      </tp>
      <tp>
        <v>1.4078999999999999</v>
        <stp/>
        <stp>##V3_BDPV12</stp>
        <stp>GBPUSD Curncy</stp>
        <stp>LAST_PRICE</stp>
        <stp>[Crispin Spreadsheet.xlsx]BEST!R9C13</stp>
        <tr r="M9" s="6"/>
      </tp>
      <tp>
        <v>1.4078999999999999</v>
        <stp/>
        <stp>##V3_BDPV12</stp>
        <stp>GBPUSD Curncy</stp>
        <stp>LAST_PRICE</stp>
        <stp>[Crispin Spreadsheet.xlsx]BEST!R8C13</stp>
        <tr r="M8" s="6"/>
      </tp>
      <tp>
        <v>1251</v>
        <stp/>
        <stp>##V3_BDHV12</stp>
        <stp>FRES LN Equity</stp>
        <stp>PX_CLOSE_1D</stp>
        <stp>28/03/2018</stp>
        <stp>28/03/2018</stp>
        <stp>[Crispin Spreadsheet.xlsx]OEI!R460C28</stp>
        <tr r="AB460" s="1"/>
      </tp>
      <tp>
        <v>70.7</v>
        <stp/>
        <stp>##V3_BDHV12</stp>
        <stp>BOSS GY Equity</stp>
        <stp>PX_CLOSE_1D</stp>
        <stp>28/03/2018</stp>
        <stp>28/03/2018</stp>
        <stp>[Crispin Spreadsheet.xlsx]OEI!R162C28</stp>
        <tr r="AB162" s="1"/>
      </tp>
      <tp>
        <v>16.625299999999999</v>
        <stp/>
        <stp>##V3_BDPV12</stp>
        <stp>GBPZAR Curncy</stp>
        <stp>LAST_PRICE</stp>
        <stp>[Crispin Spreadsheet.xlsx]OEI!R826C7</stp>
        <tr r="G826" s="1"/>
      </tp>
      <tp>
        <v>40.6</v>
        <stp/>
        <stp>##V3_BDHV12</stp>
        <stp>CRUS US Equity</stp>
        <stp>PX_CLOSE_1D</stp>
        <stp>28/03/2018</stp>
        <stp>28/03/2018</stp>
        <stp>[Crispin Spreadsheet.xlsx]OEI!R761C28</stp>
        <tr r="AB761" s="1"/>
      </tp>
      <tp>
        <v>40.6</v>
        <stp/>
        <stp>##V3_BDHV12</stp>
        <stp>CRUS US Equity</stp>
        <stp>PX_CLOSE_1D</stp>
        <stp>28/03/2018</stp>
        <stp>28/03/2018</stp>
        <stp>[Crispin Spreadsheet.xlsx]OEI!R623C28</stp>
        <tr r="AB623" s="1"/>
      </tp>
      <tp>
        <v>3946</v>
        <stp/>
        <stp>##V3_BDHV12</stp>
        <stp>BATS LN Equity</stp>
        <stp>PX_CLOSE_1D</stp>
        <stp>28/03/2018</stp>
        <stp>28/03/2018</stp>
        <stp>[Crispin Spreadsheet.xlsx]OEI!R424C28</stp>
        <tr r="AB424" s="1"/>
      </tp>
      <tp>
        <v>17.22</v>
        <stp/>
        <stp>##V3_BDPV12</stp>
        <stp>656 HK Equity</stp>
        <stp>LAST_PRICE</stp>
        <stp>[Crispin Spreadsheet.xlsx]SWAN!R68C7</stp>
        <tr r="G68" s="2"/>
      </tp>
      <tp>
        <v>11.0555</v>
        <stp/>
        <stp>##V3_BDPV12</stp>
        <stp>GBPNOK Curncy</stp>
        <stp>LAST_PRICE</stp>
        <stp>[Crispin Spreadsheet.xlsx]BEST!R6C13</stp>
        <tr r="M6" s="6"/>
      </tp>
      <tp>
        <v>55.02</v>
        <stp/>
        <stp>##V3_BDPV12</stp>
        <stp>AEM CN Equity</stp>
        <stp>LAST_PRICE</stp>
        <stp>[Crispin Spreadsheet.xlsx]OEI!R47C7</stp>
        <tr r="G47" s="1"/>
      </tp>
      <tp>
        <v>1.1420999999999999</v>
        <stp/>
        <stp>##V3_BDPV12</stp>
        <stp>GBPEUR Curncy</stp>
        <stp>LAST_PRICE</stp>
        <stp>[Crispin Spreadsheet.xlsx]BEST!R7C13</stp>
        <tr r="M7" s="6"/>
      </tp>
      <tp>
        <v>1119</v>
        <stp/>
        <stp>##V3_BDHV12</stp>
        <stp>PLUS LN Equity</stp>
        <stp>PX_CLOSE_1D</stp>
        <stp>28/03/2018</stp>
        <stp>28/03/2018</stp>
        <stp>[Crispin Spreadsheet.xlsx]OEI!R529C28</stp>
        <tr r="AB529" s="1"/>
      </tp>
      <tp>
        <v>2.9510000000000001</v>
        <stp/>
        <stp>##V3_BDPV12</stp>
        <stp>ISP IM Equity</stp>
        <stp>LAST_PRICE</stp>
        <stp>[Crispin Spreadsheet.xlsx]OEI!R230C7</stp>
        <tr r="G230" s="1"/>
      </tp>
      <tp>
        <v>468.4</v>
        <stp/>
        <stp>##V3_BDPV12</stp>
        <stp>JUP LN Equity</stp>
        <stp>LAST_PRICE</stp>
        <stp>[Crispin Spreadsheet.xlsx]OEI!R500C7</stp>
        <tr r="G500" s="1"/>
      </tp>
      <tp>
        <v>87.56</v>
        <stp/>
        <stp>##V3_BDPV12</stp>
        <stp>BMW GY Equity</stp>
        <stp>LAST_PRICE</stp>
        <stp>[Crispin Spreadsheet.xlsx]OEI!R147C7</stp>
        <tr r="G147" s="1"/>
      </tp>
      <tp>
        <v>414.5</v>
        <stp/>
        <stp>##V3_BDPV12</stp>
        <stp>UHR SW Equity</stp>
        <stp>LAST_PRICE</stp>
        <stp>[Crispin Spreadsheet.xlsx]OEI!R392C7</stp>
        <tr r="G392" s="1"/>
      </tp>
      <tp>
        <v>11440</v>
        <stp/>
        <stp>##V3_BDPV12</stp>
        <stp>OTP HB Equity</stp>
        <stp>LAST_PRICE</stp>
        <stp>[Crispin Spreadsheet.xlsx]OEI!R210C7</stp>
        <tr r="G210" s="1"/>
      </tp>
      <tp>
        <v>150.46</v>
        <stp/>
        <stp>##V3_BDPV12</stp>
        <stp>WHR US Equity</stp>
        <stp>LAST_PRICE</stp>
        <stp>[Crispin Spreadsheet.xlsx]OEI!R712C7</stp>
        <tr r="G712" s="1"/>
      </tp>
      <tp>
        <v>2315</v>
        <stp/>
        <stp>##V3_BDPV12</stp>
        <stp>SGSN SW Equity</stp>
        <stp>LAST_PRICE</stp>
        <stp>[Crispin Spreadsheet.xlsx]OEI!R390C7</stp>
        <tr r="G390" s="1"/>
      </tp>
      <tp>
        <v>3.46</v>
        <stp/>
        <stp>##V3_BDPV12</stp>
        <stp>ART GY Equity</stp>
        <stp>LAST_PRICE</stp>
        <stp>[Crispin Spreadsheet.xlsx]OEI!R144C7</stp>
        <tr r="G144" s="1"/>
      </tp>
      <tp>
        <v>20.8</v>
        <stp/>
        <stp>##V3_BDPV12</stp>
        <stp>VIV FP Equity</stp>
        <stp>LAST_PRICE</stp>
        <stp>[Crispin Spreadsheet.xlsx]OEI!R136C7</stp>
        <tr r="G136" s="1"/>
      </tp>
      <tp>
        <v>426.8</v>
        <stp/>
        <stp>##V3_BDPV12</stp>
        <stp>SOPH LN Equity</stp>
        <stp>LAST_PRICE</stp>
        <stp>[Crispin Spreadsheet.xlsx]OEI!R566C7</stp>
        <tr r="G566" s="1"/>
      </tp>
      <tp>
        <v>41.65</v>
        <stp/>
        <stp>##V3_BDPV12</stp>
        <stp>SOW GY Equity</stp>
        <stp>LAST_PRICE</stp>
        <stp>[Crispin Spreadsheet.xlsx]OEI!R177C7</stp>
        <tr r="G177" s="1"/>
      </tp>
      <tp>
        <v>86.65</v>
        <stp/>
        <stp>##V3_BDPV12</stp>
        <stp>SRP LN Equity</stp>
        <stp>LAST_PRICE</stp>
        <stp>[Crispin Spreadsheet.xlsx]OEI!R560C7</stp>
        <tr r="G560" s="1"/>
      </tp>
      <tp>
        <v>737</v>
        <stp/>
        <stp>##V3_BDPV12</stp>
        <stp>SMS LN Equity</stp>
        <stp>LAST_PRICE</stp>
        <stp>[Crispin Spreadsheet.xlsx]OEI!R563C7</stp>
        <tr r="G563" s="1"/>
      </tp>
      <tp>
        <v>33.619999999999997</v>
        <stp/>
        <stp>##V3_BDPV12</stp>
        <stp>NAV US Equity</stp>
        <stp>LAST_PRICE</stp>
        <stp>[Crispin Spreadsheet.xlsx]OEI!R786C7</stp>
        <tr r="G786" s="1"/>
      </tp>
      <tp>
        <v>0.76139999999999997</v>
        <stp/>
        <stp>##V3_BDPV12</stp>
        <stp>TIT IM Equity</stp>
        <stp>LAST_PRICE</stp>
        <stp>[Crispin Spreadsheet.xlsx]OEI!R234C7</stp>
        <tr r="G234" s="1"/>
      </tp>
      <tp>
        <v>15.675000000000001</v>
        <stp/>
        <stp>##V3_BDPV12</stp>
        <stp>CSGN SW Equity</stp>
        <stp>LAST_PRICE</stp>
        <stp>[Crispin Spreadsheet.xlsx]OEI!R380C7</stp>
        <tr r="G380" s="1"/>
      </tp>
      <tp>
        <v>45.01</v>
        <stp/>
        <stp>##V3_BDPV12</stp>
        <stp>ORCL US Equity</stp>
        <stp>LAST_PRICE</stp>
        <stp>[Crispin Spreadsheet.xlsx]OEI!R682C7</stp>
        <tr r="G682" s="1"/>
      </tp>
      <tp>
        <v>3540</v>
        <stp/>
        <stp>##V3_BDPV12</stp>
        <stp>MTRO LN Equity</stp>
        <stp>LAST_PRICE</stp>
        <stp>[Crispin Spreadsheet.xlsx]OEI!R511C7</stp>
        <tr r="G511" s="1"/>
      </tp>
      <tp>
        <v>9.6300000000000008</v>
        <stp/>
        <stp>##V3_BDPV12</stp>
        <stp>RIG US Equity</stp>
        <stp>LAST_PRICE</stp>
        <stp>[Crispin Spreadsheet.xlsx]SWAN!R205C7</stp>
        <tr r="G205" s="2"/>
      </tp>
      <tp>
        <v>179</v>
        <stp/>
        <stp>##V3_BDPV12</stp>
        <stp>OBD LN Equity</stp>
        <stp>LAST_PRICE</stp>
        <stp>[Crispin Spreadsheet.xlsx]SWAN!R155C7</stp>
        <tr r="G155" s="2"/>
      </tp>
      <tp t="s">
        <v>HKD</v>
        <stp/>
        <stp>##V3_BDPV12</stp>
        <stp>2823 HK Equity</stp>
        <stp>CRNCY</stp>
        <stp>[Crispin Spreadsheet.xlsx]OEI!R193C4</stp>
        <tr r="D193" s="1"/>
      </tp>
      <tp>
        <v>26.25</v>
        <stp/>
        <stp>##V3_BDPV12</stp>
        <stp>AGY LN Equity</stp>
        <stp>LAST_PRICE</stp>
        <stp>[Crispin Spreadsheet.xlsx]SWAN!R125C7</stp>
        <tr r="G125" s="2"/>
      </tp>
      <tp>
        <v>614.4</v>
        <stp/>
        <stp>##V3_BDPV12</stp>
        <stp>8604 JT Equity</stp>
        <stp>PX_YEST_CLOSE</stp>
        <stp>[Crispin Spreadsheet.xlsx]OEI!R270C6</stp>
        <tr r="F270" s="1"/>
      </tp>
      <tp>
        <v>2609</v>
        <stp/>
        <stp>##V3_BDPV12</stp>
        <stp>CCH LN Equity</stp>
        <stp>LAST_PRICE</stp>
        <stp>[Crispin Spreadsheet.xlsx]SWAN!R135C7</stp>
        <tr r="G135" s="2"/>
      </tp>
      <tp>
        <v>2017</v>
        <stp/>
        <stp>##V3_BDPV12</stp>
        <stp>5726 JT Equity</stp>
        <stp>PX_YEST_CLOSE</stp>
        <stp>[Crispin Spreadsheet.xlsx]OEI!R272C6</stp>
        <tr r="F272" s="1"/>
      </tp>
      <tp t="s">
        <v>GBp</v>
        <stp/>
        <stp>##V3_BDPV12</stp>
        <stp>BARC LN Equity</stp>
        <stp>CRNCY</stp>
        <stp>[Crispin Spreadsheet.xlsx]FDXC!R34C4</stp>
        <tr r="D34" s="8"/>
      </tp>
      <tp>
        <v>181</v>
        <stp/>
        <stp>##V3_BDPV12</stp>
        <stp>6740 JT Equity</stp>
        <stp>PX_YEST_CLOSE</stp>
        <stp>[Crispin Spreadsheet.xlsx]OEI!R254C6</stp>
        <tr r="F254" s="1"/>
      </tp>
      <tp>
        <v>126.54</v>
        <stp/>
        <stp>##V3_BDPV12</stp>
        <stp>GBS LN Equity</stp>
        <stp>LAST_PRICE</stp>
        <stp>[Crispin Spreadsheet.xlsx]SWAN!R215C7</stp>
        <tr r="G215" s="2"/>
      </tp>
      <tp>
        <v>23.05</v>
        <stp/>
        <stp>##V3_BDPV12</stp>
        <stp>BGS US Equity</stp>
        <stp>LAST_PRICE</stp>
        <stp>[Crispin Spreadsheet.xlsx]SWAN!R175C7</stp>
        <tr r="G175" s="2"/>
      </tp>
      <tp t="s">
        <v>GBp</v>
        <stp/>
        <stp>##V3_BDPV12</stp>
        <stp>DMGT LN Equity</stp>
        <stp>CRNCY</stp>
        <stp>[Crispin Spreadsheet.xlsx]OPUS!R41C4</stp>
        <tr r="D41" s="4"/>
      </tp>
      <tp>
        <v>38.4</v>
        <stp/>
        <stp>##V3_BDHV12</stp>
        <stp>BDRILL NO Equity</stp>
        <stp>PX_CLOSE_1D</stp>
        <stp>28/03/2018</stp>
        <stp>28/03/2018</stp>
        <stp>[Crispin Spreadsheet.xlsx]OEI!R759C28</stp>
        <tr r="AB759" s="1"/>
      </tp>
      <tp>
        <v>20.41</v>
        <stp/>
        <stp>##V3_BDPV12</stp>
        <stp>GGP US Equity</stp>
        <stp>LAST_PRICE</stp>
        <stp>[Crispin Spreadsheet.xlsx]SWAN!R185C7</stp>
        <tr r="G185" s="2"/>
      </tp>
      <tp>
        <v>38.4</v>
        <stp/>
        <stp>##V3_BDHV12</stp>
        <stp>BDRILL NO Equity</stp>
        <stp>PX_CLOSE_1D</stp>
        <stp>28/03/2018</stp>
        <stp>28/03/2018</stp>
        <stp>[Crispin Spreadsheet.xlsx]OEI!R309C28</stp>
        <tr r="AB309" s="1"/>
      </tp>
      <tp>
        <v>23.16</v>
        <stp/>
        <stp>##V3_BDPV12</stp>
        <stp>PGS NO Equity</stp>
        <stp>LAST_PRICE</stp>
        <stp>[Crispin Spreadsheet.xlsx]SWAN!R105C7</stp>
        <tr r="G105" s="2"/>
      </tp>
      <tp>
        <v>116.6</v>
        <stp/>
        <stp>##V3_BDPV12</stp>
        <stp>MON US Equity</stp>
        <stp>LAST_PRICE</stp>
        <stp>[Crispin Spreadsheet.xlsx]SWAN!R195C7</stp>
        <tr r="G195" s="2"/>
      </tp>
      <tp>
        <v>1.2327999999999999</v>
        <stp/>
        <stp>##V3_BDPV12</stp>
        <stp>EURUSD Curncy</stp>
        <stp>LAST_PRICE</stp>
        <stp>[Crispin Spreadsheet.xlsx]ALEG!R58C13</stp>
        <tr r="M58" s="3"/>
      </tp>
      <tp>
        <v>1.2327999999999999</v>
        <stp/>
        <stp>##V3_BDPV12</stp>
        <stp>EURUSD Curncy</stp>
        <stp>LAST_PRICE</stp>
        <stp>[Crispin Spreadsheet.xlsx]ALEG!R59C13</stp>
        <tr r="M59" s="3"/>
      </tp>
      <tp>
        <v>1.2327999999999999</v>
        <stp/>
        <stp>##V3_BDPV12</stp>
        <stp>EURUSD Curncy</stp>
        <stp>LAST_PRICE</stp>
        <stp>[Crispin Spreadsheet.xlsx]ALEG!R53C13</stp>
        <tr r="M53" s="3"/>
      </tp>
      <tp>
        <v>1.2327999999999999</v>
        <stp/>
        <stp>##V3_BDPV12</stp>
        <stp>EURUSD Curncy</stp>
        <stp>LAST_PRICE</stp>
        <stp>[Crispin Spreadsheet.xlsx]ALEG!R56C13</stp>
        <tr r="M56" s="3"/>
      </tp>
      <tp>
        <v>1.2327999999999999</v>
        <stp/>
        <stp>##V3_BDPV12</stp>
        <stp>EURUSD Curncy</stp>
        <stp>LAST_PRICE</stp>
        <stp>[Crispin Spreadsheet.xlsx]ALEG!R57C13</stp>
        <tr r="M57" s="3"/>
      </tp>
      <tp>
        <v>1.2327999999999999</v>
        <stp/>
        <stp>##V3_BDPV12</stp>
        <stp>EURUSD Curncy</stp>
        <stp>LAST_PRICE</stp>
        <stp>[Crispin Spreadsheet.xlsx]ALEG!R54C13</stp>
        <tr r="M54" s="3"/>
      </tp>
      <tp>
        <v>1.2327999999999999</v>
        <stp/>
        <stp>##V3_BDPV12</stp>
        <stp>EURUSD Curncy</stp>
        <stp>LAST_PRICE</stp>
        <stp>[Crispin Spreadsheet.xlsx]ALEG!R55C13</stp>
        <tr r="M55" s="3"/>
      </tp>
      <tp>
        <v>1.2327999999999999</v>
        <stp/>
        <stp>##V3_BDPV12</stp>
        <stp>EURUSD Curncy</stp>
        <stp>LAST_PRICE</stp>
        <stp>[Crispin Spreadsheet.xlsx]ALEG!R42C13</stp>
        <tr r="M42" s="3"/>
      </tp>
      <tp>
        <v>1.2327999999999999</v>
        <stp/>
        <stp>##V3_BDPV12</stp>
        <stp>EURUSD Curncy</stp>
        <stp>LAST_PRICE</stp>
        <stp>[Crispin Spreadsheet.xlsx]ALEG!R39C13</stp>
        <tr r="M39" s="3"/>
      </tp>
      <tp>
        <v>0.76139999999999997</v>
        <stp/>
        <stp>##V3_BDHV12</stp>
        <stp>TIT IM Equity</stp>
        <stp>PX_CLOSE_1D</stp>
        <stp>28/03/2018</stp>
        <stp>28/03/2018</stp>
        <stp>[Crispin Spreadsheet.xlsx]OEI!R234C28</stp>
        <tr r="AB234" s="1"/>
      </tp>
      <tp>
        <v>148.1</v>
        <stp/>
        <stp>##V3_BDHV12</stp>
        <stp>HOT GY Equity</stp>
        <stp>PX_CLOSE_1D</stp>
        <stp>28/03/2018</stp>
        <stp>28/03/2018</stp>
        <stp>[Crispin Spreadsheet.xlsx]OEI!R161C28</stp>
        <tr r="AB161" s="1"/>
      </tp>
      <tp>
        <v>3.52</v>
        <stp/>
        <stp>##V3_BDHV12</stp>
        <stp>ART GY Equity</stp>
        <stp>PX_CLOSE_1D</stp>
        <stp>28/03/2018</stp>
        <stp>28/03/2018</stp>
        <stp>[Crispin Spreadsheet.xlsx]OEI!R144C28</stp>
        <tr r="AB144" s="1"/>
      </tp>
      <tp>
        <v>63.28</v>
        <stp/>
        <stp>##V3_BDHV12</stp>
        <stp>LAMR US Equity</stp>
        <stp>PX_CLOSE_1D</stp>
        <stp>28/03/2018</stp>
        <stp>28/03/2018</stp>
        <stp>[Crispin Spreadsheet.xlsx]OEI!R661C28</stp>
        <tr r="AB661" s="1"/>
      </tp>
      <tp>
        <v>63.28</v>
        <stp/>
        <stp>##V3_BDHV12</stp>
        <stp>LAMR US Equity</stp>
        <stp>PX_CLOSE_1D</stp>
        <stp>28/03/2018</stp>
        <stp>28/03/2018</stp>
        <stp>[Crispin Spreadsheet.xlsx]OEI!R779C28</stp>
        <tr r="AB779" s="1"/>
      </tp>
      <tp>
        <v>2.34</v>
        <stp/>
        <stp>##V3_BDHV12</stp>
        <stp>WFT US Equity</stp>
        <stp>PX_CLOSE_1D</stp>
        <stp>28/03/2018</stp>
        <stp>28/03/2018</stp>
        <stp>[Crispin Spreadsheet.xlsx]OEI!R710C28</stp>
        <tr r="AB710" s="1"/>
      </tp>
      <tp>
        <v>3.64</v>
        <stp/>
        <stp>##V3_BDHV12</stp>
        <stp>DHT US Equity</stp>
        <stp>PX_CLOSE_1D</stp>
        <stp>28/03/2018</stp>
        <stp>28/03/2018</stp>
        <stp>[Crispin Spreadsheet.xlsx]OEI!R631C28</stp>
        <tr r="AB631" s="1"/>
      </tp>
      <tp>
        <v>146.99</v>
        <stp/>
        <stp>##V3_BDHV12</stp>
        <stp>CAT US Equity</stp>
        <stp>PX_CLOSE_1D</stp>
        <stp>28/03/2018</stp>
        <stp>28/03/2018</stp>
        <stp>[Crispin Spreadsheet.xlsx]OEI!R617C28</stp>
        <tr r="AB617" s="1"/>
      </tp>
      <tp>
        <v>4797</v>
        <stp/>
        <stp>##V3_BDHV12</stp>
        <stp>NXT LN Equity</stp>
        <stp>PX_CLOSE_1D</stp>
        <stp>28/03/2018</stp>
        <stp>28/03/2018</stp>
        <stp>[Crispin Spreadsheet.xlsx]OEI!R516C28</stp>
        <tr r="AB516" s="1"/>
      </tp>
      <tp>
        <v>22</v>
        <stp/>
        <stp>##V3_BDHV12</stp>
        <stp>RPT LN Equity</stp>
        <stp>PX_CLOSE_1D</stp>
        <stp>28/03/2018</stp>
        <stp>28/03/2018</stp>
        <stp>[Crispin Spreadsheet.xlsx]OEI!R540C28</stp>
        <tr r="AB540" s="1"/>
      </tp>
      <tp>
        <v>2480</v>
        <stp/>
        <stp>##V3_BDHV12</stp>
        <stp>VCT LN Equity</stp>
        <stp>PX_CLOSE_1D</stp>
        <stp>28/03/2018</stp>
        <stp>28/03/2018</stp>
        <stp>[Crispin Spreadsheet.xlsx]OEI!R588C28</stp>
        <tr r="AB588" s="1"/>
      </tp>
      <tp>
        <v>1940.5</v>
        <stp/>
        <stp>##V3_BDHV12</stp>
        <stp>AHT LN Equity</stp>
        <stp>PX_CLOSE_1D</stp>
        <stp>28/03/2018</stp>
        <stp>28/03/2018</stp>
        <stp>[Crispin Spreadsheet.xlsx]OEI!R411C28</stp>
        <tr r="AB411" s="1"/>
      </tp>
      <tp>
        <v>1403</v>
        <stp/>
        <stp>##V3_BDHV12</stp>
        <stp>BLT LN Equity</stp>
        <stp>PX_CLOSE_1D</stp>
        <stp>28/03/2018</stp>
        <stp>28/03/2018</stp>
        <stp>[Crispin Spreadsheet.xlsx]OEI!R420C28</stp>
        <tr r="AB420" s="1"/>
      </tp>
      <tp>
        <v>58.52</v>
        <stp/>
        <stp>##V3_BDHV12</stp>
        <stp>BAER SW Equity</stp>
        <stp>PX_CLOSE_1D</stp>
        <stp>28/03/2018</stp>
        <stp>28/03/2018</stp>
        <stp>[Crispin Spreadsheet.xlsx]OEI!R382C28</stp>
        <tr r="AB382" s="1"/>
      </tp>
      <tp>
        <v>21.475000000000001</v>
        <stp/>
        <stp>##V3_BDPV12</stp>
        <stp>CS FP Equity</stp>
        <stp>LAST_PRICE</stp>
        <stp>[Crispin Spreadsheet.xlsx]OPE!R9C7</stp>
        <tr r="G9" s="5"/>
      </tp>
      <tp>
        <v>2.34</v>
        <stp/>
        <stp>##V3_BDHV12</stp>
        <stp>WFT US Equity</stp>
        <stp>PX_CLOSE_1D</stp>
        <stp>28/03/2018</stp>
        <stp>28/03/2018</stp>
        <stp>[Crispin Spreadsheet.xlsx]OEI!R810C28</stp>
        <tr r="AB810" s="1"/>
      </tp>
      <tp>
        <v>86.05</v>
        <stp/>
        <stp>##V3_BDHV12</stp>
        <stp>WMT US Equity</stp>
        <stp>PX_CLOSE_1D</stp>
        <stp>28/03/2018</stp>
        <stp>28/03/2018</stp>
        <stp>[Crispin Spreadsheet.xlsx]OEI!R809C28</stp>
        <tr r="AB809" s="1"/>
      </tp>
      <tp>
        <v>310.22000000000003</v>
        <stp/>
        <stp>##V3_BDHV12</stp>
        <stp>CHTR US Equity</stp>
        <stp>PX_CLOSE_1D</stp>
        <stp>28/03/2018</stp>
        <stp>28/03/2018</stp>
        <stp>[Crispin Spreadsheet.xlsx]OEI!R619C28</stp>
        <tr r="AB619" s="1"/>
      </tp>
      <tp>
        <v>1.95</v>
        <stp/>
        <stp>##V3_BDHV12</stp>
        <stp>CLNR LN Equity</stp>
        <stp>PX_CLOSE_1D</stp>
        <stp>28/03/2018</stp>
        <stp>28/03/2018</stp>
        <stp>[Crispin Spreadsheet.xlsx]OEI!R439C28</stp>
        <tr r="AB439" s="1"/>
      </tp>
      <tp>
        <v>3739</v>
        <stp/>
        <stp>##V3_BDHV12</stp>
        <stp>ULVR LN Equity</stp>
        <stp>PX_CLOSE_1D</stp>
        <stp>28/03/2018</stp>
        <stp>28/03/2018</stp>
        <stp>[Crispin Spreadsheet.xlsx]OEI!R584C28</stp>
        <tr r="AB584" s="1"/>
      </tp>
      <tp>
        <v>0.04</v>
        <stp/>
        <stp>##V3_BDHV12</stp>
        <stp>TSTR LN Equity</stp>
        <stp>PX_CLOSE_1D</stp>
        <stp>28/03/2018</stp>
        <stp>28/03/2018</stp>
        <stp>[Crispin Spreadsheet.xlsx]OEI!R581C28</stp>
        <tr r="AB581" s="1"/>
      </tp>
      <tp>
        <v>27.55</v>
        <stp/>
        <stp>##V3_BDHV12</stp>
        <stp>UNVR US Equity</stp>
        <stp>PX_CLOSE_1D</stp>
        <stp>28/03/2018</stp>
        <stp>28/03/2018</stp>
        <stp>[Crispin Spreadsheet.xlsx]OEI!R706C28</stp>
        <tr r="AB706" s="1"/>
      </tp>
      <tp>
        <v>1976.5</v>
        <stp/>
        <stp>##V3_BDHV12</stp>
        <stp>WEIR LN Equity</stp>
        <stp>PX_CLOSE_1D</stp>
        <stp>28/03/2018</stp>
        <stp>28/03/2018</stp>
        <stp>[Crispin Spreadsheet.xlsx]OEI!R577C28</stp>
        <tr r="AB577" s="1"/>
      </tp>
      <tp>
        <v>102.08</v>
        <stp/>
        <stp>##V3_BDPV12</stp>
        <stp>MQG AU Equity</stp>
        <stp>LAST_PRICE</stp>
        <stp>[Crispin Spreadsheet.xlsx]OEI!R19C7</stp>
        <tr r="G19" s="1"/>
      </tp>
      <tp>
        <v>63.88</v>
        <stp/>
        <stp>##V3_BDHV12</stp>
        <stp>PCAR US Equity</stp>
        <stp>PX_CLOSE_1D</stp>
        <stp>28/03/2018</stp>
        <stp>28/03/2018</stp>
        <stp>[Crispin Spreadsheet.xlsx]OEI!R684C28</stp>
        <tr r="AB684" s="1"/>
      </tp>
      <tp>
        <v>186.7</v>
        <stp/>
        <stp>##V3_BDPV12</stp>
        <stp>HAS LN Equity</stp>
        <stp>LAST_PRICE</stp>
        <stp>[Crispin Spreadsheet.xlsx]OEI!R470C7</stp>
        <tr r="G470" s="1"/>
      </tp>
      <tp>
        <v>35.07</v>
        <stp/>
        <stp>##V3_BDPV12</stp>
        <stp>DPW GY Equity</stp>
        <stp>LAST_PRICE</stp>
        <stp>[Crispin Spreadsheet.xlsx]OEI!R154C7</stp>
        <tr r="G154" s="1"/>
      </tp>
      <tp>
        <v>46.92</v>
        <stp/>
        <stp>##V3_BDPV12</stp>
        <stp>TUP US Equity</stp>
        <stp>LAST_PRICE</stp>
        <stp>[Crispin Spreadsheet.xlsx]OEI!R703C7</stp>
        <tr r="G703" s="1"/>
      </tp>
      <tp>
        <v>194.95</v>
        <stp/>
        <stp>##V3_BDPV12</stp>
        <stp>ADS GY Equity</stp>
        <stp>LAST_PRICE</stp>
        <stp>[Crispin Spreadsheet.xlsx]OEI!R140C7</stp>
        <tr r="G140" s="1"/>
      </tp>
      <tp>
        <v>414.5</v>
        <stp/>
        <stp>##V3_BDPV12</stp>
        <stp>UHR SW Equity</stp>
        <stp>LAST_PRICE</stp>
        <stp>[Crispin Spreadsheet.xlsx]OEI!R801C7</stp>
        <tr r="G801" s="1"/>
      </tp>
      <tp>
        <v>143.88999999999999</v>
        <stp/>
        <stp>##V3_BDPV12</stp>
        <stp>CAT US Equity</stp>
        <stp>LAST_PRICE</stp>
        <stp>[Crispin Spreadsheet.xlsx]OEI!R617C7</stp>
        <tr r="G617" s="1"/>
      </tp>
      <tp>
        <v>23.05</v>
        <stp/>
        <stp>##V3_BDPV12</stp>
        <stp>BGS US Equity</stp>
        <stp>LAST_PRICE</stp>
        <stp>[Crispin Spreadsheet.xlsx]OEI!R610C7</stp>
        <tr r="G610" s="1"/>
      </tp>
      <tp>
        <v>59.58</v>
        <stp/>
        <stp>##V3_BDPV12</stp>
        <stp>AMS SQ Equity</stp>
        <stp>LAST_PRICE</stp>
        <stp>[Crispin Spreadsheet.xlsx]OEI!R340C7</stp>
        <tr r="G340" s="1"/>
      </tp>
      <tp>
        <v>0.26519999999999999</v>
        <stp/>
        <stp>##V3_BDPV12</stp>
        <stp>BCP PL Equity</stp>
        <stp>LAST_PRICE</stp>
        <stp>[Crispin Spreadsheet.xlsx]OEI!R323C7</stp>
        <tr r="G323" s="1"/>
      </tp>
      <tp>
        <v>33.24</v>
        <stp/>
        <stp>##V3_BDPV12</stp>
        <stp>SCR FP Equity</stp>
        <stp>LAST_PRICE</stp>
        <stp>[Crispin Spreadsheet.xlsx]OEI!R121C7</stp>
        <tr r="G121" s="1"/>
      </tp>
      <tp>
        <v>83.6</v>
        <stp/>
        <stp>##V3_BDPV12</stp>
        <stp>SAP GY Equity</stp>
        <stp>LAST_PRICE</stp>
        <stp>[Crispin Spreadsheet.xlsx]OEI!R173C7</stp>
        <tr r="G173" s="1"/>
      </tp>
      <tp>
        <v>18.25</v>
        <stp/>
        <stp>##V3_BDPV12</stp>
        <stp>SLP LN Equity</stp>
        <stp>LAST_PRICE</stp>
        <stp>[Crispin Spreadsheet.xlsx]OEI!R573C7</stp>
        <tr r="G573" s="1"/>
      </tp>
      <tp>
        <v>2922.07</v>
        <stp/>
        <stp>##V3_BDPV12</stp>
        <stp>NVR US Equity</stp>
        <stp>LAST_PRICE</stp>
        <stp>[Crispin Spreadsheet.xlsx]OEI!R681C7</stp>
        <tr r="G681" s="1"/>
      </tp>
      <tp>
        <v>1115</v>
        <stp/>
        <stp>##V3_BDPV12</stp>
        <stp>WPP LN Equity</stp>
        <stp>LAST_PRICE</stp>
        <stp>[Crispin Spreadsheet.xlsx]OEI!R593C7</stp>
        <tr r="G593" s="1"/>
      </tp>
      <tp>
        <v>53.81</v>
        <stp/>
        <stp>##V3_BDPV12</stp>
        <stp>QCOM US Equity</stp>
        <stp>LAST_PRICE</stp>
        <stp>[Crispin Spreadsheet.xlsx]OEI!R690C7</stp>
        <tr r="G690" s="1"/>
      </tp>
      <tp>
        <v>181</v>
        <stp/>
        <stp>##V3_BDPV12</stp>
        <stp>WYNN US Equity</stp>
        <stp>LAST_PRICE</stp>
        <stp>[Crispin Spreadsheet.xlsx]OEI!R713C7</stp>
        <tr r="G713" s="1"/>
      </tp>
      <tp>
        <v>9.8140000000000001</v>
        <stp/>
        <stp>##V3_BDPV12</stp>
        <stp>CNHI IM Equity</stp>
        <stp>LAST_PRICE</stp>
        <stp>[Crispin Spreadsheet.xlsx]OEI!R224C7</stp>
        <tr r="G224" s="1"/>
      </tp>
      <tp>
        <v>377.2</v>
        <stp/>
        <stp>##V3_BDPV12</stp>
        <stp>ASHM LN Equity</stp>
        <stp>LAST_PRICE</stp>
        <stp>[Crispin Spreadsheet.xlsx]OEI!R410C7</stp>
        <tr r="G410" s="1"/>
      </tp>
      <tp>
        <v>148.85</v>
        <stp/>
        <stp>##V3_BDPV12</stp>
        <stp>KNIN SW Equity</stp>
        <stp>LAST_PRICE</stp>
        <stp>[Crispin Spreadsheet.xlsx]OEI!R383C7</stp>
        <tr r="G383" s="1"/>
      </tp>
      <tp>
        <v>459.5</v>
        <stp/>
        <stp>##V3_BDPV12</stp>
        <stp>HWDN LN Equity</stp>
        <stp>LAST_PRICE</stp>
        <stp>[Crispin Spreadsheet.xlsx]OEI!R473C7</stp>
        <tr r="G473" s="1"/>
      </tp>
      <tp>
        <v>989.8</v>
        <stp/>
        <stp>##V3_BDPV12</stp>
        <stp>MCRO LN Equity</stp>
        <stp>LAST_PRICE</stp>
        <stp>[Crispin Spreadsheet.xlsx]OEI!R512C7</stp>
        <tr r="G512" s="1"/>
      </tp>
      <tp>
        <v>254.2</v>
        <stp/>
        <stp>##V3_BDPV12</stp>
        <stp>LGEN LN Equity</stp>
        <stp>LAST_PRICE</stp>
        <stp>[Crispin Spreadsheet.xlsx]OEI!R503C7</stp>
        <tr r="G503" s="1"/>
      </tp>
      <tp>
        <v>46.92</v>
        <stp/>
        <stp>##V3_BDPV12</stp>
        <stp>TUP US Equity</stp>
        <stp>LAST_PRICE</stp>
        <stp>[Crispin Spreadsheet.xlsx]SWAN!R206C7</stp>
        <tr r="G206" s="2"/>
      </tp>
      <tp>
        <v>1</v>
        <stp/>
        <stp>##V3_BDPV12</stp>
        <stp>EURZAr Curncy</stp>
        <stp>QUOTE_FACTOR</stp>
        <stp>[Crispin Spreadsheet.xlsx]OEI!R331C12</stp>
        <tr r="L331" s="1"/>
      </tp>
      <tp>
        <v>1</v>
        <stp/>
        <stp>##V3_BDPV12</stp>
        <stp>EURZAr Curncy</stp>
        <stp>QUOTE_FACTOR</stp>
        <stp>[Crispin Spreadsheet.xlsx]OEI!R332C12</stp>
        <tr r="L332" s="1"/>
      </tp>
      <tp>
        <v>1</v>
        <stp/>
        <stp>##V3_BDPV12</stp>
        <stp>EURZAr Curncy</stp>
        <stp>QUOTE_FACTOR</stp>
        <stp>[Crispin Spreadsheet.xlsx]OEI!R333C12</stp>
        <tr r="L333" s="1"/>
      </tp>
      <tp>
        <v>1</v>
        <stp/>
        <stp>##V3_BDPV12</stp>
        <stp>EURZAr Curncy</stp>
        <stp>QUOTE_FACTOR</stp>
        <stp>[Crispin Spreadsheet.xlsx]OEI!R334C12</stp>
        <tr r="L334" s="1"/>
      </tp>
      <tp>
        <v>1651.6</v>
        <stp/>
        <stp>##V3_BDPV12</stp>
        <stp>AAL LN Equity</stp>
        <stp>LAST_PRICE</stp>
        <stp>[Crispin Spreadsheet.xlsx]SWAN!R126C7</stp>
        <tr r="G126" s="2"/>
      </tp>
      <tp>
        <v>1438.5</v>
        <stp/>
        <stp>##V3_BDPV12</stp>
        <stp>CPG LN Equity</stp>
        <stp>LAST_PRICE</stp>
        <stp>[Crispin Spreadsheet.xlsx]SWAN!R136C7</stp>
        <tr r="G136" s="2"/>
      </tp>
      <tp>
        <v>691.4</v>
        <stp/>
        <stp>##V3_BDPV12</stp>
        <stp>8306 JT Equity</stp>
        <stp>PX_YEST_CLOSE</stp>
        <stp>[Crispin Spreadsheet.xlsx]OEI!R263C6</stp>
        <tr r="F263" s="1"/>
      </tp>
      <tp>
        <v>4415</v>
        <stp/>
        <stp>##V3_BDPV12</stp>
        <stp>8316 JT Equity</stp>
        <stp>PX_YEST_CLOSE</stp>
        <stp>[Crispin Spreadsheet.xlsx]OEI!R282C6</stp>
        <tr r="F282" s="1"/>
      </tp>
      <tp>
        <v>87.2</v>
        <stp/>
        <stp>##V3_BDPV12</stp>
        <stp>SAVE FP Equity</stp>
        <stp>PX_YEST_CLOSE</stp>
        <stp>[Crispin Spreadsheet.xlsx]OBID!R14C6</stp>
        <tr r="F14" s="7"/>
      </tp>
      <tp>
        <v>1937.5</v>
        <stp/>
        <stp>##V3_BDPV12</stp>
        <stp>8750 JT Equity</stp>
        <stp>PX_YEST_CLOSE</stp>
        <stp>[Crispin Spreadsheet.xlsx]OEI!R246C6</stp>
        <tr r="F246" s="1"/>
      </tp>
      <tp>
        <v>588000</v>
        <stp/>
        <stp>##V3_BDPV12</stp>
        <stp>8951 JT Equity</stp>
        <stp>PX_YEST_CLOSE</stp>
        <stp>[Crispin Spreadsheet.xlsx]OEI!R266C6</stp>
        <tr r="F266" s="1"/>
      </tp>
      <tp>
        <v>2001</v>
        <stp/>
        <stp>##V3_BDPV12</stp>
        <stp>6141 JT Equity</stp>
        <stp>PX_YEST_CLOSE</stp>
        <stp>[Crispin Spreadsheet.xlsx]OEI!R247C6</stp>
        <tr r="F247" s="1"/>
      </tp>
      <tp>
        <v>5190</v>
        <stp/>
        <stp>##V3_BDPV12</stp>
        <stp>2331 JT Equity</stp>
        <stp>PX_YEST_CLOSE</stp>
        <stp>[Crispin Spreadsheet.xlsx]OEI!R280C6</stp>
        <tr r="F280" s="1"/>
      </tp>
      <tp>
        <v>1619.5</v>
        <stp/>
        <stp>##V3_BDPV12</stp>
        <stp>7202 JT Equity</stp>
        <stp>PX_YEST_CLOSE</stp>
        <stp>[Crispin Spreadsheet.xlsx]OEI!R253C6</stp>
        <tr r="F253" s="1"/>
      </tp>
      <tp>
        <v>206300</v>
        <stp/>
        <stp>##V3_BDPV12</stp>
        <stp>8953 JT Equity</stp>
        <stp>PX_YEST_CLOSE</stp>
        <stp>[Crispin Spreadsheet.xlsx]OEI!R256C6</stp>
        <tr r="F256" s="1"/>
      </tp>
      <tp>
        <v>3245</v>
        <stp/>
        <stp>##V3_BDPV12</stp>
        <stp>6753 JT Equity</stp>
        <stp>PX_YEST_CLOSE</stp>
        <stp>[Crispin Spreadsheet.xlsx]OEI!R276C6</stp>
        <tr r="F276" s="1"/>
      </tp>
      <tp t="s">
        <v>SEK</v>
        <stp/>
        <stp>##V3_BDPV12</stp>
        <stp>ERICB SS Equity</stp>
        <stp>CRNCY</stp>
        <stp>[Crispin Spreadsheet.xlsx]OPUS!R34C4</stp>
        <tr r="D34" s="4"/>
      </tp>
      <tp>
        <v>108.59</v>
        <stp/>
        <stp>##V3_BDPV12</stp>
        <stp>BMA US Equity</stp>
        <stp>LAST_PRICE</stp>
        <stp>[Crispin Spreadsheet.xlsx]SWAN!R176C7</stp>
        <tr r="G176" s="2"/>
      </tp>
      <tp>
        <v>646</v>
        <stp/>
        <stp>##V3_BDPV12</stp>
        <stp>DMGT LN Equity</stp>
        <stp>PX_YEST_CLOSE</stp>
        <stp>[Crispin Spreadsheet.xlsx]ALEG!R38C6</stp>
        <tr r="F38" s="3"/>
      </tp>
      <tp t="s">
        <v>#N/A N/A</v>
        <stp/>
        <stp>##V3_BDPV12</stp>
        <stp>SLCJY US Equity</stp>
        <stp>PX_YEST_CLOSE</stp>
        <stp>[Crispin Spreadsheet.xlsx]ALEG!R57C6</stp>
        <tr r="F57" s="3"/>
      </tp>
      <tp>
        <v>191.6</v>
        <stp/>
        <stp>##V3_BDPV12</stp>
        <stp>TLW LN Equity</stp>
        <stp>LAST_PRICE</stp>
        <stp>[Crispin Spreadsheet.xlsx]SWAN!R166C7</stp>
        <tr r="G166" s="2"/>
      </tp>
      <tp>
        <v>1.71</v>
        <stp/>
        <stp>##V3_BDPV12</stp>
        <stp>SDRL NO Equity</stp>
        <stp>LAST_PRICE</stp>
        <stp>[Crispin Spreadsheet.xlsx]SWAN!R106C7</stp>
        <tr r="G106" s="2"/>
      </tp>
      <tp>
        <v>33.619999999999997</v>
        <stp/>
        <stp>##V3_BDPV12</stp>
        <stp>NAV US Equity</stp>
        <stp>LAST_PRICE</stp>
        <stp>[Crispin Spreadsheet.xlsx]SWAN!R196C7</stp>
        <tr r="G196" s="2"/>
      </tp>
      <tp>
        <v>33.93</v>
        <stp/>
        <stp>##V3_BDPV12</stp>
        <stp>SLCE3 BS Equity</stp>
        <stp>PX_YEST_CLOSE</stp>
        <stp>[Crispin Spreadsheet.xlsx]SWAN!R21C6</stp>
        <tr r="F21" s="2"/>
      </tp>
      <tp t="s">
        <v>EUR</v>
        <stp/>
        <stp>##V3_BDPV12</stp>
        <stp>ZIL2 GY Equity</stp>
        <stp>CRNCY</stp>
        <stp>[Crispin Spreadsheet.xlsx]SWAN!R53C4</stp>
        <tr r="D53" s="2"/>
      </tp>
      <tp>
        <v>1.4078999999999999</v>
        <stp/>
        <stp>##V3_BDPV12</stp>
        <stp>GBPUSD Curncy</stp>
        <stp>LAST_PRICE</stp>
        <stp>[Crispin Spreadsheet.xlsx]BEST!R14C13</stp>
        <tr r="M14" s="6"/>
      </tp>
      <tp>
        <v>7.4485999999999999</v>
        <stp/>
        <stp>##V3_BDPV12</stp>
        <stp>EURDKK Curncy</stp>
        <stp>LAST_PRICE</stp>
        <stp>[Crispin Spreadsheet.xlsx]SWAN!R28C13</stp>
        <tr r="M28" s="2"/>
      </tp>
      <tp>
        <v>85.81</v>
        <stp/>
        <stp>##V3_BDHV12</stp>
        <stp>BMW GY Equity</stp>
        <stp>PX_CLOSE_1D</stp>
        <stp>28/03/2018</stp>
        <stp>28/03/2018</stp>
        <stp>[Crispin Spreadsheet.xlsx]OEI!R147C28</stp>
        <tr r="AB147" s="1"/>
      </tp>
      <tp>
        <v>35.159999999999997</v>
        <stp/>
        <stp>##V3_BDHV12</stp>
        <stp>DPW GY Equity</stp>
        <stp>PX_CLOSE_1D</stp>
        <stp>28/03/2018</stp>
        <stp>28/03/2018</stp>
        <stp>[Crispin Spreadsheet.xlsx]OEI!R154C28</stp>
        <tr r="AB154" s="1"/>
      </tp>
      <tp>
        <v>159.69999999999999</v>
        <stp/>
        <stp>##V3_BDHV12</stp>
        <stp>VOW GY Equity</stp>
        <stp>PX_CLOSE_1D</stp>
        <stp>28/03/2018</stp>
        <stp>28/03/2018</stp>
        <stp>[Crispin Spreadsheet.xlsx]OEI!R182C28</stp>
        <tr r="AB182" s="1"/>
      </tp>
      <tp>
        <v>43</v>
        <stp/>
        <stp>##V3_BDHV12</stp>
        <stp>SOW GY Equity</stp>
        <stp>PX_CLOSE_1D</stp>
        <stp>28/03/2018</stp>
        <stp>28/03/2018</stp>
        <stp>[Crispin Spreadsheet.xlsx]OEI!R177C28</stp>
        <tr r="AB177" s="1"/>
      </tp>
      <tp>
        <v>1.4078999999999999</v>
        <stp/>
        <stp>##V3_BDPV12</stp>
        <stp>GBPUSD Curncy</stp>
        <stp>LAST_PRICE</stp>
        <stp>[Crispin Spreadsheet.xlsx]OEI!R834C7</stp>
        <tr r="G834" s="1"/>
      </tp>
      <tp>
        <v>205.8</v>
        <stp/>
        <stp>##V3_BDHV12</stp>
        <stp>MRW LN Equity</stp>
        <stp>PX_CLOSE_1D</stp>
        <stp>28/03/2018</stp>
        <stp>28/03/2018</stp>
        <stp>[Crispin Spreadsheet.xlsx]OEI!R591C28</stp>
        <tr r="AB591" s="1"/>
      </tp>
      <tp>
        <v>195.85</v>
        <stp/>
        <stp>##V3_BDHV12</stp>
        <stp>TLW LN Equity</stp>
        <stp>PX_CLOSE_1D</stp>
        <stp>28/03/2018</stp>
        <stp>28/03/2018</stp>
        <stp>[Crispin Spreadsheet.xlsx]OEI!R582C28</stp>
        <tr r="AB582" s="1"/>
      </tp>
      <tp>
        <v>273.02999999999997</v>
        <stp/>
        <stp>##V3_BDHV12</stp>
        <stp>GWW US Equity</stp>
        <stp>PX_CLOSE_1D</stp>
        <stp>28/03/2018</stp>
        <stp>28/03/2018</stp>
        <stp>[Crispin Spreadsheet.xlsx]OEI!R813C28</stp>
        <tr r="AB813" s="1"/>
      </tp>
      <tp>
        <v>6993.5</v>
        <stp/>
        <stp>##V3_BDPV12</stp>
        <stp>Z A Index</stp>
        <stp>PX_YEST_CLOSE</stp>
        <stp>[Crispin Spreadsheet.xlsx]OEI!R400C6</stp>
        <tr r="F400" s="1"/>
      </tp>
      <tp>
        <v>23</v>
        <stp/>
        <stp>##V3_BDPV12</stp>
        <stp>175 HK Equity</stp>
        <stp>LAST_PRICE</stp>
        <stp>[Crispin Spreadsheet.xlsx]SWAN!R69C7</stp>
        <tr r="G69" s="2"/>
      </tp>
      <tp t="s">
        <v>GBP</v>
        <stp/>
        <stp>##V3_BDPV12</stp>
        <stp>G M8 Comdty</stp>
        <stp>CRNCY</stp>
        <stp>[Crispin Spreadsheet.xlsx]SWAN!R219C4</stp>
        <tr r="D219" s="2"/>
      </tp>
      <tp>
        <v>13.73</v>
        <stp/>
        <stp>##V3_BDPV12</stp>
        <stp>ORA FP Equity</stp>
        <stp>LAST_PRICE</stp>
        <stp>[Crispin Spreadsheet.xlsx]OPE!R10C7</stp>
        <tr r="G10" s="5"/>
      </tp>
      <tp>
        <v>169.85</v>
        <stp/>
        <stp>##V3_BDPV12</stp>
        <stp>EMG LN Equity</stp>
        <stp>LAST_PRICE</stp>
        <stp>[Crispin Spreadsheet.xlsx]OPE!R41C7</stp>
        <tr r="G41" s="5"/>
      </tp>
      <tp>
        <v>4713</v>
        <stp/>
        <stp>##V3_BDPV12</stp>
        <stp>NXT LN Equity</stp>
        <stp>LAST_PRICE</stp>
        <stp>[Crispin Spreadsheet.xlsx]OEI!R516C7</stp>
        <tr r="G516" s="1"/>
      </tp>
      <tp>
        <v>2.68</v>
        <stp/>
        <stp>##V3_BDPV12</stp>
        <stp>CCR LN Equity</stp>
        <stp>LAST_PRICE</stp>
        <stp>[Crispin Spreadsheet.xlsx]OEI!R430C7</stp>
        <tr r="G430" s="1"/>
      </tp>
      <tp>
        <v>242.3</v>
        <stp/>
        <stp>##V3_BDPV12</stp>
        <stp>GFS LN Equity</stp>
        <stp>LAST_PRICE</stp>
        <stp>[Crispin Spreadsheet.xlsx]OEI!R461C7</stp>
        <tr r="G461" s="1"/>
      </tp>
      <tp>
        <v>1115</v>
        <stp/>
        <stp>##V3_BDPV12</stp>
        <stp>WPP LN Equity</stp>
        <stp>LAST_PRICE</stp>
        <stp>[Crispin Spreadsheet.xlsx]OEI!R812C7</stp>
        <tr r="G812" s="1"/>
      </tp>
      <tp>
        <v>327.7</v>
        <stp/>
        <stp>##V3_BDPV12</stp>
        <stp>YAR NO Equity</stp>
        <stp>LAST_PRICE</stp>
        <stp>[Crispin Spreadsheet.xlsx]OEI!R320C7</stp>
        <tr r="G320" s="1"/>
      </tp>
      <tp>
        <v>87.4</v>
        <stp/>
        <stp>##V3_BDPV12</stp>
        <stp>SAVE FP Equity</stp>
        <stp>LAST_PRICE</stp>
        <stp>[Crispin Spreadsheet.xlsx]OEI!R119C7</stp>
        <tr r="G119" s="1"/>
      </tp>
      <tp>
        <v>33.619999999999997</v>
        <stp/>
        <stp>##V3_BDPV12</stp>
        <stp>NAV US Equity</stp>
        <stp>LAST_PRICE</stp>
        <stp>[Crispin Spreadsheet.xlsx]OEI!R674C7</stp>
        <tr r="G674" s="1"/>
      </tp>
      <tp>
        <v>117.52</v>
        <stp/>
        <stp>##V3_BDPV12</stp>
        <stp>RACE US Equity</stp>
        <stp>LAST_PRICE</stp>
        <stp>[Crispin Spreadsheet.xlsx]OEI!R639C7</stp>
        <tr r="G639" s="1"/>
      </tp>
      <tp>
        <v>13.5</v>
        <stp/>
        <stp>##V3_BDPV12</stp>
        <stp>CDZI US Equity</stp>
        <stp>LAST_PRICE</stp>
        <stp>[Crispin Spreadsheet.xlsx]OEI!R615C7</stp>
        <tr r="G615" s="1"/>
      </tp>
      <tp>
        <v>4410</v>
        <stp/>
        <stp>##V3_BDPV12</stp>
        <stp>8316 JT Equity</stp>
        <stp>LAST_PRICE</stp>
        <stp>[Crispin Spreadsheet.xlsx]OPUS!R28C7</stp>
        <tr r="G28" s="4"/>
      </tp>
      <tp>
        <v>229.93</v>
        <stp/>
        <stp>##V3_BDPV12</stp>
        <stp>ILMN US Equity</stp>
        <stp>LAST_PRICE</stp>
        <stp>[Crispin Spreadsheet.xlsx]OEI!R652C7</stp>
        <tr r="G652" s="1"/>
      </tp>
      <tp>
        <v>681.5</v>
        <stp/>
        <stp>##V3_BDPV12</stp>
        <stp>INCH LN Equity</stp>
        <stp>LAST_PRICE</stp>
        <stp>[Crispin Spreadsheet.xlsx]OEI!R484C7</stp>
        <tr r="G484" s="1"/>
      </tp>
      <tp>
        <v>22.4</v>
        <stp/>
        <stp>##V3_BDPV12</stp>
        <stp>OTPD LI Equity</stp>
        <stp>LAST_PRICE</stp>
        <stp>[Crispin Spreadsheet.xlsx]OEI!R518C7</stp>
        <tr r="G518" s="1"/>
      </tp>
      <tp>
        <v>10.16</v>
        <stp/>
        <stp>##V3_BDHV12</stp>
        <stp>CERV IM Equity</stp>
        <stp>PX_CLOSE_1D</stp>
        <stp>28/03/2018</stp>
        <stp>28/03/2018</stp>
        <stp>[Crispin Spreadsheet.xlsx]OBID!R9C22</stp>
        <tr r="V9" s="7"/>
      </tp>
      <tp>
        <v>87.8</v>
        <stp/>
        <stp>##V3_BDPV12</stp>
        <stp>LOOK LN Equity</stp>
        <stp>LAST_PRICE</stp>
        <stp>[Crispin Spreadsheet.xlsx]OEI!R507C7</stp>
        <tr r="G507" s="1"/>
      </tp>
      <tp>
        <v>143.35</v>
        <stp/>
        <stp>##V3_BDPV12</stp>
        <stp>ITV LN Equity</stp>
        <stp>LAST_PRICE</stp>
        <stp>[Crispin Spreadsheet.xlsx]SWAN!R147C7</stp>
        <tr r="G147" s="2"/>
      </tp>
      <tp>
        <v>57</v>
        <stp/>
        <stp>##V3_BDPV12</stp>
        <stp>TUNG LN Equity</stp>
        <stp>PX_YEST_CLOSE</stp>
        <stp>[Crispin Spreadsheet.xlsx]FDXC!R44C6</stp>
        <tr r="F44" s="8"/>
      </tp>
      <tp>
        <v>166.6</v>
        <stp/>
        <stp>##V3_BDPV12</stp>
        <stp>URI US Equity</stp>
        <stp>LAST_PRICE</stp>
        <stp>[Crispin Spreadsheet.xlsx]SWAN!R207C7</stp>
        <tr r="G207" s="2"/>
      </tp>
      <tp>
        <v>1769.5</v>
        <stp/>
        <stp>##V3_BDPV12</stp>
        <stp>8802 JT Equity</stp>
        <stp>PX_YEST_CLOSE</stp>
        <stp>[Crispin Spreadsheet.xlsx]OEI!R262C6</stp>
        <tr r="F262" s="1"/>
      </tp>
      <tp>
        <v>1287</v>
        <stp/>
        <stp>##V3_BDPV12</stp>
        <stp>6113 JT Equity</stp>
        <stp>PX_YEST_CLOSE</stp>
        <stp>[Crispin Spreadsheet.xlsx]OEI!R243C6</stp>
        <tr r="F243" s="1"/>
      </tp>
      <tp>
        <v>22.75</v>
        <stp/>
        <stp>##V3_BDPV12</stp>
        <stp>BFR US Equity</stp>
        <stp>LAST_PRICE</stp>
        <stp>[Crispin Spreadsheet.xlsx]SWAN!R177C7</stp>
        <tr r="G177" s="2"/>
      </tp>
      <tp t="s">
        <v>#N/A N/A</v>
        <stp/>
        <stp>##V3_BDPV12</stp>
        <stp>SLCJY US Equity</stp>
        <stp>PX_YEST_CLOSE</stp>
        <stp>[Crispin Spreadsheet.xlsx]FDXC!R52C6</stp>
        <tr r="F52" s="8"/>
      </tp>
      <tp>
        <v>227.5</v>
        <stp/>
        <stp>##V3_BDPV12</stp>
        <stp>BT/A LN Equity</stp>
        <stp>PX_YEST_CLOSE</stp>
        <stp>[Crispin Spreadsheet.xlsx]OEI!R427C6</stp>
        <tr r="F427" s="1"/>
      </tp>
      <tp>
        <v>94.4</v>
        <stp/>
        <stp>##V3_BDHV12</stp>
        <stp>MCHP US Equity</stp>
        <stp>PX_CLOSE_1D</stp>
        <stp>28/03/2018</stp>
        <stp>28/03/2018</stp>
        <stp>[Crispin Spreadsheet.xlsx]OEI!R783C28</stp>
        <tr r="AB783" s="1"/>
      </tp>
      <tp>
        <v>182.34</v>
        <stp/>
        <stp>##V3_BDHV12</stp>
        <stp>ALV GY Equity</stp>
        <stp>PX_CLOSE_1D</stp>
        <stp>28/03/2018</stp>
        <stp>28/03/2018</stp>
        <stp>[Crispin Spreadsheet.xlsx]OEI!R143C28</stp>
        <tr r="AB143" s="1"/>
      </tp>
      <tp>
        <v>21</v>
        <stp/>
        <stp>##V3_BDHV12</stp>
        <stp>VIV FP Equity</stp>
        <stp>PX_CLOSE_1D</stp>
        <stp>28/03/2018</stp>
        <stp>28/03/2018</stp>
        <stp>[Crispin Spreadsheet.xlsx]OEI!R136C28</stp>
        <tr r="AB136" s="1"/>
      </tp>
      <tp>
        <v>145.1</v>
        <stp/>
        <stp>##V3_BDHV12</stp>
        <stp>ITV LN Equity</stp>
        <stp>PX_CLOSE_1D</stp>
        <stp>28/03/2018</stp>
        <stp>28/03/2018</stp>
        <stp>[Crispin Spreadsheet.xlsx]OEI!R773C28</stp>
        <tr r="AB773" s="1"/>
      </tp>
      <tp>
        <v>32.549999999999997</v>
        <stp/>
        <stp>##V3_BDHV12</stp>
        <stp>NAV US Equity</stp>
        <stp>PX_CLOSE_1D</stp>
        <stp>28/03/2018</stp>
        <stp>28/03/2018</stp>
        <stp>[Crispin Spreadsheet.xlsx]OEI!R786C28</stp>
        <tr r="AB786" s="1"/>
      </tp>
      <tp>
        <v>1.2327999999999999</v>
        <stp/>
        <stp>##V3_BDPV12</stp>
        <stp>EURUSD Curncy</stp>
        <stp>LAST_PRICE</stp>
        <stp>[Crispin Spreadsheet.xlsx]OEI!R747C7</stp>
        <tr r="G747" s="1"/>
      </tp>
      <tp>
        <v>556.6</v>
        <stp/>
        <stp>##V3_BDHV12</stp>
        <stp>INVP LN Equity</stp>
        <stp>PX_CLOSE_1D</stp>
        <stp>28/03/2018</stp>
        <stp>28/03/2018</stp>
        <stp>[Crispin Spreadsheet.xlsx]OEI!R490C28</stp>
        <tr r="AB490" s="1"/>
      </tp>
      <tp>
        <v>32.549999999999997</v>
        <stp/>
        <stp>##V3_BDHV12</stp>
        <stp>NAV US Equity</stp>
        <stp>PX_CLOSE_1D</stp>
        <stp>28/03/2018</stp>
        <stp>28/03/2018</stp>
        <stp>[Crispin Spreadsheet.xlsx]OEI!R674C28</stp>
        <tr r="AB674" s="1"/>
      </tp>
      <tp>
        <v>147.58000000000001</v>
        <stp/>
        <stp>##V3_BDHV12</stp>
        <stp>ALV US Equity</stp>
        <stp>PX_CLOSE_1D</stp>
        <stp>28/03/2018</stp>
        <stp>28/03/2018</stp>
        <stp>[Crispin Spreadsheet.xlsx]OEI!R608C28</stp>
        <tr r="AB608" s="1"/>
      </tp>
      <tp>
        <v>4333</v>
        <stp/>
        <stp>##V3_BDHV12</stp>
        <stp>RMV LN Equity</stp>
        <stp>PX_CLOSE_1D</stp>
        <stp>28/03/2018</stp>
        <stp>28/03/2018</stp>
        <stp>[Crispin Spreadsheet.xlsx]OEI!R543C28</stp>
        <tr r="AB543" s="1"/>
      </tp>
      <tp>
        <v>145.1</v>
        <stp/>
        <stp>##V3_BDHV12</stp>
        <stp>ITV LN Equity</stp>
        <stp>PX_CLOSE_1D</stp>
        <stp>28/03/2018</stp>
        <stp>28/03/2018</stp>
        <stp>[Crispin Spreadsheet.xlsx]OEI!R492C28</stp>
        <tr r="AB492" s="1"/>
      </tp>
      <tp>
        <v>63.12</v>
        <stp/>
        <stp>##V3_BDPV12</stp>
        <stp>K US Equity</stp>
        <stp>PX_YEST_CLOSE</stp>
        <stp>[Crispin Spreadsheet.xlsx]SWAN!R190C6</stp>
        <tr r="F190" s="2"/>
      </tp>
      <tp>
        <v>30.98</v>
        <stp/>
        <stp>##V3_BDHV12</stp>
        <stp>LIGHT NA Equity</stp>
        <stp>PX_CLOSE_1D</stp>
        <stp>28/03/2018</stp>
        <stp>28/03/2018</stp>
        <stp>[Crispin Spreadsheet.xlsx]OEI!R303C28</stp>
        <tr r="AB303" s="1"/>
      </tp>
      <tp>
        <v>0.81120000000000003</v>
        <stp/>
        <stp>##V3_BDPV12</stp>
        <stp>USDEUR Curncy</stp>
        <stp>LAST_PRICE</stp>
        <stp>[Crispin Spreadsheet.xlsx]FDXC!R7C13</stp>
        <tr r="M7" s="8"/>
      </tp>
      <tp>
        <v>0.81120000000000003</v>
        <stp/>
        <stp>##V3_BDPV12</stp>
        <stp>USDEUR Curncy</stp>
        <stp>LAST_PRICE</stp>
        <stp>[Crispin Spreadsheet.xlsx]FDXC!R6C13</stp>
        <tr r="M6" s="8"/>
      </tp>
      <tp>
        <v>0.81120000000000003</v>
        <stp/>
        <stp>##V3_BDPV12</stp>
        <stp>USDEUR Curncy</stp>
        <stp>LAST_PRICE</stp>
        <stp>[Crispin Spreadsheet.xlsx]FDXC!R8C13</stp>
        <tr r="M8" s="8"/>
      </tp>
      <tp>
        <v>16.2</v>
        <stp/>
        <stp>##V3_BDHV12</stp>
        <stp>SNAP US Equity</stp>
        <stp>PX_CLOSE_1D</stp>
        <stp>28/03/2018</stp>
        <stp>28/03/2018</stp>
        <stp>[Crispin Spreadsheet.xlsx]OEI!R694C28</stp>
        <tr r="AB694" s="1"/>
      </tp>
      <tp>
        <v>6.57</v>
        <stp/>
        <stp>##V3_BDPV12</stp>
        <stp>SYD AU Equity</stp>
        <stp>LAST_PRICE</stp>
        <stp>[Crispin Spreadsheet.xlsx]OEI!R23C7</stp>
        <tr r="G23" s="1"/>
      </tp>
      <tp>
        <v>31.66</v>
        <stp/>
        <stp>##V3_BDPV12</stp>
        <stp>HUR LN Equity</stp>
        <stp>LAST_PRICE</stp>
        <stp>[Crispin Spreadsheet.xlsx]OEI!R477C7</stp>
        <tr r="G477" s="1"/>
      </tp>
      <tp>
        <v>143.35</v>
        <stp/>
        <stp>##V3_BDPV12</stp>
        <stp>ITV LN Equity</stp>
        <stp>LAST_PRICE</stp>
        <stp>[Crispin Spreadsheet.xlsx]OEI!R773C7</stp>
        <tr r="G773" s="1"/>
      </tp>
      <tp>
        <v>181.22</v>
        <stp/>
        <stp>##V3_BDPV12</stp>
        <stp>ALV GY Equity</stp>
        <stp>LAST_PRICE</stp>
        <stp>[Crispin Spreadsheet.xlsx]OEI!R143C7</stp>
        <tr r="G143" s="1"/>
      </tp>
      <tp>
        <v>1905.5</v>
        <stp/>
        <stp>##V3_BDPV12</stp>
        <stp>AHT LN Equity</stp>
        <stp>LAST_PRICE</stp>
        <stp>[Crispin Spreadsheet.xlsx]OEI!R411C7</stp>
        <tr r="G411" s="1"/>
      </tp>
      <tp>
        <v>10.48</v>
        <stp/>
        <stp>##V3_BDPV12</stp>
        <stp>FUR NA Equity</stp>
        <stp>LAST_PRICE</stp>
        <stp>[Crispin Spreadsheet.xlsx]OEI!R297C7</stp>
        <tr r="G297" s="1"/>
      </tp>
      <tp>
        <v>101</v>
        <stp/>
        <stp>##V3_BDPV12</stp>
        <stp>SUBC NO Equity</stp>
        <stp>LAST_PRICE</stp>
        <stp>[Crispin Spreadsheet.xlsx]OEI!R318C7</stp>
        <tr r="G318" s="1"/>
      </tp>
      <tp>
        <v>148.6</v>
        <stp/>
        <stp>##V3_BDPV12</stp>
        <stp>HOT GY Equity</stp>
        <stp>LAST_PRICE</stp>
        <stp>[Crispin Spreadsheet.xlsx]OEI!R161C7</stp>
        <tr r="G161" s="1"/>
      </tp>
      <tp>
        <v>160.6</v>
        <stp/>
        <stp>##V3_BDPV12</stp>
        <stp>VOW GY Equity</stp>
        <stp>LAST_PRICE</stp>
        <stp>[Crispin Spreadsheet.xlsx]OEI!R182C7</stp>
        <tr r="G182" s="1"/>
      </tp>
      <tp>
        <v>91</v>
        <stp/>
        <stp>##V3_BDPV12</stp>
        <stp>AXP US Equity</stp>
        <stp>LAST_PRICE</stp>
        <stp>[Crispin Spreadsheet.xlsx]OEI!R605C7</stp>
        <tr r="G605" s="1"/>
      </tp>
      <tp>
        <v>1491</v>
        <stp/>
        <stp>##V3_BDPV12</stp>
        <stp>SMIN LN Equity</stp>
        <stp>LAST_PRICE</stp>
        <stp>[Crispin Spreadsheet.xlsx]OEI!R565C7</stp>
        <tr r="G565" s="1"/>
      </tp>
      <tp>
        <v>3.33</v>
        <stp/>
        <stp>##V3_BDPV12</stp>
        <stp>DHT US Equity</stp>
        <stp>LAST_PRICE</stp>
        <stp>[Crispin Spreadsheet.xlsx]OEI!R631C7</stp>
        <tr r="G631" s="1"/>
      </tp>
      <tp>
        <v>3488</v>
        <stp/>
        <stp>##V3_BDPV12</stp>
        <stp>SHP LN Equity</stp>
        <stp>LAST_PRICE</stp>
        <stp>[Crispin Spreadsheet.xlsx]OEI!R795C7</stp>
        <tr r="G795" s="1"/>
      </tp>
      <tp>
        <v>4334</v>
        <stp/>
        <stp>##V3_BDPV12</stp>
        <stp>RMV LN Equity</stp>
        <stp>LAST_PRICE</stp>
        <stp>[Crispin Spreadsheet.xlsx]OEI!R543C7</stp>
        <tr r="G543" s="1"/>
      </tp>
      <tp>
        <v>191.6</v>
        <stp/>
        <stp>##V3_BDPV12</stp>
        <stp>TLW LN Equity</stp>
        <stp>LAST_PRICE</stp>
        <stp>[Crispin Spreadsheet.xlsx]OEI!R582C7</stp>
        <tr r="G582" s="1"/>
      </tp>
      <tp>
        <v>2269</v>
        <stp/>
        <stp>##V3_BDPV12</stp>
        <stp>RDSB LN Equity</stp>
        <stp>LAST_PRICE</stp>
        <stp>[Crispin Spreadsheet.xlsx]OEI!R549C7</stp>
        <tr r="G549" s="1"/>
      </tp>
      <tp>
        <v>30.2</v>
        <stp/>
        <stp>##V3_BDPV12</stp>
        <stp>LIGHT NA Equity</stp>
        <stp>LAST_PRICE</stp>
        <stp>[Crispin Spreadsheet.xlsx]OEI!R303C7</stp>
        <tr r="G303" s="1"/>
      </tp>
      <tp>
        <v>322.95999999999998</v>
        <stp/>
        <stp>##V3_BDPV12</stp>
        <stp>CACC US Equity</stp>
        <stp>LAST_PRICE</stp>
        <stp>[Crispin Spreadsheet.xlsx]OEI!R628C7</stp>
        <tr r="G628" s="1"/>
      </tp>
      <tp>
        <v>9.8140000000000001</v>
        <stp/>
        <stp>##V3_BDPV12</stp>
        <stp>CNHI IM Equity</stp>
        <stp>LAST_PRICE</stp>
        <stp>[Crispin Spreadsheet.xlsx]OEI!R762C7</stp>
        <tr r="G762" s="1"/>
      </tp>
      <tp>
        <v>41.01</v>
        <stp/>
        <stp>##V3_BDPV12</stp>
        <stp>CSCO US Equity</stp>
        <stp>LAST_PRICE</stp>
        <stp>[Crispin Spreadsheet.xlsx]OEI!R624C7</stp>
        <tr r="G624" s="1"/>
      </tp>
      <tp>
        <v>206.55</v>
        <stp/>
        <stp>##V3_BDPV12</stp>
        <stp>BARC LN Equity</stp>
        <stp>LAST_PRICE</stp>
        <stp>[Crispin Spreadsheet.xlsx]OEI!R418C7</stp>
        <tr r="G418" s="1"/>
      </tp>
      <tp>
        <v>22.28</v>
        <stp/>
        <stp>##V3_BDPV12</stp>
        <stp>ABBN SW Equity</stp>
        <stp>LAST_PRICE</stp>
        <stp>[Crispin Spreadsheet.xlsx]OEI!R375C7</stp>
        <tr r="G375" s="1"/>
      </tp>
      <tp>
        <v>377.2</v>
        <stp/>
        <stp>##V3_BDPV12</stp>
        <stp>ASHM LN Equity</stp>
        <stp>LAST_PRICE</stp>
        <stp>[Crispin Spreadsheet.xlsx]OEI!R756C7</stp>
        <tr r="G756" s="1"/>
      </tp>
      <tp>
        <v>343.8</v>
        <stp/>
        <stp>##V3_BDPV12</stp>
        <stp>AUTO LN Equity</stp>
        <stp>LAST_PRICE</stp>
        <stp>[Crispin Spreadsheet.xlsx]OEI!R414C7</stp>
        <tr r="G414" s="1"/>
      </tp>
      <tp>
        <v>21.1</v>
        <stp/>
        <stp>##V3_BDPV12</stp>
        <stp>ARYN SW Equity</stp>
        <stp>LAST_PRICE</stp>
        <stp>[Crispin Spreadsheet.xlsx]OEI!R755C7</stp>
        <tr r="G755" s="1"/>
      </tp>
      <tp>
        <v>9.0220000000000002</v>
        <stp/>
        <stp>##V3_BDPV12</stp>
        <stp>EOAN GY Equity</stp>
        <stp>LAST_PRICE</stp>
        <stp>[Crispin Spreadsheet.xlsx]OEI!R155C7</stp>
        <tr r="G155" s="1"/>
      </tp>
      <tp>
        <v>184.55</v>
        <stp/>
        <stp>##V3_BDPV12</stp>
        <stp>SWEDA SS Equity</stp>
        <stp>LAST_PRICE</stp>
        <stp>[Crispin Spreadsheet.xlsx]OEI!R369C7</stp>
        <tr r="G369" s="1"/>
      </tp>
      <tp>
        <v>220.8</v>
        <stp/>
        <stp>##V3_BDPV12</stp>
        <stp>LONN SW Equity</stp>
        <stp>LAST_PRICE</stp>
        <stp>[Crispin Spreadsheet.xlsx]OEI!R385C7</stp>
        <tr r="G385" s="1"/>
      </tp>
      <tp>
        <v>414.5</v>
        <stp/>
        <stp>##V3_BDPV12</stp>
        <stp>UHR SW Equity</stp>
        <stp>LAST_PRICE</stp>
        <stp>[Crispin Spreadsheet.xlsx]SWAN!R120C7</stp>
        <tr r="G120" s="2"/>
      </tp>
      <tp>
        <v>576</v>
        <stp/>
        <stp>##V3_BDPV12</stp>
        <stp>LRE LN Equity</stp>
        <stp>LAST_PRICE</stp>
        <stp>[Crispin Spreadsheet.xlsx]SWAN!R150C7</stp>
        <tr r="G150" s="2"/>
      </tp>
      <tp>
        <v>4470</v>
        <stp/>
        <stp>##V3_BDPV12</stp>
        <stp>9719 JT Equity</stp>
        <stp>PX_YEST_CLOSE</stp>
        <stp>[Crispin Spreadsheet.xlsx]OEI!R274C6</stp>
        <tr r="F274" s="1"/>
      </tp>
      <tp>
        <v>2.16</v>
        <stp/>
        <stp>##V3_BDPV12</stp>
        <stp>WFT US Equity</stp>
        <stp>LAST_PRICE</stp>
        <stp>[Crispin Spreadsheet.xlsx]SWAN!R210C7</stp>
        <tr r="G210" s="2"/>
      </tp>
      <tp>
        <v>873</v>
        <stp/>
        <stp>##V3_BDPV12</stp>
        <stp>7224 JT Equity</stp>
        <stp>PX_YEST_CLOSE</stp>
        <stp>[Crispin Spreadsheet.xlsx]OEI!R277C6</stp>
        <tr r="F277" s="1"/>
      </tp>
      <tp>
        <v>569.6</v>
        <stp/>
        <stp>##V3_BDPV12</stp>
        <stp>BA/ LN Equity</stp>
        <stp>LAST_PRICE</stp>
        <stp>[Crispin Spreadsheet.xlsx]SWAN!R130C7</stp>
        <tr r="G130" s="2"/>
      </tp>
      <tp>
        <v>637.79999999999995</v>
        <stp/>
        <stp>##V3_BDPV12</stp>
        <stp>5020 JT Equity</stp>
        <stp>PX_YEST_CLOSE</stp>
        <stp>[Crispin Spreadsheet.xlsx]OEI!R257C6</stp>
        <tr r="F257" s="1"/>
      </tp>
      <tp t="s">
        <v>HKD</v>
        <stp/>
        <stp>##V3_BDPV12</stp>
        <stp>1128 HK Equity</stp>
        <stp>CRNCY</stp>
        <stp>[Crispin Spreadsheet.xlsx]OEI!R206C4</stp>
        <tr r="D206" s="1"/>
      </tp>
      <tp>
        <v>53</v>
        <stp/>
        <stp>##V3_BDPV12</stp>
        <stp>TUNG LN Equity</stp>
        <stp>LAST_PRICE</stp>
        <stp>[Crispin Spreadsheet.xlsx]SWAN!R167C7</stp>
        <tr r="G167" s="2"/>
      </tp>
      <tp>
        <v>10200</v>
        <stp/>
        <stp>##V3_BDPV12</stp>
        <stp>6963 JT Equity</stp>
        <stp>PX_YEST_CLOSE</stp>
        <stp>[Crispin Spreadsheet.xlsx]OEI!R273C6</stp>
        <tr r="F273" s="1"/>
      </tp>
      <tp t="s">
        <v>PLATINUM FUTURE   Jul18</v>
        <stp/>
        <stp>##V3_BDPV12</stp>
        <stp>PLA Comdty</stp>
        <stp>NAME</stp>
        <stp>[Crispin Spreadsheet.xlsx]OEI!R727C5</stp>
        <tr r="E727" s="1"/>
      </tp>
      <tp t="s">
        <v>JPN 10Y BOND(OSE) Jun18</v>
        <stp/>
        <stp>##V3_BDPV12</stp>
        <stp>JBA Comdty</stp>
        <stp>NAME</stp>
        <stp>[Crispin Spreadsheet.xlsx]OEI!R719C5</stp>
        <tr r="E719" s="1"/>
      </tp>
      <tp>
        <v>5940</v>
        <stp/>
        <stp>##V3_BDPV12</stp>
        <stp>RRS LN Equity</stp>
        <stp>LAST_PRICE</stp>
        <stp>[Crispin Spreadsheet.xlsx]SWAN!R160C7</stp>
        <tr r="G160" s="2"/>
      </tp>
      <tp>
        <v>0.19500000000000001</v>
        <stp/>
        <stp>##V3_BDPV12</stp>
        <stp>WGXO AU Equity</stp>
        <stp>PX_YEST_CLOSE</stp>
        <stp>[Crispin Spreadsheet.xlsx]SWAN!R13C6</stp>
        <tr r="F13" s="2"/>
      </tp>
      <tp>
        <v>130.55000000000001</v>
        <stp/>
        <stp>##V3_BDPV12</stp>
        <stp>SGLD LN Equity</stp>
        <stp>LAST_PRICE</stp>
        <stp>[Crispin Spreadsheet.xlsx]SWAN!R220C7</stp>
        <tr r="G220" s="2"/>
      </tp>
      <tp>
        <v>27862</v>
        <stp/>
        <stp>##V3_BDPV12</stp>
        <stp>KIO SJ Equity</stp>
        <stp>LAST_PRICE</stp>
        <stp>[Crispin Spreadsheet.xlsx]SWAN!R110C7</stp>
        <tr r="G110" s="2"/>
      </tp>
      <tp t="s">
        <v>EUR</v>
        <stp/>
        <stp>##V3_BDPV12</stp>
        <stp>ONTEX BB Equity</stp>
        <stp>CRNCY</stp>
        <stp>[Crispin Spreadsheet.xlsx]SWAN!R18C4</stp>
        <tr r="D18" s="2"/>
      </tp>
      <tp>
        <v>21.6</v>
        <stp/>
        <stp>##V3_BDPV12</stp>
        <stp>CS FP Equity</stp>
        <stp>PX_YEST_CLOSE</stp>
        <stp>[Crispin Spreadsheet.xlsx]OPE!R9C6</stp>
        <tr r="F9" s="5"/>
      </tp>
      <tp>
        <v>4.0765000000000002</v>
        <stp/>
        <stp>##V3_BDPV12</stp>
        <stp>EURBRL Curncy</stp>
        <stp>LAST_PRICE</stp>
        <stp>[Crispin Spreadsheet.xlsx]SWAN!R21C13</stp>
        <tr r="M21" s="2"/>
      </tp>
      <tp>
        <v>854</v>
        <stp/>
        <stp>##V3_BDHV12</stp>
        <stp>8848 JT Equity</stp>
        <stp>PX_CLOSE_1D</stp>
        <stp>28/03/2018</stp>
        <stp>28/03/2018</stp>
        <stp>[Crispin Spreadsheet.xlsx]SWAN!R85C26</stp>
        <tr r="Z85" s="2"/>
      </tp>
      <tp>
        <v>1.2327999999999999</v>
        <stp/>
        <stp>##V3_BDPV12</stp>
        <stp>EURUSD Curncy</stp>
        <stp>LAST_PRICE</stp>
        <stp>[Crispin Spreadsheet.xlsx]OEI!R820C7</stp>
        <tr r="G820" s="1"/>
      </tp>
      <tp>
        <v>29.3</v>
        <stp/>
        <stp>##V3_BDHV12</stp>
        <stp>1128 HK Equity</stp>
        <stp>PX_CLOSE_1D</stp>
        <stp>28/03/2018</stp>
        <stp>28/03/2018</stp>
        <stp>[Crispin Spreadsheet.xlsx]SWAN!R71C26</stp>
        <tr r="Z71" s="2"/>
      </tp>
      <tp>
        <v>42.65</v>
        <stp/>
        <stp>##V3_BDHV12</stp>
        <stp>1928 HK Equity</stp>
        <stp>PX_CLOSE_1D</stp>
        <stp>28/03/2018</stp>
        <stp>28/03/2018</stp>
        <stp>[Crispin Spreadsheet.xlsx]SWAN!R70C26</stp>
        <tr r="Z70" s="2"/>
      </tp>
      <tp>
        <v>93.58</v>
        <stp/>
        <stp>##V3_BDPV12</stp>
        <stp>GETIB SS Equity</stp>
        <stp>LAST_PRICE</stp>
        <stp>[Crispin Spreadsheet.xlsx]SWAN!R114C7</stp>
        <tr r="G114" s="2"/>
      </tp>
      <tp>
        <v>24.43</v>
        <stp/>
        <stp>##V3_BDPV12</stp>
        <stp>UN01 GY Equity</stp>
        <stp>LAST_PRICE</stp>
        <stp>[Crispin Spreadsheet.xlsx]OPUS!R18C7</stp>
        <tr r="G18" s="4"/>
      </tp>
      <tp>
        <v>51.53</v>
        <stp/>
        <stp>##V3_BDHV12</stp>
        <stp>SCHW US Equity</stp>
        <stp>PX_CLOSE_1D</stp>
        <stp>28/03/2018</stp>
        <stp>28/03/2018</stp>
        <stp>[Crispin Spreadsheet.xlsx]OEI!R618C28</stp>
        <tr r="AB618" s="1"/>
      </tp>
      <tp>
        <v>5.5E-2</v>
        <stp/>
        <stp>##V3_BDHV12</stp>
        <stp>NADLQ US Equity</stp>
        <stp>PX_CLOSE_1D</stp>
        <stp>28/03/2018</stp>
        <stp>28/03/2018</stp>
        <stp>[Crispin Spreadsheet.xlsx]OEI!R678C28</stp>
        <tr r="AB678" s="1"/>
      </tp>
      <tp>
        <v>179.44</v>
        <stp/>
        <stp>##V3_BDHV12</stp>
        <stp>PANW US Equity</stp>
        <stp>PX_CLOSE_1D</stp>
        <stp>28/03/2018</stp>
        <stp>28/03/2018</stp>
        <stp>[Crispin Spreadsheet.xlsx]OEI!R685C28</stp>
        <tr r="AB685" s="1"/>
      </tp>
      <tp>
        <v>34.08</v>
        <stp/>
        <stp>##V3_BDPV12</stp>
        <stp>KSP ID Equity</stp>
        <stp>LAST_PRICE</stp>
        <stp>[Crispin Spreadsheet.xlsx]OEI!R214C7</stp>
        <tr r="G214" s="1"/>
      </tp>
      <tp>
        <v>143.35</v>
        <stp/>
        <stp>##V3_BDPV12</stp>
        <stp>ITV LN Equity</stp>
        <stp>LAST_PRICE</stp>
        <stp>[Crispin Spreadsheet.xlsx]OEI!R492C7</stp>
        <tr r="G492" s="1"/>
      </tp>
      <tp>
        <v>13.72</v>
        <stp/>
        <stp>##V3_BDPV12</stp>
        <stp>PBR US Equity</stp>
        <stp>LAST_PRICE</stp>
        <stp>[Crispin Spreadsheet.xlsx]OEI!R686C7</stp>
        <tr r="G686" s="1"/>
      </tp>
      <tp>
        <v>2.16</v>
        <stp/>
        <stp>##V3_BDPV12</stp>
        <stp>WFT US Equity</stp>
        <stp>LAST_PRICE</stp>
        <stp>[Crispin Spreadsheet.xlsx]OEI!R710C7</stp>
        <tr r="G710" s="1"/>
      </tp>
      <tp>
        <v>2.16</v>
        <stp/>
        <stp>##V3_BDPV12</stp>
        <stp>WFT US Equity</stp>
        <stp>LAST_PRICE</stp>
        <stp>[Crispin Spreadsheet.xlsx]OEI!R810C7</stp>
        <tr r="G810" s="1"/>
      </tp>
      <tp>
        <v>1405.4</v>
        <stp/>
        <stp>##V3_BDPV12</stp>
        <stp>BLT LN Equity</stp>
        <stp>LAST_PRICE</stp>
        <stp>[Crispin Spreadsheet.xlsx]OEI!R420C7</stp>
        <tr r="G420" s="1"/>
      </tp>
      <tp>
        <v>392.2</v>
        <stp/>
        <stp>##V3_BDPV12</stp>
        <stp>KER FP Equity</stp>
        <stp>LAST_PRICE</stp>
        <stp>[Crispin Spreadsheet.xlsx]OEI!R106C7</stp>
        <tr r="G106" s="1"/>
      </tp>
      <tp>
        <v>98.96</v>
        <stp/>
        <stp>##V3_BDPV12</stp>
        <stp>EXP US Equity</stp>
        <stp>LAST_PRICE</stp>
        <stp>[Crispin Spreadsheet.xlsx]OEI!R634C7</stp>
        <tr r="G634" s="1"/>
      </tp>
      <tp>
        <v>3.0920000000000001</v>
        <stp/>
        <stp>##V3_BDPV12</stp>
        <stp>EDP PL Equity</stp>
        <stp>LAST_PRICE</stp>
        <stp>[Crispin Spreadsheet.xlsx]OEI!R324C7</stp>
        <tr r="G324" s="1"/>
      </tp>
      <tp>
        <v>1135</v>
        <stp/>
        <stp>##V3_BDPV12</stp>
        <stp>SMSN LI Equity</stp>
        <stp>LAST_PRICE</stp>
        <stp>[Crispin Spreadsheet.xlsx]OEI!R554C7</stp>
        <tr r="G554" s="1"/>
      </tp>
      <tp>
        <v>11.02</v>
        <stp/>
        <stp>##V3_BDPV12</stp>
        <stp>IDR SQ Equity</stp>
        <stp>LAST_PRICE</stp>
        <stp>[Crispin Spreadsheet.xlsx]OEI!R346C7</stp>
        <tr r="G346" s="1"/>
      </tp>
      <tp>
        <v>276.64</v>
        <stp/>
        <stp>##V3_BDPV12</stp>
        <stp>GWW US Equity</stp>
        <stp>LAST_PRICE</stp>
        <stp>[Crispin Spreadsheet.xlsx]OEI!R813C7</stp>
        <tr r="G813" s="1"/>
      </tp>
      <tp>
        <v>3142</v>
        <stp/>
        <stp>##V3_BDPV12</stp>
        <stp>SDR LN Equity</stp>
        <stp>LAST_PRICE</stp>
        <stp>[Crispin Spreadsheet.xlsx]OEI!R556C7</stp>
        <tr r="G556" s="1"/>
      </tp>
      <tp>
        <v>23</v>
        <stp/>
        <stp>##V3_BDPV12</stp>
        <stp>RPT LN Equity</stp>
        <stp>LAST_PRICE</stp>
        <stp>[Crispin Spreadsheet.xlsx]OEI!R540C7</stp>
        <tr r="G540" s="1"/>
      </tp>
      <tp>
        <v>257.5</v>
        <stp/>
        <stp>##V3_BDPV12</stp>
        <stp>RBS LN Equity</stp>
        <stp>LAST_PRICE</stp>
        <stp>[Crispin Spreadsheet.xlsx]OEI!R547C7</stp>
        <tr r="G547" s="1"/>
      </tp>
      <tp>
        <v>744.8</v>
        <stp/>
        <stp>##V3_BDPV12</stp>
        <stp>PSON LN Equity</stp>
        <stp>LAST_PRICE</stp>
        <stp>[Crispin Spreadsheet.xlsx]OEI!R524C7</stp>
        <tr r="G524" s="1"/>
      </tp>
      <tp>
        <v>204.1</v>
        <stp/>
        <stp>##V3_BDPV12</stp>
        <stp>TSCO LN Equity</stp>
        <stp>LAST_PRICE</stp>
        <stp>[Crispin Spreadsheet.xlsx]OEI!R575C7</stp>
        <tr r="G575" s="1"/>
      </tp>
      <tp>
        <v>309.2</v>
        <stp/>
        <stp>##V3_BDPV12</stp>
        <stp>ZURN SW Equity</stp>
        <stp>LAST_PRICE</stp>
        <stp>[Crispin Spreadsheet.xlsx]OEI!R394C7</stp>
        <tr r="G394" s="1"/>
      </tp>
      <tp>
        <v>13.7</v>
        <stp/>
        <stp>##V3_BDHV12</stp>
        <stp>CDZI US Equity</stp>
        <stp>PX_CLOSE_1D</stp>
        <stp>28/03/2018</stp>
        <stp>28/03/2018</stp>
        <stp>[Crispin Spreadsheet.xlsx]BEST!R8C22</stp>
        <tr r="V8" s="6"/>
      </tp>
      <tp>
        <v>166.68</v>
        <stp/>
        <stp>##V3_BDPV12</stp>
        <stp>AAPL US Equity</stp>
        <stp>LAST_PRICE</stp>
        <stp>[Crispin Spreadsheet.xlsx]OEI!R606C7</stp>
        <tr r="G606" s="1"/>
      </tp>
      <tp>
        <v>158</v>
        <stp/>
        <stp>##V3_BDPV12</stp>
        <stp>ASML NA Equity</stp>
        <stp>LAST_PRICE</stp>
        <stp>[Crispin Spreadsheet.xlsx]OEI!R296C7</stp>
        <tr r="G296" s="1"/>
      </tp>
      <tp>
        <v>46.06</v>
        <stp/>
        <stp>##V3_BDPV12</stp>
        <stp>SSABA SS Equity</stp>
        <stp>LAST_PRICE</stp>
        <stp>[Crispin Spreadsheet.xlsx]OEI!R368C7</stp>
        <tr r="G368" s="1"/>
      </tp>
      <tp>
        <v>355.1</v>
        <stp/>
        <stp>##V3_BDPV12</stp>
        <stp>GLEN LN Equity</stp>
        <stp>LAST_PRICE</stp>
        <stp>[Crispin Spreadsheet.xlsx]OEI!R464C7</stp>
        <tr r="G464" s="1"/>
      </tp>
      <tp>
        <v>39.200000000000003</v>
        <stp/>
        <stp>##V3_BDPV12</stp>
        <stp>FIBK US Equity</stp>
        <stp>LAST_PRICE</stp>
        <stp>[Crispin Spreadsheet.xlsx]OEI!R641C7</stp>
        <tr r="G641" s="1"/>
      </tp>
      <tp>
        <v>4.9370000000000003</v>
        <stp/>
        <stp>##V3_BDPV12</stp>
        <stp>ENEL IM Equity</stp>
        <stp>LAST_PRICE</stp>
        <stp>[Crispin Spreadsheet.xlsx]OEI!R226C7</stp>
        <tr r="G226" s="1"/>
      </tp>
      <tp>
        <v>11.28</v>
        <stp/>
        <stp>##V3_BDPV12</stp>
        <stp>RDC US Equity</stp>
        <stp>LAST_PRICE</stp>
        <stp>[Crispin Spreadsheet.xlsx]SWAN!R201C7</stp>
        <tr r="G201" s="2"/>
      </tp>
      <tp>
        <v>886</v>
        <stp/>
        <stp>##V3_BDPV12</stp>
        <stp>8848 JT Equity</stp>
        <stp>PX_YEST_CLOSE</stp>
        <stp>[Crispin Spreadsheet.xlsx]OEI!R260C6</stp>
        <tr r="F260" s="1"/>
      </tp>
      <tp>
        <v>87.2</v>
        <stp/>
        <stp>##V3_BDPV12</stp>
        <stp>SAVE FP Equity</stp>
        <stp>PX_YEST_CLOSE</stp>
        <stp>[Crispin Spreadsheet.xlsx]ALEG!R10C6</stp>
        <tr r="F10" s="3"/>
      </tp>
      <tp>
        <v>2531</v>
        <stp/>
        <stp>##V3_BDPV12</stp>
        <stp>8801 JT Equity</stp>
        <stp>PX_YEST_CLOSE</stp>
        <stp>[Crispin Spreadsheet.xlsx]OEI!R264C6</stp>
        <tr r="F264" s="1"/>
      </tp>
      <tp>
        <v>21.475000000000001</v>
        <stp/>
        <stp>##V3_BDPV12</stp>
        <stp>CS FP Equity</stp>
        <stp>LAST_PRICE</stp>
        <stp>[Crispin Spreadsheet.xlsx]OEI!R88C7</stp>
        <tr r="G88" s="1"/>
      </tp>
      <tp t="s">
        <v>Euro-BTP Future   Jun18</v>
        <stp/>
        <stp>##V3_BDPV12</stp>
        <stp>IKA Comdty</stp>
        <stp>NAME</stp>
        <stp>[Crispin Spreadsheet.xlsx]OEI!R721C5</stp>
        <tr r="E721" s="1"/>
      </tp>
      <tp>
        <v>33.64</v>
        <stp/>
        <stp>##V3_BDPV12</stp>
        <stp>WEED CN Equity</stp>
        <stp>PX_YEST_CLOSE</stp>
        <stp>[Crispin Spreadsheet.xlsx]SWAN!R24C6</stp>
        <tr r="F24" s="2"/>
      </tp>
      <tp>
        <v>257.2</v>
        <stp/>
        <stp>##V3_BDPV12</stp>
        <stp>RTN LN Equity</stp>
        <stp>LAST_PRICE</stp>
        <stp>[Crispin Spreadsheet.xlsx]SWAN!R161C7</stp>
        <tr r="G161" s="2"/>
      </tp>
      <tp>
        <v>3.97</v>
        <stp/>
        <stp>##V3_BDPV12</stp>
        <stp>KGC US Equity</stp>
        <stp>LAST_PRICE</stp>
        <stp>[Crispin Spreadsheet.xlsx]SWAN!R191C7</stp>
        <tr r="G191" s="2"/>
      </tp>
      <tp>
        <v>1.58718</v>
        <stp/>
        <stp>##V3_BDPV12</stp>
        <stp>EURCAD Curncy</stp>
        <stp>LAST_PRICE</stp>
        <stp>[Crispin Spreadsheet.xlsx]SWAN!R25C13</stp>
        <tr r="M25" s="2"/>
      </tp>
      <tp>
        <v>1.58718</v>
        <stp/>
        <stp>##V3_BDPV12</stp>
        <stp>EURCAD Curncy</stp>
        <stp>LAST_PRICE</stp>
        <stp>[Crispin Spreadsheet.xlsx]SWAN!R24C13</stp>
        <tr r="M24" s="2"/>
      </tp>
      <tp>
        <v>14.38</v>
        <stp/>
        <stp>##V3_BDHV12</stp>
        <stp>REP SQ Equity</stp>
        <stp>PX_CLOSE_1D</stp>
        <stp>28/03/2018</stp>
        <stp>28/03/2018</stp>
        <stp>[Crispin Spreadsheet.xlsx]OEI!R349C28</stp>
        <tr r="AB349" s="1"/>
      </tp>
      <tp>
        <v>2.657</v>
        <stp/>
        <stp>##V3_BDHV12</stp>
        <stp>MAP SQ Equity</stp>
        <stp>PX_CLOSE_1D</stp>
        <stp>28/03/2018</stp>
        <stp>28/03/2018</stp>
        <stp>[Crispin Spreadsheet.xlsx]OEI!R348C28</stp>
        <tr r="AB348" s="1"/>
      </tp>
      <tp>
        <v>0.2762</v>
        <stp/>
        <stp>##V3_BDHV12</stp>
        <stp>BCP PL Equity</stp>
        <stp>PX_CLOSE_1D</stp>
        <stp>28/03/2018</stp>
        <stp>28/03/2018</stp>
        <stp>[Crispin Spreadsheet.xlsx]OEI!R323C28</stp>
        <tr r="AB323" s="1"/>
      </tp>
      <tp>
        <v>2.9950000000000001</v>
        <stp/>
        <stp>##V3_BDHV12</stp>
        <stp>EDP PL Equity</stp>
        <stp>PX_CLOSE_1D</stp>
        <stp>28/03/2018</stp>
        <stp>28/03/2018</stp>
        <stp>[Crispin Spreadsheet.xlsx]OEI!R324C28</stp>
        <tr r="AB324" s="1"/>
      </tp>
      <tp>
        <v>2082</v>
        <stp/>
        <stp>##V3_BDHV12</stp>
        <stp>8929 JT Equity</stp>
        <stp>PX_CLOSE_1D</stp>
        <stp>28/03/2018</stp>
        <stp>28/03/2018</stp>
        <stp>[Crispin Spreadsheet.xlsx]SWAN!R82C26</stp>
        <tr r="Z82" s="2"/>
      </tp>
      <tp>
        <v>2.9264999999999999</v>
        <stp/>
        <stp>##V3_BDHV12</stp>
        <stp>ISP IM Equity</stp>
        <stp>PX_CLOSE_1D</stp>
        <stp>28/03/2018</stp>
        <stp>28/03/2018</stp>
        <stp>[Crispin Spreadsheet.xlsx]OEI!R230C28</stp>
        <tr r="AB230" s="1"/>
      </tp>
      <tp>
        <v>33.119999999999997</v>
        <stp/>
        <stp>##V3_BDHV12</stp>
        <stp>KSP ID Equity</stp>
        <stp>PX_CLOSE_1D</stp>
        <stp>28/03/2018</stp>
        <stp>28/03/2018</stp>
        <stp>[Crispin Spreadsheet.xlsx]OEI!R214C28</stp>
        <tr r="AB214" s="1"/>
      </tp>
      <tp>
        <v>11330</v>
        <stp/>
        <stp>##V3_BDHV12</stp>
        <stp>OTP HB Equity</stp>
        <stp>PX_CLOSE_1D</stp>
        <stp>28/03/2018</stp>
        <stp>28/03/2018</stp>
        <stp>[Crispin Spreadsheet.xlsx]OEI!R210C28</stp>
        <tr r="AB210" s="1"/>
      </tp>
      <tp>
        <v>84.78</v>
        <stp/>
        <stp>##V3_BDHV12</stp>
        <stp>SAP GY Equity</stp>
        <stp>PX_CLOSE_1D</stp>
        <stp>28/03/2018</stp>
        <stp>28/03/2018</stp>
        <stp>[Crispin Spreadsheet.xlsx]OEI!R173C28</stp>
        <tr r="AB173" s="1"/>
      </tp>
      <tp>
        <v>47.22</v>
        <stp/>
        <stp>##V3_BDHV12</stp>
        <stp>TUP US Equity</stp>
        <stp>PX_CLOSE_1D</stp>
        <stp>28/03/2018</stp>
        <stp>28/03/2018</stp>
        <stp>[Crispin Spreadsheet.xlsx]OEI!R703C28</stp>
        <tr r="AB703" s="1"/>
      </tp>
      <tp>
        <v>3070</v>
        <stp/>
        <stp>##V3_BDHV12</stp>
        <stp>SHP LN Equity</stp>
        <stp>PX_CLOSE_1D</stp>
        <stp>28/03/2018</stp>
        <stp>28/03/2018</stp>
        <stp>[Crispin Spreadsheet.xlsx]OEI!R795C28</stp>
        <tr r="AB795" s="1"/>
      </tp>
      <tp>
        <v>102.24</v>
        <stp/>
        <stp>##V3_BDHV12</stp>
        <stp>EXP US Equity</stp>
        <stp>PX_CLOSE_1D</stp>
        <stp>28/03/2018</stp>
        <stp>28/03/2018</stp>
        <stp>[Crispin Spreadsheet.xlsx]OEI!R634C28</stp>
        <tr r="AB634" s="1"/>
      </tp>
      <tp>
        <v>20.079999999999998</v>
        <stp/>
        <stp>##V3_BDHV12</stp>
        <stp>GGP US Equity</stp>
        <stp>PX_CLOSE_1D</stp>
        <stp>28/03/2018</stp>
        <stp>28/03/2018</stp>
        <stp>[Crispin Spreadsheet.xlsx]OEI!R646C28</stp>
        <tr r="AB646" s="1"/>
      </tp>
      <tp>
        <v>91.42</v>
        <stp/>
        <stp>##V3_BDHV12</stp>
        <stp>AXP US Equity</stp>
        <stp>PX_CLOSE_1D</stp>
        <stp>28/03/2018</stp>
        <stp>28/03/2018</stp>
        <stp>[Crispin Spreadsheet.xlsx]OEI!R605C28</stp>
        <tr r="AB605" s="1"/>
      </tp>
      <tp>
        <v>476.5</v>
        <stp/>
        <stp>##V3_BDHV12</stp>
        <stp>JUP LN Equity</stp>
        <stp>PX_CLOSE_1D</stp>
        <stp>28/03/2018</stp>
        <stp>28/03/2018</stp>
        <stp>[Crispin Spreadsheet.xlsx]OEI!R500C28</stp>
        <tr r="AB500" s="1"/>
      </tp>
      <tp>
        <v>3070</v>
        <stp/>
        <stp>##V3_BDHV12</stp>
        <stp>SHP LN Equity</stp>
        <stp>PX_CLOSE_1D</stp>
        <stp>28/03/2018</stp>
        <stp>28/03/2018</stp>
        <stp>[Crispin Spreadsheet.xlsx]OEI!R561C28</stp>
        <tr r="AB561" s="1"/>
      </tp>
      <tp>
        <v>86.8</v>
        <stp/>
        <stp>##V3_BDHV12</stp>
        <stp>SRP LN Equity</stp>
        <stp>PX_CLOSE_1D</stp>
        <stp>28/03/2018</stp>
        <stp>28/03/2018</stp>
        <stp>[Crispin Spreadsheet.xlsx]OEI!R560C28</stp>
        <tr r="AB560" s="1"/>
      </tp>
      <tp>
        <v>18.25</v>
        <stp/>
        <stp>##V3_BDHV12</stp>
        <stp>SLP LN Equity</stp>
        <stp>PX_CLOSE_1D</stp>
        <stp>28/03/2018</stp>
        <stp>28/03/2018</stp>
        <stp>[Crispin Spreadsheet.xlsx]OEI!R573C28</stp>
        <tr r="AB573" s="1"/>
      </tp>
      <tp>
        <v>1114</v>
        <stp/>
        <stp>##V3_BDHV12</stp>
        <stp>WPP LN Equity</stp>
        <stp>PX_CLOSE_1D</stp>
        <stp>28/03/2018</stp>
        <stp>28/03/2018</stp>
        <stp>[Crispin Spreadsheet.xlsx]OEI!R593C28</stp>
        <tr r="AB593" s="1"/>
      </tp>
      <tp>
        <v>77.95</v>
        <stp/>
        <stp>##V3_BDHV12</stp>
        <stp>FGP LN Equity</stp>
        <stp>PX_CLOSE_1D</stp>
        <stp>28/03/2018</stp>
        <stp>28/03/2018</stp>
        <stp>[Crispin Spreadsheet.xlsx]OEI!R458C28</stp>
        <tr r="AB458" s="1"/>
      </tp>
      <tp>
        <v>338</v>
        <stp/>
        <stp>##V3_BDHV12</stp>
        <stp>HSP LN Equity</stp>
        <stp>PX_CLOSE_1D</stp>
        <stp>28/03/2018</stp>
        <stp>28/03/2018</stp>
        <stp>[Crispin Spreadsheet.xlsx]OEI!R469C28</stp>
        <tr r="AB469" s="1"/>
      </tp>
      <tp>
        <v>10.16</v>
        <stp/>
        <stp>##V3_BDHV12</stp>
        <stp>CERV IM Equity</stp>
        <stp>PX_CLOSE_1D</stp>
        <stp>28/03/2018</stp>
        <stp>28/03/2018</stp>
        <stp>[Crispin Spreadsheet.xlsx]OEI!R223C28</stp>
        <tr r="AB223" s="1"/>
      </tp>
      <tp>
        <v>1230</v>
        <stp/>
        <stp>##V3_BDHV12</stp>
        <stp>ALIV SS Equity</stp>
        <stp>PX_CLOSE_1D</stp>
        <stp>28/03/2018</stp>
        <stp>28/03/2018</stp>
        <stp>[Crispin Spreadsheet.xlsx]OEI!R354C28</stp>
        <tr r="AB354" s="1"/>
      </tp>
      <tp>
        <v>287</v>
        <stp/>
        <stp>##V3_BDPV12</stp>
        <stp>TOP DC Equity</stp>
        <stp>LAST_PRICE</stp>
        <stp>[Crispin Spreadsheet.xlsx]OEI!R65C7</stp>
        <tr r="G65" s="1"/>
      </tp>
      <tp>
        <v>1114</v>
        <stp/>
        <stp>##V3_BDHV12</stp>
        <stp>WPP LN Equity</stp>
        <stp>PX_CLOSE_1D</stp>
        <stp>28/03/2018</stp>
        <stp>28/03/2018</stp>
        <stp>[Crispin Spreadsheet.xlsx]OEI!R812C28</stp>
        <tr r="AB812" s="1"/>
      </tp>
      <tp>
        <v>16.625299999999999</v>
        <stp/>
        <stp>##V3_BDPV12</stp>
        <stp>GBPZAR Curncy</stp>
        <stp>LAST_PRICE</stp>
        <stp>[Crispin Spreadsheet.xlsx]OEI!R743C7</stp>
        <tr r="G743" s="1"/>
      </tp>
      <tp>
        <v>569.6</v>
        <stp/>
        <stp>##V3_BDPV12</stp>
        <stp>BA/ LN Equity</stp>
        <stp>LAST_PRICE</stp>
        <stp>[Crispin Spreadsheet.xlsx]OPUS!R39C7</stp>
        <tr r="G39" s="4"/>
      </tp>
      <tp>
        <v>40.9</v>
        <stp/>
        <stp>##V3_BDPV12</stp>
        <stp>CPR LN Equity</stp>
        <stp>LAST_PRICE</stp>
        <stp>[Crispin Spreadsheet.xlsx]OEI!R435C7</stp>
        <tr r="G435" s="1"/>
      </tp>
      <tp>
        <v>481.4</v>
        <stp/>
        <stp>##V3_BDPV12</stp>
        <stp>RMS FP Equity</stp>
        <stp>LAST_PRICE</stp>
        <stp>[Crispin Spreadsheet.xlsx]OEI!R104C7</stp>
        <tr r="G104" s="1"/>
      </tp>
      <tp>
        <v>1.71</v>
        <stp/>
        <stp>##V3_BDPV12</stp>
        <stp>SDRL NO Equity</stp>
        <stp>LAST_PRICE</stp>
        <stp>[Crispin Spreadsheet.xlsx]OEI!R315C7</stp>
        <tr r="G315" s="1"/>
      </tp>
      <tp>
        <v>23.16</v>
        <stp/>
        <stp>##V3_BDPV12</stp>
        <stp>PGS NO Equity</stp>
        <stp>LAST_PRICE</stp>
        <stp>[Crispin Spreadsheet.xlsx]OEI!R314C7</stp>
        <tr r="G314" s="1"/>
      </tp>
      <tp>
        <v>2228.5</v>
        <stp/>
        <stp>##V3_BDPV12</stp>
        <stp>RDSA LN Equity</stp>
        <stp>LAST_PRICE</stp>
        <stp>[Crispin Spreadsheet.xlsx]OEI!R548C7</stp>
        <tr r="G548" s="1"/>
      </tp>
      <tp>
        <v>252.48</v>
        <stp/>
        <stp>##V3_BDPV12</stp>
        <stp>TSLA US Equity</stp>
        <stp>LAST_PRICE</stp>
        <stp>[Crispin Spreadsheet.xlsx]OEI!R698C7</stp>
        <tr r="G698" s="1"/>
      </tp>
      <tp>
        <v>38.26</v>
        <stp/>
        <stp>##V3_BDPV12</stp>
        <stp>APAM NA Equity</stp>
        <stp>LAST_PRICE</stp>
        <stp>[Crispin Spreadsheet.xlsx]OEI!R294C7</stp>
        <tr r="G294" s="1"/>
      </tp>
      <tp>
        <v>21.1</v>
        <stp/>
        <stp>##V3_BDPV12</stp>
        <stp>ARYN SW Equity</stp>
        <stp>LAST_PRICE</stp>
        <stp>[Crispin Spreadsheet.xlsx]OEI!R377C7</stp>
        <tr r="G377" s="1"/>
      </tp>
      <tp>
        <v>24.6</v>
        <stp/>
        <stp>##V3_BDPV12</stp>
        <stp>FNTN GY Equity</stp>
        <stp>LAST_PRICE</stp>
        <stp>[Crispin Spreadsheet.xlsx]OEI!R767C7</stp>
        <tr r="G767" s="1"/>
      </tp>
      <tp>
        <v>87.02</v>
        <stp/>
        <stp>##V3_BDPV12</stp>
        <stp>HEIA NA Equity</stp>
        <stp>LAST_PRICE</stp>
        <stp>[Crispin Spreadsheet.xlsx]OEI!R298C7</stp>
        <tr r="G298" s="1"/>
      </tp>
      <tp>
        <v>30.83</v>
        <stp/>
        <stp>##V3_BDPV12</stp>
        <stp>NLSN US Equity</stp>
        <stp>LAST_PRICE</stp>
        <stp>[Crispin Spreadsheet.xlsx]OEI!R787C7</stp>
        <tr r="G787" s="1"/>
      </tp>
      <tp>
        <v>76.58</v>
        <stp/>
        <stp>##V3_BDPV12</stp>
        <stp>NOVN SW Equity</stp>
        <stp>LAST_PRICE</stp>
        <stp>[Crispin Spreadsheet.xlsx]OEI!R387C7</stp>
        <tr r="G387" s="1"/>
      </tp>
      <tp>
        <v>30.83</v>
        <stp/>
        <stp>##V3_BDPV12</stp>
        <stp>NLSN US Equity</stp>
        <stp>LAST_PRICE</stp>
        <stp>[Crispin Spreadsheet.xlsx]OEI!R677C7</stp>
        <tr r="G677" s="1"/>
      </tp>
      <tp>
        <v>53.81</v>
        <stp/>
        <stp>##V3_BDPV12</stp>
        <stp>QCOM US Equity</stp>
        <stp>LAST_PRICE</stp>
        <stp>[Crispin Spreadsheet.xlsx]SWAN!R200C7</stp>
        <tr r="G200" s="2"/>
      </tp>
      <tp>
        <v>3.7499999999999999E-2</v>
        <stp/>
        <stp>##V3_BDPV12</stp>
        <stp>TSTR LN Equity</stp>
        <stp>LAST_PRICE</stp>
        <stp>[Crispin Spreadsheet.xlsx]SWAN!R165C7</stp>
        <tr r="G165" s="2"/>
      </tp>
      <tp>
        <v>3763</v>
        <stp/>
        <stp>##V3_BDPV12</stp>
        <stp>BKG LN Equity</stp>
        <stp>LAST_PRICE</stp>
        <stp>[Crispin Spreadsheet.xlsx]SWAN!R132C7</stp>
        <tr r="G132" s="2"/>
      </tp>
      <tp t="s">
        <v>GBp</v>
        <stp/>
        <stp>##V3_BDPV12</stp>
        <stp>BARC LN Equity</stp>
        <stp>CRNCY</stp>
        <stp>[Crispin Spreadsheet.xlsx]ALEG!R37C4</stp>
        <tr r="D37" s="3"/>
      </tp>
      <tp>
        <v>2304</v>
        <stp/>
        <stp>##V3_BDPV12</stp>
        <stp>6857 JT Equity</stp>
        <stp>PX_YEST_CLOSE</stp>
        <stp>[Crispin Spreadsheet.xlsx]OEI!R242C6</stp>
        <tr r="F242" s="1"/>
      </tp>
      <tp>
        <v>169.85</v>
        <stp/>
        <stp>##V3_BDPV12</stp>
        <stp>EMG LN Equity</stp>
        <stp>LAST_PRICE</stp>
        <stp>[Crispin Spreadsheet.xlsx]SWAN!R152C7</stp>
        <tr r="G152" s="2"/>
      </tp>
      <tp>
        <v>14.46</v>
        <stp/>
        <stp>##V3_BDPV12</stp>
        <stp>SNAP US Equity</stp>
        <stp>LAST_PRICE</stp>
        <stp>[Crispin Spreadsheet.xlsx]SWAN!R202C7</stp>
        <tr r="G202" s="2"/>
      </tp>
      <tp>
        <v>2274</v>
        <stp/>
        <stp>##V3_BDPV12</stp>
        <stp>8871 JT Equity</stp>
        <stp>PX_YEST_CLOSE</stp>
        <stp>[Crispin Spreadsheet.xlsx]OEI!R250C6</stp>
        <tr r="F250" s="1"/>
      </tp>
      <tp>
        <v>1405.5</v>
        <stp/>
        <stp>##V3_BDPV12</stp>
        <stp>7261 JT Equity</stp>
        <stp>PX_YEST_CLOSE</stp>
        <stp>[Crispin Spreadsheet.xlsx]OEI!R261C6</stp>
        <tr r="F261" s="1"/>
      </tp>
      <tp t="s">
        <v>HKD</v>
        <stp/>
        <stp>##V3_BDPV12</stp>
        <stp>1928 HK Equity</stp>
        <stp>CRNCY</stp>
        <stp>[Crispin Spreadsheet.xlsx]OEI!R204C4</stp>
        <tr r="D204" s="1"/>
      </tp>
      <tp t="s">
        <v>HKD</v>
        <stp/>
        <stp>##V3_BDPV12</stp>
        <stp>3328 HK Equity</stp>
        <stp>CRNCY</stp>
        <stp>[Crispin Spreadsheet.xlsx]OEI!R194C4</stp>
        <tr r="D194" s="1"/>
      </tp>
      <tp>
        <v>845</v>
        <stp/>
        <stp>##V3_BDPV12</stp>
        <stp>5202 JT Equity</stp>
        <stp>PX_YEST_CLOSE</stp>
        <stp>[Crispin Spreadsheet.xlsx]OEI!R267C6</stp>
        <tr r="F267" s="1"/>
      </tp>
      <tp>
        <v>6779</v>
        <stp/>
        <stp>##V3_BDPV12</stp>
        <stp>7203 JT Equity</stp>
        <stp>PX_YEST_CLOSE</stp>
        <stp>[Crispin Spreadsheet.xlsx]OEI!R287C6</stp>
        <tr r="F287" s="1"/>
      </tp>
      <tp>
        <v>1311</v>
        <stp/>
        <stp>##V3_BDPV12</stp>
        <stp>SKY LN Equity</stp>
        <stp>LAST_PRICE</stp>
        <stp>[Crispin Spreadsheet.xlsx]SWAN!R162C7</stp>
        <tr r="G162" s="2"/>
      </tp>
      <tp>
        <v>60.06</v>
        <stp/>
        <stp>##V3_BDPV12</stp>
        <stp>KHC US Equity</stp>
        <stp>LAST_PRICE</stp>
        <stp>[Crispin Spreadsheet.xlsx]SWAN!R192C7</stp>
        <tr r="G192" s="2"/>
      </tp>
      <tp t="s">
        <v>USD</v>
        <stp/>
        <stp>##V3_BDPV12</stp>
        <stp>VSAT US Equity</stp>
        <stp>CRNCY</stp>
        <stp>[Crispin Spreadsheet.xlsx]ALEG!R59C4</stp>
        <tr r="D59" s="3"/>
      </tp>
      <tp>
        <v>23.38</v>
        <stp/>
        <stp>##V3_BDHV12</stp>
        <stp>PGS NO Equity</stp>
        <stp>PX_CLOSE_1D</stp>
        <stp>28/03/2018</stp>
        <stp>28/03/2018</stp>
        <stp>[Crispin Spreadsheet.xlsx]OEI!R314C28</stp>
        <tr r="AB314" s="1"/>
      </tp>
      <tp>
        <v>59.82</v>
        <stp/>
        <stp>##V3_BDHV12</stp>
        <stp>AMS SQ Equity</stp>
        <stp>PX_CLOSE_1D</stp>
        <stp>28/03/2018</stp>
        <stp>28/03/2018</stp>
        <stp>[Crispin Spreadsheet.xlsx]OEI!R340C28</stp>
        <tr r="AB340" s="1"/>
      </tp>
      <tp>
        <v>194.15</v>
        <stp/>
        <stp>##V3_BDHV12</stp>
        <stp>ADS GY Equity</stp>
        <stp>PX_CLOSE_1D</stp>
        <stp>28/03/2018</stp>
        <stp>28/03/2018</stp>
        <stp>[Crispin Spreadsheet.xlsx]OEI!R140C28</stp>
        <tr r="AB140" s="1"/>
      </tp>
      <tp>
        <v>82.5</v>
        <stp/>
        <stp>##V3_BDHV12</stp>
        <stp>BAS GY Equity</stp>
        <stp>PX_CLOSE_1D</stp>
        <stp>28/03/2018</stp>
        <stp>28/03/2018</stp>
        <stp>[Crispin Spreadsheet.xlsx]OEI!R145C28</stp>
        <tr r="AB145" s="1"/>
      </tp>
      <tp>
        <v>78.709999999999994</v>
        <stp/>
        <stp>##V3_BDHV12</stp>
        <stp>LULU US Equity</stp>
        <stp>PX_CLOSE_1D</stp>
        <stp>28/03/2018</stp>
        <stp>28/03/2018</stp>
        <stp>[Crispin Spreadsheet.xlsx]OEI!R667C28</stp>
        <tr r="AB667" s="1"/>
      </tp>
      <tp>
        <v>473.4</v>
        <stp/>
        <stp>##V3_BDHV12</stp>
        <stp>RMS FP Equity</stp>
        <stp>PX_CLOSE_1D</stp>
        <stp>28/03/2018</stp>
        <stp>28/03/2018</stp>
        <stp>[Crispin Spreadsheet.xlsx]OEI!R104C28</stp>
        <tr r="AB104" s="1"/>
      </tp>
      <tp>
        <v>1.4078999999999999</v>
        <stp/>
        <stp>##V3_BDPV12</stp>
        <stp>GBPUSD Curncy</stp>
        <stp>LAST_PRICE</stp>
        <stp>[Crispin Spreadsheet.xlsx]OEI!R740C7</stp>
        <tr r="G740" s="1"/>
      </tp>
      <tp>
        <v>1.4078999999999999</v>
        <stp/>
        <stp>##V3_BDPV12</stp>
        <stp>GBPUSD Curncy</stp>
        <stp>LAST_PRICE</stp>
        <stp>[Crispin Spreadsheet.xlsx]OEI!R840C7</stp>
        <tr r="G840" s="1"/>
      </tp>
      <tp>
        <v>206.7</v>
        <stp/>
        <stp>##V3_BDHV12</stp>
        <stp>INTU LN Equity</stp>
        <stp>PX_CLOSE_1D</stp>
        <stp>28/03/2018</stp>
        <stp>28/03/2018</stp>
        <stp>[Crispin Spreadsheet.xlsx]OEI!R489C28</stp>
        <tr r="AB489" s="1"/>
      </tp>
      <tp>
        <v>71.66</v>
        <stp/>
        <stp>##V3_BDHV12</stp>
        <stp>LVS US Equity</stp>
        <stp>PX_CLOSE_1D</stp>
        <stp>28/03/2018</stp>
        <stp>28/03/2018</stp>
        <stp>[Crispin Spreadsheet.xlsx]OEI!R662C28</stp>
        <tr r="AB662" s="1"/>
      </tp>
      <tp>
        <v>40.47</v>
        <stp/>
        <stp>##V3_BDHV12</stp>
        <stp>MAS US Equity</stp>
        <stp>PX_CLOSE_1D</stp>
        <stp>28/03/2018</stp>
        <stp>28/03/2018</stp>
        <stp>[Crispin Spreadsheet.xlsx]OEI!R669C28</stp>
        <tr r="AB669" s="1"/>
      </tp>
      <tp>
        <v>25.25</v>
        <stp/>
        <stp>##V3_BDHV12</stp>
        <stp>BGS US Equity</stp>
        <stp>PX_CLOSE_1D</stp>
        <stp>28/03/2018</stp>
        <stp>28/03/2018</stp>
        <stp>[Crispin Spreadsheet.xlsx]OEI!R610C28</stp>
        <tr r="AB610" s="1"/>
      </tp>
      <tp>
        <v>266.7</v>
        <stp/>
        <stp>##V3_BDHV12</stp>
        <stp>MKS LN Equity</stp>
        <stp>PX_CLOSE_1D</stp>
        <stp>28/03/2018</stp>
        <stp>28/03/2018</stp>
        <stp>[Crispin Spreadsheet.xlsx]OEI!R509C28</stp>
        <tr r="AB509" s="1"/>
      </tp>
      <tp>
        <v>257.60000000000002</v>
        <stp/>
        <stp>##V3_BDHV12</stp>
        <stp>RBS LN Equity</stp>
        <stp>PX_CLOSE_1D</stp>
        <stp>28/03/2018</stp>
        <stp>28/03/2018</stp>
        <stp>[Crispin Spreadsheet.xlsx]OEI!R547C28</stp>
        <tr r="AB547" s="1"/>
      </tp>
      <tp>
        <v>974.5</v>
        <stp/>
        <stp>##V3_BDHV12</stp>
        <stp>SVS LN Equity</stp>
        <stp>PX_CLOSE_1D</stp>
        <stp>28/03/2018</stp>
        <stp>28/03/2018</stp>
        <stp>[Crispin Spreadsheet.xlsx]OEI!R555C28</stp>
        <tr r="AB555" s="1"/>
      </tp>
      <tp>
        <v>737</v>
        <stp/>
        <stp>##V3_BDHV12</stp>
        <stp>SMS LN Equity</stp>
        <stp>PX_CLOSE_1D</stp>
        <stp>28/03/2018</stp>
        <stp>28/03/2018</stp>
        <stp>[Crispin Spreadsheet.xlsx]OEI!R563C28</stp>
        <tr r="AB563" s="1"/>
      </tp>
      <tp>
        <v>5916</v>
        <stp/>
        <stp>##V3_BDHV12</stp>
        <stp>RRS LN Equity</stp>
        <stp>PX_CLOSE_1D</stp>
        <stp>28/03/2018</stp>
        <stp>28/03/2018</stp>
        <stp>[Crispin Spreadsheet.xlsx]OEI!R535C28</stp>
        <tr r="AB535" s="1"/>
      </tp>
      <tp>
        <v>126.84</v>
        <stp/>
        <stp>##V3_BDHV12</stp>
        <stp>GBS LN Equity</stp>
        <stp>PX_CLOSE_1D</stp>
        <stp>28/03/2018</stp>
        <stp>28/03/2018</stp>
        <stp>[Crispin Spreadsheet.xlsx]OEI!R465C28</stp>
        <tr r="AB465" s="1"/>
      </tp>
      <tp>
        <v>242.1</v>
        <stp/>
        <stp>##V3_BDHV12</stp>
        <stp>GFS LN Equity</stp>
        <stp>PX_CLOSE_1D</stp>
        <stp>28/03/2018</stp>
        <stp>28/03/2018</stp>
        <stp>[Crispin Spreadsheet.xlsx]OEI!R461C28</stp>
        <tr r="AB461" s="1"/>
      </tp>
      <tp>
        <v>187.5</v>
        <stp/>
        <stp>##V3_BDHV12</stp>
        <stp>HAS LN Equity</stp>
        <stp>PX_CLOSE_1D</stp>
        <stp>28/03/2018</stp>
        <stp>28/03/2018</stp>
        <stp>[Crispin Spreadsheet.xlsx]OEI!R470C28</stp>
        <tr r="AB470" s="1"/>
      </tp>
      <tp>
        <v>22.55</v>
        <stp/>
        <stp>##V3_BDHV12</stp>
        <stp>TCS LI Equity</stp>
        <stp>PX_CLOSE_1D</stp>
        <stp>28/03/2018</stp>
        <stp>28/03/2018</stp>
        <stp>[Crispin Spreadsheet.xlsx]OEI!R802C28</stp>
        <tr r="AB802" s="1"/>
      </tp>
      <tp>
        <v>0.87560000000000004</v>
        <stp/>
        <stp>##V3_BDPV12</stp>
        <stp>EURGBP Curncy</stp>
        <stp>LAST_PRICE</stp>
        <stp>[Crispin Spreadsheet.xlsx]OEI!R822C7</stp>
        <tr r="G822" s="1"/>
      </tp>
      <tp>
        <v>192.2</v>
        <stp/>
        <stp>##V3_BDPV12</stp>
        <stp>VOD LN Equity</stp>
        <stp>LAST_PRICE</stp>
        <stp>[Crispin Spreadsheet.xlsx]OPE!R47C7</stp>
        <tr r="G47" s="5"/>
      </tp>
      <tp>
        <v>211.9</v>
        <stp/>
        <stp>##V3_BDPV12</stp>
        <stp>MRW LN Equity</stp>
        <stp>LAST_PRICE</stp>
        <stp>[Crispin Spreadsheet.xlsx]OEI!R591C7</stp>
        <tr r="G591" s="1"/>
      </tp>
      <tp>
        <v>81.209999999999994</v>
        <stp/>
        <stp>##V3_BDPV12</stp>
        <stp>BAS GY Equity</stp>
        <stp>LAST_PRICE</stp>
        <stp>[Crispin Spreadsheet.xlsx]OEI!R145C7</stp>
        <tr r="G145" s="1"/>
      </tp>
      <tp>
        <v>126.54</v>
        <stp/>
        <stp>##V3_BDPV12</stp>
        <stp>GBS LN Equity</stp>
        <stp>LAST_PRICE</stp>
        <stp>[Crispin Spreadsheet.xlsx]OEI!R465C7</stp>
        <tr r="G465" s="1"/>
      </tp>
      <tp>
        <v>20.41</v>
        <stp/>
        <stp>##V3_BDPV12</stp>
        <stp>GGP US Equity</stp>
        <stp>LAST_PRICE</stp>
        <stp>[Crispin Spreadsheet.xlsx]OEI!R646C7</stp>
        <tr r="G646" s="1"/>
      </tp>
      <tp>
        <v>1737</v>
        <stp/>
        <stp>##V3_BDPV12</stp>
        <stp>PRU LN Equity</stp>
        <stp>LAST_PRICE</stp>
        <stp>[Crispin Spreadsheet.xlsx]OEI!R533C7</stp>
        <tr r="G533" s="1"/>
      </tp>
      <tp>
        <v>981.5</v>
        <stp/>
        <stp>##V3_BDPV12</stp>
        <stp>SVS LN Equity</stp>
        <stp>LAST_PRICE</stp>
        <stp>[Crispin Spreadsheet.xlsx]OEI!R555C7</stp>
        <tr r="G555" s="1"/>
      </tp>
      <tp>
        <v>5940</v>
        <stp/>
        <stp>##V3_BDPV12</stp>
        <stp>RRS LN Equity</stp>
        <stp>LAST_PRICE</stp>
        <stp>[Crispin Spreadsheet.xlsx]OEI!R535C7</stp>
        <tr r="G535" s="1"/>
      </tp>
      <tp>
        <v>573.79999999999995</v>
        <stp/>
        <stp>##V3_BDHV12</stp>
        <stp>BA/ LN Equity</stp>
        <stp>PX_CLOSE_1D</stp>
        <stp>28/03/2018</stp>
        <stp>28/03/2018</stp>
        <stp>[Crispin Spreadsheet.xlsx]ALEG!R36C22</stp>
        <tr r="V36" s="3"/>
      </tp>
      <tp>
        <v>90.64</v>
        <stp/>
        <stp>##V3_BDPV12</stp>
        <stp>BAYN GY Equity</stp>
        <stp>LAST_PRICE</stp>
        <stp>[Crispin Spreadsheet.xlsx]OEI!R146C7</stp>
        <tr r="G146" s="1"/>
      </tp>
      <tp>
        <v>66.98</v>
        <stp/>
        <stp>##V3_BDPV12</stp>
        <stp>ADEN SW Equity</stp>
        <stp>LAST_PRICE</stp>
        <stp>[Crispin Spreadsheet.xlsx]OEI!R376C7</stp>
        <tr r="G376" s="1"/>
      </tp>
      <tp>
        <v>8.24</v>
        <stp/>
        <stp>##V3_BDPV12</stp>
        <stp>GOGO US Equity</stp>
        <stp>LAST_PRICE</stp>
        <stp>[Crispin Spreadsheet.xlsx]OEI!R647C7</stp>
        <tr r="G647" s="1"/>
      </tp>
      <tp>
        <v>1512.5</v>
        <stp/>
        <stp>##V3_BDPV12</stp>
        <stp>EXPN LN Equity</stp>
        <stp>LAST_PRICE</stp>
        <stp>[Crispin Spreadsheet.xlsx]OEI!R456C7</stp>
        <tr r="G456" s="1"/>
      </tp>
      <tp>
        <v>887</v>
        <stp/>
        <stp>##V3_BDPV12</stp>
        <stp>8848 JT Equity</stp>
        <stp>LAST_PRICE</stp>
        <stp>[Crispin Spreadsheet.xlsx]OPUS!R22C7</stp>
        <tr r="G22" s="4"/>
      </tp>
      <tp>
        <v>517.6</v>
        <stp/>
        <stp>##V3_BDPV12</stp>
        <stp>OCDO LN Equity</stp>
        <stp>LAST_PRICE</stp>
        <stp>[Crispin Spreadsheet.xlsx]OEI!R517C7</stp>
        <tr r="G517" s="1"/>
      </tp>
      <tp>
        <v>74.78</v>
        <stp/>
        <stp>##V3_BDPV12</stp>
        <stp>NESN SW Equity</stp>
        <stp>LAST_PRICE</stp>
        <stp>[Crispin Spreadsheet.xlsx]OEI!R386C7</stp>
        <tr r="G386" s="1"/>
      </tp>
      <tp>
        <v>221.05</v>
        <stp/>
        <stp>##V3_BDPV12</stp>
        <stp>NVDA US Equity</stp>
        <stp>LAST_PRICE</stp>
        <stp>[Crispin Spreadsheet.xlsx]OEI!R789C7</stp>
        <tr r="G789" s="1"/>
      </tp>
      <tp>
        <v>33.25</v>
        <stp/>
        <stp>##V3_BDPV12</stp>
        <stp>HUM LN Equity</stp>
        <stp>LAST_PRICE</stp>
        <stp>[Crispin Spreadsheet.xlsx]SWAN!R143C7</stp>
        <tr r="G143" s="2"/>
      </tp>
      <tp>
        <v>2079</v>
        <stp/>
        <stp>##V3_BDPV12</stp>
        <stp>8929 JT Equity</stp>
        <stp>PX_YEST_CLOSE</stp>
        <stp>[Crispin Spreadsheet.xlsx]OEI!R244C6</stp>
        <tr r="F244" s="1"/>
      </tp>
      <tp>
        <v>1251</v>
        <stp/>
        <stp>##V3_BDPV12</stp>
        <stp>ABC LN Equity</stp>
        <stp>LAST_PRICE</stp>
        <stp>[Crispin Spreadsheet.xlsx]SWAN!R123C7</stp>
        <tr r="G123" s="2"/>
      </tp>
      <tp>
        <v>2694</v>
        <stp/>
        <stp>##V3_BDPV12</stp>
        <stp>9064 JT Equity</stp>
        <stp>PX_YEST_CLOSE</stp>
        <stp>[Crispin Spreadsheet.xlsx]OEI!R290C6</stp>
        <tr r="F290" s="1"/>
      </tp>
      <tp t="s">
        <v>GBp</v>
        <stp/>
        <stp>##V3_BDPV12</stp>
        <stp>HWDN LN Equity</stp>
        <stp>CRNCY</stp>
        <stp>[Crispin Spreadsheet.xlsx]OPUS!R44C4</stp>
        <tr r="D44" s="4"/>
      </tp>
      <tp>
        <v>20165</v>
        <stp/>
        <stp>##V3_BDPV12</stp>
        <stp>8035 JT Equity</stp>
        <stp>PX_YEST_CLOSE</stp>
        <stp>[Crispin Spreadsheet.xlsx]OEI!R285C6</stp>
        <tr r="F285" s="1"/>
      </tp>
      <tp>
        <v>1.8080000000000001</v>
        <stp/>
        <stp>##V3_BDPV12</stp>
        <stp>CRN LN Equity</stp>
        <stp>LAST_PRICE</stp>
        <stp>[Crispin Spreadsheet.xlsx]SWAN!R133C7</stp>
        <tr r="G133" s="2"/>
      </tp>
      <tp t="s">
        <v>EUR</v>
        <stp/>
        <stp>##V3_BDPV12</stp>
        <stp>ALPHA GA Equity</stp>
        <stp>CRNCY</stp>
        <stp>[Crispin Spreadsheet.xlsx]SWAN!R65C4</stp>
        <tr r="D65" s="2"/>
      </tp>
      <tp>
        <v>117.3</v>
        <stp/>
        <stp>##V3_BDPV12</stp>
        <stp>ML FP Equity</stp>
        <stp>LAST_PRICE</stp>
        <stp>[Crispin Spreadsheet.xlsx]OEI!R94C7</stp>
        <tr r="G94" s="1"/>
      </tp>
      <tp>
        <v>1197</v>
        <stp/>
        <stp>##V3_BDPV12</stp>
        <stp>5727 JT Equity</stp>
        <stp>PX_YEST_CLOSE</stp>
        <stp>[Crispin Spreadsheet.xlsx]OEI!R284C6</stp>
        <tr r="F284" s="1"/>
      </tp>
      <tp>
        <v>6970</v>
        <stp/>
        <stp>##V3_BDPV12</stp>
        <stp>2670 JT Equity</stp>
        <stp>PX_YEST_CLOSE</stp>
        <stp>[Crispin Spreadsheet.xlsx]OEI!R241C6</stp>
        <tr r="F241" s="1"/>
      </tp>
      <tp t="s">
        <v>HKD</v>
        <stp/>
        <stp>##V3_BDPV12</stp>
        <stp>1919 HK Equity</stp>
        <stp>CRNCY</stp>
        <stp>[Crispin Spreadsheet.xlsx]OEI!R196C4</stp>
        <tr r="D196" s="1"/>
      </tp>
      <tp>
        <v>6330</v>
        <stp/>
        <stp>##V3_BDPV12</stp>
        <stp>6201 JT Equity</stp>
        <stp>PX_YEST_CLOSE</stp>
        <stp>[Crispin Spreadsheet.xlsx]OEI!R286C6</stp>
        <tr r="F286" s="1"/>
      </tp>
      <tp>
        <v>252.48</v>
        <stp/>
        <stp>##V3_BDPV12</stp>
        <stp>TSLA US Equity</stp>
        <stp>LAST_PRICE</stp>
        <stp>[Crispin Spreadsheet.xlsx]SWAN!R204C7</stp>
        <tr r="G204" s="2"/>
      </tp>
      <tp>
        <v>49.58</v>
        <stp/>
        <stp>##V3_BDPV12</stp>
        <stp>BID US Equity</stp>
        <stp>LAST_PRICE</stp>
        <stp>[Crispin Spreadsheet.xlsx]SWAN!R203C7</stp>
        <tr r="G203" s="2"/>
      </tp>
      <tp t="s">
        <v>EUR</v>
        <stp/>
        <stp>##V3_BDPV12</stp>
        <stp>EDEN FP Equity</stp>
        <stp>CRNCY</stp>
        <stp>[Crispin Spreadsheet.xlsx]SWAN!R36C4</stp>
        <tr r="D36" s="2"/>
      </tp>
      <tp>
        <v>64.89</v>
        <stp/>
        <stp>##V3_BDPV12</stp>
        <stp>VSAT US Equity</stp>
        <stp>PX_YEST_CLOSE</stp>
        <stp>[Crispin Spreadsheet.xlsx]OPUS!R62C6</stp>
        <tr r="F62" s="4"/>
      </tp>
      <tp>
        <v>1.6015200000000001</v>
        <stp/>
        <stp>##V3_BDPV12</stp>
        <stp>EURAUD Curncy</stp>
        <stp>LAST_PRICE</stp>
        <stp>[Crispin Spreadsheet.xlsx]SWAN!R13C13</stp>
        <tr r="M13" s="2"/>
      </tp>
      <tp>
        <v>1.6015200000000001</v>
        <stp/>
        <stp>##V3_BDPV12</stp>
        <stp>EURAUD Curncy</stp>
        <stp>LAST_PRICE</stp>
        <stp>[Crispin Spreadsheet.xlsx]SWAN!R12C13</stp>
        <tr r="M12" s="2"/>
      </tp>
      <tp>
        <v>1.6015200000000001</v>
        <stp/>
        <stp>##V3_BDPV12</stp>
        <stp>EURAUD Curncy</stp>
        <stp>LAST_PRICE</stp>
        <stp>[Crispin Spreadsheet.xlsx]SWAN!R11C13</stp>
        <tr r="M11" s="2"/>
      </tp>
      <tp>
        <v>1.6015200000000001</v>
        <stp/>
        <stp>##V3_BDPV12</stp>
        <stp>EURAUD Curncy</stp>
        <stp>LAST_PRICE</stp>
        <stp>[Crispin Spreadsheet.xlsx]SWAN!R10C13</stp>
        <tr r="M10" s="2"/>
      </tp>
      <tp>
        <v>1.6015200000000001</v>
        <stp/>
        <stp>##V3_BDPV12</stp>
        <stp>EURAUD Curncy</stp>
        <stp>LAST_PRICE</stp>
        <stp>[Crispin Spreadsheet.xlsx]SWAN!R14C13</stp>
        <tr r="M14" s="2"/>
      </tp>
      <tp>
        <v>10.322699999999999</v>
        <stp/>
        <stp>##V3_BDPV12</stp>
        <stp>EURSEK Curncy</stp>
        <stp>LAST_PRICE</stp>
        <stp>[Crispin Spreadsheet.xlsx]ALEG!R31C13</stp>
        <tr r="M31" s="3"/>
      </tp>
      <tp>
        <v>31.3</v>
        <stp/>
        <stp>##V3_BDPV12</stp>
        <stp>IF IM Equity</stp>
        <stp>LAST_PRICE</stp>
        <stp>[Crispin Spreadsheet.xlsx]BEST!R7C7</stp>
        <tr r="G7" s="6"/>
      </tp>
      <tp>
        <v>410.7</v>
        <stp/>
        <stp>##V3_BDHV12</stp>
        <stp>UHR SW Equity</stp>
        <stp>PX_CLOSE_1D</stp>
        <stp>28/03/2018</stp>
        <stp>28/03/2018</stp>
        <stp>[Crispin Spreadsheet.xlsx]OEI!R392C28</stp>
        <tr r="AB392" s="1"/>
      </tp>
      <tp>
        <v>11.16</v>
        <stp/>
        <stp>##V3_BDHV12</stp>
        <stp>IDR SQ Equity</stp>
        <stp>PX_CLOSE_1D</stp>
        <stp>28/03/2018</stp>
        <stp>28/03/2018</stp>
        <stp>[Crispin Spreadsheet.xlsx]OEI!R346C28</stp>
        <tr r="AB346" s="1"/>
      </tp>
      <tp>
        <v>85.38</v>
        <stp/>
        <stp>##V3_BDHV12</stp>
        <stp>CFR SW Equity</stp>
        <stp>PX_CLOSE_1D</stp>
        <stp>28/03/2018</stp>
        <stp>28/03/2018</stp>
        <stp>[Crispin Spreadsheet.xlsx]OEI!R378C28</stp>
        <tr r="AB378" s="1"/>
      </tp>
      <tp>
        <v>331</v>
        <stp/>
        <stp>##V3_BDHV12</stp>
        <stp>YAR NO Equity</stp>
        <stp>PX_CLOSE_1D</stp>
        <stp>28/03/2018</stp>
        <stp>28/03/2018</stp>
        <stp>[Crispin Spreadsheet.xlsx]OEI!R320C28</stp>
        <tr r="AB320" s="1"/>
      </tp>
      <tp>
        <v>10.925000000000001</v>
        <stp/>
        <stp>##V3_BDHV12</stp>
        <stp>FUR NA Equity</stp>
        <stp>PX_CLOSE_1D</stp>
        <stp>28/03/2018</stp>
        <stp>28/03/2018</stp>
        <stp>[Crispin Spreadsheet.xlsx]OEI!R297C28</stp>
        <tr r="AB297" s="1"/>
      </tp>
      <tp>
        <v>382.9</v>
        <stp/>
        <stp>##V3_BDHV12</stp>
        <stp>KER FP Equity</stp>
        <stp>PX_CLOSE_1D</stp>
        <stp>28/03/2018</stp>
        <stp>28/03/2018</stp>
        <stp>[Crispin Spreadsheet.xlsx]OEI!R106C28</stp>
        <tr r="AB106" s="1"/>
      </tp>
      <tp>
        <v>32.67</v>
        <stp/>
        <stp>##V3_BDHV12</stp>
        <stp>SCR FP Equity</stp>
        <stp>PX_CLOSE_1D</stp>
        <stp>28/03/2018</stp>
        <stp>28/03/2018</stp>
        <stp>[Crispin Spreadsheet.xlsx]OEI!R121C28</stp>
        <tr r="AB121" s="1"/>
      </tp>
      <tp>
        <v>109.6</v>
        <stp/>
        <stp>##V3_BDPV12</stp>
        <stp>DSY FP Equity</stp>
        <stp>LAST_PRICE</stp>
        <stp>[Crispin Spreadsheet.xlsx]OEI!R98C7</stp>
        <tr r="G98" s="1"/>
      </tp>
      <tp>
        <v>152.80000000000001</v>
        <stp/>
        <stp>##V3_BDHV12</stp>
        <stp>WHR US Equity</stp>
        <stp>PX_CLOSE_1D</stp>
        <stp>28/03/2018</stp>
        <stp>28/03/2018</stp>
        <stp>[Crispin Spreadsheet.xlsx]OEI!R712C28</stp>
        <tr r="AB712" s="1"/>
      </tp>
      <tp>
        <v>1.4078999999999999</v>
        <stp/>
        <stp>##V3_BDPV12</stp>
        <stp>GBPUSD Curncy</stp>
        <stp>LAST_PRICE</stp>
        <stp>[Crispin Spreadsheet.xlsx]OEI!R821C7</stp>
        <tr r="G821" s="1"/>
      </tp>
      <tp>
        <v>13.96</v>
        <stp/>
        <stp>##V3_BDHV12</stp>
        <stp>PBR US Equity</stp>
        <stp>PX_CLOSE_1D</stp>
        <stp>28/03/2018</stp>
        <stp>28/03/2018</stp>
        <stp>[Crispin Spreadsheet.xlsx]OEI!R686C28</stp>
        <tr r="AB686" s="1"/>
      </tp>
      <tp>
        <v>369.1</v>
        <stp/>
        <stp>##V3_BDHV12</stp>
        <stp>ISAT LN Equity</stp>
        <stp>PX_CLOSE_1D</stp>
        <stp>28/03/2018</stp>
        <stp>28/03/2018</stp>
        <stp>[Crispin Spreadsheet.xlsx]OEI!R485C28</stp>
        <tr r="AB485" s="1"/>
      </tp>
      <tp>
        <v>273</v>
        <stp/>
        <stp>##V3_BDHV12</stp>
        <stp>IBST LN Equity</stp>
        <stp>PX_CLOSE_1D</stp>
        <stp>28/03/2018</stp>
        <stp>28/03/2018</stp>
        <stp>[Crispin Spreadsheet.xlsx]OEI!R478C28</stp>
        <tr r="AB478" s="1"/>
      </tp>
      <tp>
        <v>3028.13</v>
        <stp/>
        <stp>##V3_BDHV12</stp>
        <stp>NVR US Equity</stp>
        <stp>PX_CLOSE_1D</stp>
        <stp>28/03/2018</stp>
        <stp>28/03/2018</stp>
        <stp>[Crispin Spreadsheet.xlsx]OEI!R681C28</stp>
        <tr r="AB681" s="1"/>
      </tp>
      <tp>
        <v>46.94</v>
        <stp/>
        <stp>##V3_BDHV12</stp>
        <stp>CAR US Equity</stp>
        <stp>PX_CLOSE_1D</stp>
        <stp>28/03/2018</stp>
        <stp>28/03/2018</stp>
        <stp>[Crispin Spreadsheet.xlsx]OEI!R609C28</stp>
        <tr r="AB609" s="1"/>
      </tp>
      <tp>
        <v>22.7</v>
        <stp/>
        <stp>##V3_BDHV12</stp>
        <stp>BFR US Equity</stp>
        <stp>PX_CLOSE_1D</stp>
        <stp>28/03/2018</stp>
        <stp>28/03/2018</stp>
        <stp>[Crispin Spreadsheet.xlsx]OEI!R613C28</stp>
        <tr r="AB613" s="1"/>
      </tp>
      <tp>
        <v>134.9</v>
        <stp/>
        <stp>##V3_BDHV12</stp>
        <stp>JUST LN Equity</stp>
        <stp>PX_CLOSE_1D</stp>
        <stp>28/03/2018</stp>
        <stp>28/03/2018</stp>
        <stp>[Crispin Spreadsheet.xlsx]OEI!R499C28</stp>
        <tr r="AB499" s="1"/>
      </tp>
      <tp>
        <v>3067</v>
        <stp/>
        <stp>##V3_BDHV12</stp>
        <stp>JMAT LN Equity</stp>
        <stp>PX_CLOSE_1D</stp>
        <stp>28/03/2018</stp>
        <stp>28/03/2018</stp>
        <stp>[Crispin Spreadsheet.xlsx]OEI!R497C28</stp>
        <tr r="AB497" s="1"/>
      </tp>
      <tp>
        <v>3208</v>
        <stp/>
        <stp>##V3_BDHV12</stp>
        <stp>SDR LN Equity</stp>
        <stp>PX_CLOSE_1D</stp>
        <stp>28/03/2018</stp>
        <stp>28/03/2018</stp>
        <stp>[Crispin Spreadsheet.xlsx]OEI!R556C28</stp>
        <tr r="AB556" s="1"/>
      </tp>
      <tp>
        <v>9.15</v>
        <stp/>
        <stp>##V3_BDHV12</stp>
        <stp>JPR LN Equity</stp>
        <stp>PX_CLOSE_1D</stp>
        <stp>28/03/2018</stp>
        <stp>28/03/2018</stp>
        <stp>[Crispin Spreadsheet.xlsx]OEI!R498C28</stp>
        <tr r="AB498" s="1"/>
      </tp>
      <tp>
        <v>81</v>
        <stp/>
        <stp>##V3_BDHV12</stp>
        <stp>CIR LN Equity</stp>
        <stp>PX_CLOSE_1D</stp>
        <stp>28/03/2018</stp>
        <stp>28/03/2018</stp>
        <stp>[Crispin Spreadsheet.xlsx]OEI!R438C28</stp>
        <tr r="AB438" s="1"/>
      </tp>
      <tp>
        <v>2.6349999999999998</v>
        <stp/>
        <stp>##V3_BDHV12</stp>
        <stp>CCR LN Equity</stp>
        <stp>PX_CLOSE_1D</stp>
        <stp>28/03/2018</stp>
        <stp>28/03/2018</stp>
        <stp>[Crispin Spreadsheet.xlsx]OEI!R430C28</stp>
        <tr r="AB430" s="1"/>
      </tp>
      <tp>
        <v>5.8</v>
        <stp/>
        <stp>##V3_BDHV12</stp>
        <stp>EDR LN Equity</stp>
        <stp>PX_CLOSE_1D</stp>
        <stp>28/03/2018</stp>
        <stp>28/03/2018</stp>
        <stp>[Crispin Spreadsheet.xlsx]OEI!R453C28</stp>
        <tr r="AB453" s="1"/>
      </tp>
      <tp>
        <v>37.15</v>
        <stp/>
        <stp>##V3_BDHV12</stp>
        <stp>CPR LN Equity</stp>
        <stp>PX_CLOSE_1D</stp>
        <stp>28/03/2018</stp>
        <stp>28/03/2018</stp>
        <stp>[Crispin Spreadsheet.xlsx]OEI!R435C28</stp>
        <tr r="AB435" s="1"/>
      </tp>
      <tp>
        <v>33.14</v>
        <stp/>
        <stp>##V3_BDHV12</stp>
        <stp>HUR LN Equity</stp>
        <stp>PX_CLOSE_1D</stp>
        <stp>28/03/2018</stp>
        <stp>28/03/2018</stp>
        <stp>[Crispin Spreadsheet.xlsx]OEI!R477C28</stp>
        <tr r="AB477" s="1"/>
      </tp>
      <tp>
        <v>647</v>
        <stp/>
        <stp>##V3_BDHV12</stp>
        <stp>DMGT LN Equity</stp>
        <stp>PX_CLOSE_1D</stp>
        <stp>28/03/2018</stp>
        <stp>28/03/2018</stp>
        <stp>[Crispin Spreadsheet.xlsx]OEI!R444C28</stp>
        <tr r="AB444" s="1"/>
      </tp>
      <tp>
        <v>35.93</v>
        <stp/>
        <stp>##V3_BDHV12</stp>
        <stp>NRE1V FH Equity</stp>
        <stp>PX_CLOSE_1D</stp>
        <stp>28/03/2018</stp>
        <stp>28/03/2018</stp>
        <stp>[Crispin Spreadsheet.xlsx]OEI!R75C28</stp>
        <tr r="AB75" s="1"/>
      </tp>
      <tp>
        <v>410.7</v>
        <stp/>
        <stp>##V3_BDHV12</stp>
        <stp>UHR SW Equity</stp>
        <stp>PX_CLOSE_1D</stp>
        <stp>28/03/2018</stp>
        <stp>28/03/2018</stp>
        <stp>[Crispin Spreadsheet.xlsx]OEI!R801C28</stp>
        <tr r="AB801" s="1"/>
      </tp>
      <tp>
        <v>7.2720000000000002</v>
        <stp/>
        <stp>##V3_BDHV12</stp>
        <stp>OTE1V FH Equity</stp>
        <stp>PX_CLOSE_1D</stp>
        <stp>28/03/2018</stp>
        <stp>28/03/2018</stp>
        <stp>[Crispin Spreadsheet.xlsx]OEI!R76C28</stp>
        <tr r="AB76" s="1"/>
      </tp>
      <tp>
        <v>4.6616999999999997</v>
        <stp/>
        <stp>##V3_BDPV12</stp>
        <stp>GBPBRL Curncy</stp>
        <stp>LAST_PRICE</stp>
        <stp>[Crispin Spreadsheet.xlsx]OPUS!R6C13</stp>
        <tr r="M6" s="4"/>
      </tp>
      <tp>
        <v>1.8127</v>
        <stp/>
        <stp>##V3_BDPV12</stp>
        <stp>GBPCAD Curncy</stp>
        <stp>LAST_PRICE</stp>
        <stp>[Crispin Spreadsheet.xlsx]OPUS!R9C13</stp>
        <tr r="M9" s="4"/>
      </tp>
      <tp>
        <v>68.3</v>
        <stp/>
        <stp>##V3_BDHV12</stp>
        <stp>VSAT US Equity</stp>
        <stp>PX_CLOSE_1D</stp>
        <stp>28/03/2018</stp>
        <stp>28/03/2018</stp>
        <stp>[Crispin Spreadsheet.xlsx]OEI!R808C28</stp>
        <tr r="AB808" s="1"/>
      </tp>
      <tp>
        <v>68.3</v>
        <stp/>
        <stp>##V3_BDHV12</stp>
        <stp>VSAT US Equity</stp>
        <stp>PX_CLOSE_1D</stp>
        <stp>28/03/2018</stp>
        <stp>28/03/2018</stp>
        <stp>[Crispin Spreadsheet.xlsx]OEI!R709C28</stp>
        <tr r="AB709" s="1"/>
      </tp>
      <tp t="s">
        <v>USD</v>
        <stp/>
        <stp>##V3_BDPV12</stp>
        <stp>VZ US Equity</stp>
        <stp>CRNCY</stp>
        <stp>[Crispin Spreadsheet.xlsx]OEI!R708C4</stp>
        <tr r="D708" s="1"/>
      </tp>
      <tp>
        <v>625.20000000000005</v>
        <stp/>
        <stp>##V3_BDPV12</stp>
        <stp>5020 JT Equity</stp>
        <stp>LAST_PRICE</stp>
        <stp>[Crispin Spreadsheet.xlsx]OPE!R22C7</stp>
        <tr r="G22" s="5"/>
      </tp>
      <tp>
        <v>146.75</v>
        <stp/>
        <stp>##V3_BDPV12</stp>
        <stp>USA Comdty</stp>
        <stp>PX_YEST_CLOSE</stp>
        <stp>[Crispin Spreadsheet.xlsx]OEI!R724C6</stp>
        <tr r="F724" s="1"/>
      </tp>
    </main>
    <main first="bloomberg.rtd">
      <tp>
        <v>122.9</v>
        <stp/>
        <stp>##V3_BDPV12</stp>
        <stp>COB LN Equity</stp>
        <stp>PX_YEST_CLOSE</stp>
        <stp>[Crispin Spreadsheet.xlsx]OEI!R440C6</stp>
        <tr r="F440" s="1"/>
      </tp>
      <tp>
        <v>152.15</v>
        <stp/>
        <stp>##V3_BDPV12</stp>
        <stp>DNB NO Equity</stp>
        <stp>PX_YEST_CLOSE</stp>
        <stp>[Crispin Spreadsheet.xlsx]OEI!R310C6</stp>
        <tr r="F310" s="1"/>
      </tp>
      <tp t="s">
        <v>CHF</v>
        <stp/>
        <stp>##V3_BDPV12</stp>
        <stp>SIK SW Equity</stp>
        <stp>CRNCY</stp>
        <stp>[Crispin Spreadsheet.xlsx]OEI!R391C4</stp>
        <tr r="D391" s="1"/>
      </tp>
      <tp t="s">
        <v>GBp</v>
        <stp/>
        <stp>##V3_BDPV12</stp>
        <stp>CRH LN Equity</stp>
        <stp>CRNCY</stp>
        <stp>[Crispin Spreadsheet.xlsx]OEI!R443C4</stp>
        <tr r="D443" s="1"/>
      </tp>
      <tp t="s">
        <v>EUR</v>
        <stp/>
        <stp>##V3_BDPV12</stp>
        <stp>SPM IM Equity</stp>
        <stp>CRNCY</stp>
        <stp>[Crispin Spreadsheet.xlsx]OEI!R232C4</stp>
        <tr r="D232" s="1"/>
      </tp>
      <tp>
        <v>206</v>
        <stp/>
        <stp>##V3_BDPV12</stp>
        <stp>CNE LN Equity</stp>
        <stp>PX_YEST_CLOSE</stp>
        <stp>[Crispin Spreadsheet.xlsx]OEI!R431C6</stp>
        <tr r="F431" s="1"/>
      </tp>
      <tp>
        <v>2412</v>
        <stp/>
        <stp>##V3_BDPV12</stp>
        <stp>DGE LN Equity</stp>
        <stp>PX_YEST_CLOSE</stp>
        <stp>[Crispin Spreadsheet.xlsx]OEI!R448C6</stp>
        <tr r="F448" s="1"/>
      </tp>
      <tp>
        <v>9.6300000000000008</v>
        <stp/>
        <stp>##V3_BDPV12</stp>
        <stp>RIG US Equity</stp>
        <stp>PX_YEST_CLOSE</stp>
        <stp>[Crispin Spreadsheet.xlsx]OPE!R53C6</stp>
        <tr r="F53" s="5"/>
      </tp>
      <tp t="s">
        <v>GBp</v>
        <stp/>
        <stp>##V3_BDPV12</stp>
        <stp>GVC LN Equity</stp>
        <stp>CRNCY</stp>
        <stp>[Crispin Spreadsheet.xlsx]OEI!R467C4</stp>
        <tr r="D467" s="1"/>
      </tp>
      <tp>
        <v>33</v>
        <stp/>
        <stp>##V3_BDPV12</stp>
        <stp>HUM LN Equity</stp>
        <stp>PX_YEST_CLOSE</stp>
        <stp>[Crispin Spreadsheet.xlsx]OPE!R40C6</stp>
        <tr r="F40" s="5"/>
      </tp>
      <tp>
        <v>1</v>
        <stp/>
        <stp>##V3_BDPV12</stp>
        <stp>EURGBP Curncy</stp>
        <stp>QUOTE_FACTOR</stp>
        <stp>[Crispin Spreadsheet.xlsx]OEI!R56C12</stp>
        <tr r="L56" s="1"/>
      </tp>
      <tp>
        <v>1</v>
        <stp/>
        <stp>##V3_BDPV12</stp>
        <stp>EURGBP Curncy</stp>
        <stp>QUOTE_FACTOR</stp>
        <stp>[Crispin Spreadsheet.xlsx]OPE!R42C12</stp>
        <tr r="L42" s="5"/>
      </tp>
      <tp t="s">
        <v>USD</v>
        <stp/>
        <stp>##V3_BDPV12</stp>
        <stp>BMA US Equity</stp>
        <stp>CRNCY</stp>
        <stp>[Crispin Spreadsheet.xlsx]OEI!R611C4</stp>
        <tr r="D611" s="1"/>
      </tp>
      <tp>
        <v>66.08</v>
        <stp/>
        <stp>##V3_BDPV12</stp>
        <stp>STI US Equity</stp>
        <stp>PX_YEST_CLOSE</stp>
        <stp>[Crispin Spreadsheet.xlsx]OEI!R696C6</stp>
        <tr r="F696" s="1"/>
      </tp>
      <tp t="s">
        <v>USD</v>
        <stp/>
        <stp>##V3_BDPV12</stp>
        <stp>CMG US Equity</stp>
        <stp>CRNCY</stp>
        <stp>[Crispin Spreadsheet.xlsx]OEI!R621C4</stp>
        <tr r="D621" s="1"/>
      </tp>
      <tp>
        <v>330.5</v>
        <stp/>
        <stp>##V3_BDPV12</stp>
        <stp>DOM LN Equity</stp>
        <stp>PX_YEST_CLOSE</stp>
        <stp>[Crispin Spreadsheet.xlsx]OEI!R450C6</stp>
        <tr r="F450" s="1"/>
      </tp>
      <tp t="s">
        <v>USD</v>
        <stp/>
        <stp>##V3_BDPV12</stp>
        <stp>BID US Equity</stp>
        <stp>CRNCY</stp>
        <stp>[Crispin Spreadsheet.xlsx]OEI!R695C4</stp>
        <tr r="D695" s="1"/>
      </tp>
      <tp t="s">
        <v>EUR</v>
        <stp/>
        <stp>##V3_BDPV12</stp>
        <stp>ALO FP Equity</stp>
        <stp>CRNCY</stp>
        <stp>[Crispin Spreadsheet.xlsx]OEI!R85C4</stp>
        <tr r="D85" s="1"/>
      </tp>
      <tp>
        <v>18.25</v>
        <stp/>
        <stp>##V3_BDPV12</stp>
        <stp>SLP LN Equity</stp>
        <stp>PX_YEST_CLOSE</stp>
        <stp>[Crispin Spreadsheet.xlsx]OEI!R573C6</stp>
        <tr r="F573" s="1"/>
      </tp>
      <tp>
        <v>82.1</v>
        <stp/>
        <stp>##V3_BDPV12</stp>
        <stp>FGP LN Equity</stp>
        <stp>PX_YEST_CLOSE</stp>
        <stp>[Crispin Spreadsheet.xlsx]OEI!R458C6</stp>
        <tr r="F458" s="1"/>
      </tp>
      <tp t="s">
        <v>GBp</v>
        <stp/>
        <stp>##V3_BDPV12</stp>
        <stp>HSX LN Equity</stp>
        <stp>CRNCY</stp>
        <stp>[Crispin Spreadsheet.xlsx]OEI!R472C4</stp>
        <tr r="D472" s="1"/>
      </tp>
      <tp t="s">
        <v>GBp</v>
        <stp/>
        <stp>##V3_BDPV12</stp>
        <stp>DVO LN Equity</stp>
        <stp>CRNCY</stp>
        <stp>[Crispin Spreadsheet.xlsx]OPE!R36C4</stp>
        <tr r="D36" s="5"/>
      </tp>
      <tp t="s">
        <v>EUR</v>
        <stp/>
        <stp>##V3_BDPV12</stp>
        <stp>VIV FP Equity</stp>
        <stp>CRNCY</stp>
        <stp>[Crispin Spreadsheet.xlsx]OEI!R136C4</stp>
        <tr r="D136" s="1"/>
      </tp>
      <tp t="s">
        <v>GBp</v>
        <stp/>
        <stp>##V3_BDPV12</stp>
        <stp>PRU LN Equity</stp>
        <stp>CRNCY</stp>
        <stp>[Crispin Spreadsheet.xlsx]OEI!R533C4</stp>
        <tr r="D533" s="1"/>
      </tp>
      <tp>
        <v>1439</v>
        <stp/>
        <stp>##V3_BDHV12</stp>
        <stp>HSX LN Equity</stp>
        <stp>PX_CLOSE_1D</stp>
        <stp>28/03/2018</stp>
        <stp>28/03/2018</stp>
        <stp>[Crispin Spreadsheet.xlsx]OPE!R38C22</stp>
        <tr r="V38" s="5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Spreadsheet.xlsx]OPE!R40C12</stp>
        <tr r="L40" s="5"/>
      </tp>
      <tp>
        <v>1</v>
        <stp/>
        <stp>##V3_BDPV12</stp>
        <stp>EURGBp Curncy</stp>
        <stp>QUOTE_FACTOR</stp>
        <stp>[Crispin Spreadsheet.xlsx]OPE!R41C12</stp>
        <tr r="L41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Spreadsheet.xlsx]OPE!R47C12</stp>
        <tr r="L47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Spreadsheet.xlsx]OPE!R32C12</stp>
        <tr r="L32" s="5"/>
      </tp>
      <tp>
        <v>1</v>
        <stp/>
        <stp>##V3_BDPV12</stp>
        <stp>EURGBp Curncy</stp>
        <stp>QUOTE_FACTOR</stp>
        <stp>[Crispin Spreadsheet.xlsx]OPE!R33C12</stp>
        <tr r="L33" s="5"/>
      </tp>
      <tp>
        <v>1</v>
        <stp/>
        <stp>##V3_BDPV12</stp>
        <stp>EURGBp Curncy</stp>
        <stp>QUOTE_FACTOR</stp>
        <stp>[Crispin Spreadsheet.xlsx]OPE!R36C12</stp>
        <tr r="L36" s="5"/>
      </tp>
      <tp>
        <v>1</v>
        <stp/>
        <stp>##V3_BDPV12</stp>
        <stp>EURGBp Curncy</stp>
        <stp>QUOTE_FACTOR</stp>
        <stp>[Crispin Spreadsheet.xlsx]OPE!R34C12</stp>
        <tr r="L34" s="5"/>
      </tp>
      <tp>
        <v>1</v>
        <stp/>
        <stp>##V3_BDPV12</stp>
        <stp>EURGBp Curncy</stp>
        <stp>QUOTE_FACTOR</stp>
        <stp>[Crispin Spreadsheet.xlsx]OPE!R35C12</stp>
        <tr r="L35" s="5"/>
      </tp>
      <tp>
        <v>1</v>
        <stp/>
        <stp>##V3_BDPV12</stp>
        <stp>EURGBp Curncy</stp>
        <stp>QUOTE_FACTOR</stp>
        <stp>[Crispin Spreadsheet.xlsx]OPE!R38C12</stp>
        <tr r="L38" s="5"/>
      </tp>
      <tp>
        <v>1</v>
        <stp/>
        <stp>##V3_BDPV12</stp>
        <stp>EURGBp Curncy</stp>
        <stp>QUOTE_FACTOR</stp>
        <stp>[Crispin Spreadsheet.xlsx]OPE!R39C12</stp>
        <tr r="L39" s="5"/>
      </tp>
      <tp t="s">
        <v>GBP</v>
        <stp/>
        <stp>##V3_BDPV12</stp>
        <stp>YBYA Index</stp>
        <stp>CRNCY</stp>
        <stp>[Crispin Spreadsheet.xlsx]OEI!R401C4</stp>
        <tr r="D401" s="1"/>
      </tp>
      <tp>
        <v>1346.9</v>
        <stp/>
        <stp>##V3_BDPV12</stp>
        <stp>GCA Comdty</stp>
        <stp>PX_YEST_CLOSE</stp>
        <stp>[Crispin Spreadsheet.xlsx]OEI!R725C6</stp>
        <tr r="F725" s="1"/>
      </tp>
      <tp t="s">
        <v>GBp</v>
        <stp/>
        <stp>##V3_BDPV12</stp>
        <stp>UU/ LN Equity</stp>
        <stp>CRNCY</stp>
        <stp>[Crispin Spreadsheet.xlsx]OEI!R585C4</stp>
        <tr r="D585" s="1"/>
      </tp>
      <tp>
        <v>21</v>
        <stp/>
        <stp>##V3_BDPV12</stp>
        <stp>VIV FP Equity</stp>
        <stp>PX_YEST_CLOSE</stp>
        <stp>[Crispin Spreadsheet.xlsx]FDXC!R8C6</stp>
        <tr r="F8" s="8"/>
      </tp>
      <tp>
        <v>8454</v>
        <stp/>
        <stp>##V3_BDHV12</stp>
        <stp>SMA Index</stp>
        <stp>PX_CLOSE_1D</stp>
        <stp>28/03/2018</stp>
        <stp>28/03/2018</stp>
        <stp>[Crispin Spreadsheet.xlsx]OEI!R374C28</stp>
        <tr r="AB374" s="1"/>
      </tp>
      <tp>
        <v>9422</v>
        <stp/>
        <stp>##V3_BDHV12</stp>
        <stp>IBA Index</stp>
        <stp>PX_CLOSE_1D</stp>
        <stp>28/03/2018</stp>
        <stp>28/03/2018</stp>
        <stp>[Crispin Spreadsheet.xlsx]OEI!R337C28</stp>
        <tr r="AB337" s="1"/>
      </tp>
      <tp>
        <v>21733</v>
        <stp/>
        <stp>##V3_BDHV12</stp>
        <stp>STA Index</stp>
        <stp>PX_CLOSE_1D</stp>
        <stp>28/03/2018</stp>
        <stp>28/03/2018</stp>
        <stp>[Crispin Spreadsheet.xlsx]OEI!R218C28</stp>
        <tr r="AB218" s="1"/>
      </tp>
      <tp>
        <v>21110</v>
        <stp/>
        <stp>##V3_BDHV12</stp>
        <stp>NKA Index</stp>
        <stp>PX_CLOSE_1D</stp>
        <stp>28/03/2018</stp>
        <stp>28/03/2018</stp>
        <stp>[Crispin Spreadsheet.xlsx]OEI!R240C28</stp>
        <tr r="AB240" s="1"/>
      </tp>
      <tp>
        <v>11978</v>
        <stp/>
        <stp>##V3_BDHV12</stp>
        <stp>GXA Index</stp>
        <stp>PX_CLOSE_1D</stp>
        <stp>28/03/2018</stp>
        <stp>28/03/2018</stp>
        <stp>[Crispin Spreadsheet.xlsx]OEI!R139C28</stp>
        <tr r="AB139" s="1"/>
      </tp>
      <tp>
        <v>2615.6999999999998</v>
        <stp/>
        <stp>##V3_BDHV12</stp>
        <stp>SPA Index</stp>
        <stp>PX_CLOSE_1D</stp>
        <stp>28/03/2018</stp>
        <stp>28/03/2018</stp>
        <stp>[Crispin Spreadsheet.xlsx]OEI!R596C28</stp>
        <tr r="AB596" s="1"/>
      </tp>
      <tp>
        <v>6906.5</v>
        <stp/>
        <stp>##V3_BDHV12</stp>
        <stp>Z A Index</stp>
        <stp>PX_CLOSE_1D</stp>
        <stp>28/03/2018</stp>
        <stp>28/03/2018</stp>
        <stp>[Crispin Spreadsheet.xlsx]OEI!R400C28</stp>
        <tr r="AB400" s="1"/>
      </tp>
      <tp>
        <v>2426</v>
        <stp/>
        <stp>##V3_BDPV12</stp>
        <stp>IMB LN Equity</stp>
        <stp>PX_YEST_CLOSE</stp>
        <stp>[Crispin Spreadsheet.xlsx]OEI!R483C6</stp>
        <tr r="F483" s="1"/>
      </tp>
      <tp t="s">
        <v>GBp</v>
        <stp/>
        <stp>##V3_BDPV12</stp>
        <stp>GSK LN Equity</stp>
        <stp>CRNCY</stp>
        <stp>[Crispin Spreadsheet.xlsx]OEI!R463C4</stp>
        <tr r="D463" s="1"/>
      </tp>
      <tp t="s">
        <v>GBp</v>
        <stp/>
        <stp>##V3_BDPV12</stp>
        <stp>ACA LN Equity</stp>
        <stp>CRNCY</stp>
        <stp>[Crispin Spreadsheet.xlsx]OPE!R32C4</stp>
        <tr r="D32" s="5"/>
      </tp>
      <tp t="s">
        <v>EUR</v>
        <stp/>
        <stp>##V3_BDPV12</stp>
        <stp>TFI FP Equity</stp>
        <stp>CRNCY</stp>
        <stp>[Crispin Spreadsheet.xlsx]OEI!R128C4</stp>
        <tr r="D128" s="1"/>
      </tp>
      <tp>
        <v>215.4</v>
        <stp/>
        <stp>##V3_BDHV12</stp>
        <stp>AKERBP NO Equity</stp>
        <stp>PX_CLOSE_1D</stp>
        <stp>28/03/2018</stp>
        <stp>28/03/2018</stp>
        <stp>[Crispin Spreadsheet.xlsx]SWAN!R102C26</stp>
        <tr r="Z102" s="2"/>
      </tp>
      <tp>
        <v>13.785</v>
        <stp/>
        <stp>##V3_BDPV12</stp>
        <stp>ORA FP Equity</stp>
        <stp>PX_YEST_CLOSE</stp>
        <stp>[Crispin Spreadsheet.xlsx]OEI!R112C6</stp>
        <tr r="F112" s="1"/>
      </tp>
      <tp t="s">
        <v>USD</v>
        <stp/>
        <stp>##V3_BDPV12</stp>
        <stp>MON US Equity</stp>
        <stp>CRNCY</stp>
        <stp>[Crispin Spreadsheet.xlsx]OEI!R672C4</stp>
        <tr r="D672" s="1"/>
      </tp>
      <tp t="s">
        <v>EUR</v>
        <stp/>
        <stp>##V3_BDPV12</stp>
        <stp>CRN LN Equity</stp>
        <stp>CRNCY</stp>
        <stp>[Crispin Spreadsheet.xlsx]OEI!R432C4</stp>
        <tr r="D432" s="1"/>
      </tp>
      <tp t="s">
        <v>GBp</v>
        <stp/>
        <stp>##V3_BDPV12</stp>
        <stp>HUM LN Equity</stp>
        <stp>CRNCY</stp>
        <stp>[Crispin Spreadsheet.xlsx]OEI!R475C4</stp>
        <tr r="D475" s="1"/>
      </tp>
      <tp t="s">
        <v>GBp</v>
        <stp/>
        <stp>##V3_BDPV12</stp>
        <stp>MTC LN Equity</stp>
        <stp>CRNCY</stp>
        <stp>[Crispin Spreadsheet.xlsx]OEI!R514C4</stp>
        <tr r="D514" s="1"/>
      </tp>
      <tp t="s">
        <v>SEK</v>
        <stp/>
        <stp>##V3_BDPV12</stp>
        <stp>HMB SS Equity</stp>
        <stp>CRNCY</stp>
        <stp>[Crispin Spreadsheet.xlsx]OEI!R360C4</stp>
        <tr r="D360" s="1"/>
      </tp>
      <tp>
        <v>23.05</v>
        <stp/>
        <stp>##V3_BDPV12</stp>
        <stp>RKH LN Equity</stp>
        <stp>PX_YEST_CLOSE</stp>
        <stp>[Crispin Spreadsheet.xlsx]OEI!R545C6</stp>
        <tr r="F545" s="1"/>
      </tp>
      <tp>
        <v>79.5</v>
        <stp/>
        <stp>##V3_BDPV12</stp>
        <stp>TNI LN Equity</stp>
        <stp>PX_YEST_CLOSE</stp>
        <stp>[Crispin Spreadsheet.xlsx]OEI!R580C6</stp>
        <tr r="F580" s="1"/>
      </tp>
      <tp t="s">
        <v>GBp</v>
        <stp/>
        <stp>##V3_BDPV12</stp>
        <stp>DTG LN Equity</stp>
        <stp>CRNCY</stp>
        <stp>[Crispin Spreadsheet.xlsx]OEI!R764C4</stp>
        <tr r="D764" s="1"/>
      </tp>
      <tp>
        <v>28305</v>
        <stp/>
        <stp>##V3_BDPV12</stp>
        <stp>KIO SJ Equity</stp>
        <stp>PX_YEST_CLOSE</stp>
        <stp>[Crispin Spreadsheet.xlsx]OEI!R333C6</stp>
        <tr r="F333" s="1"/>
      </tp>
      <tp t="s">
        <v>EUR</v>
        <stp/>
        <stp>##V3_BDPV12</stp>
        <stp>WAF GY Equity</stp>
        <stp>CRNCY</stp>
        <stp>[Crispin Spreadsheet.xlsx]OEI!R176C4</stp>
        <tr r="D176" s="1"/>
      </tp>
      <tp t="s">
        <v>GBp</v>
        <stp/>
        <stp>##V3_BDPV12</stp>
        <stp>LRE LN Equity</stp>
        <stp>CRNCY</stp>
        <stp>[Crispin Spreadsheet.xlsx]OEI!R502C4</stp>
        <tr r="D502" s="1"/>
      </tp>
      <tp>
        <v>25.67</v>
        <stp/>
        <stp>##V3_BDPV12</stp>
        <stp>TTM US Equity</stp>
        <stp>PX_YEST_CLOSE</stp>
        <stp>[Crispin Spreadsheet.xlsx]OEI!R697C6</stp>
        <tr r="F697" s="1"/>
      </tp>
      <tp>
        <v>8473</v>
        <stp/>
        <stp>##V3_BDPV12</stp>
        <stp>SMA Index</stp>
        <stp>LAST_PRICE</stp>
        <stp>[Crispin Spreadsheet.xlsx]OEI!R374C7</stp>
        <tr r="G374" s="1"/>
      </tp>
      <tp>
        <v>734</v>
        <stp/>
        <stp>##V3_BDPV12</stp>
        <stp>SMS LN Equity</stp>
        <stp>PX_YEST_CLOSE</stp>
        <stp>[Crispin Spreadsheet.xlsx]OEI!R563C6</stp>
        <tr r="F563" s="1"/>
      </tp>
      <tp>
        <v>4347</v>
        <stp/>
        <stp>##V3_BDPV12</stp>
        <stp>RMV LN Equity</stp>
        <stp>PX_YEST_CLOSE</stp>
        <stp>[Crispin Spreadsheet.xlsx]OEI!R543C6</stp>
        <tr r="F543" s="1"/>
      </tp>
      <tp>
        <v>196</v>
        <stp/>
        <stp>##V3_BDPV12</stp>
        <stp>TLW LN Equity</stp>
        <stp>PX_YEST_CLOSE</stp>
        <stp>[Crispin Spreadsheet.xlsx]OEI!R582C6</stp>
        <tr r="F582" s="1"/>
      </tp>
      <tp t="s">
        <v>EUR</v>
        <stp/>
        <stp>##V3_BDPV12</stp>
        <stp>AIR FP Equity</stp>
        <stp>CRNCY</stp>
        <stp>[Crispin Spreadsheet.xlsx]OEI!R84C4</stp>
        <tr r="D84" s="1"/>
      </tp>
      <tp>
        <v>0.77100000000000002</v>
        <stp/>
        <stp>##V3_BDPV12</stp>
        <stp>TIT IM Equity</stp>
        <stp>PX_YEST_CLOSE</stp>
        <stp>[Crispin Spreadsheet.xlsx]OEI!R234C6</stp>
        <tr r="F234" s="1"/>
      </tp>
      <tp>
        <v>1.8125</v>
        <stp/>
        <stp>##V3_BDPV12</stp>
        <stp>GBPCAD Curncy</stp>
        <stp>PX_YEST_CLOSE</stp>
        <stp>[Crispin Spreadsheet.xlsx]OPUS!R9C26</stp>
        <tr r="Z9" s="4"/>
      </tp>
      <tp t="s">
        <v>CHF</v>
        <stp/>
        <stp>##V3_BDPV12</stp>
        <stp>UHR SW Equity</stp>
        <stp>CRNCY</stp>
        <stp>[Crispin Spreadsheet.xlsx]OEI!R801C4</stp>
        <tr r="D801" s="1"/>
      </tp>
      <tp>
        <v>895</v>
        <stp/>
        <stp>##V3_BDPV12</stp>
        <stp>BOY LN Equity</stp>
        <stp>PX_YEST_CLOSE</stp>
        <stp>[Crispin Spreadsheet.xlsx]OEI!R421C6</stp>
        <tr r="F421" s="1"/>
      </tp>
      <tp t="s">
        <v>EUR</v>
        <stp/>
        <stp>##V3_BDPV12</stp>
        <stp>ISP IM Equity</stp>
        <stp>CRNCY</stp>
        <stp>[Crispin Spreadsheet.xlsx]OEI!R230C4</stp>
        <tr r="D230" s="1"/>
      </tp>
      <tp t="s">
        <v>GBp</v>
        <stp/>
        <stp>##V3_BDPV12</stp>
        <stp>RPT LN Equity</stp>
        <stp>CRNCY</stp>
        <stp>[Crispin Spreadsheet.xlsx]OEI!R540C4</stp>
        <tr r="D540" s="1"/>
      </tp>
      <tp>
        <v>4.2</v>
        <stp/>
        <stp>##V3_BDHV12</stp>
        <stp>TRQ CN Equity</stp>
        <stp>PX_CLOSE_1D</stp>
        <stp>28/03/2018</stp>
        <stp>28/03/2018</stp>
        <stp>[Crispin Spreadsheet.xlsx]OEI!R53C28</stp>
        <tr r="AB53" s="1"/>
      </tp>
      <tp>
        <v>5916</v>
        <stp/>
        <stp>##V3_BDHV12</stp>
        <stp>RRS LN Equity</stp>
        <stp>PX_CLOSE_1D</stp>
        <stp>28/03/2018</stp>
        <stp>28/03/2018</stp>
        <stp>[Crispin Spreadsheet.xlsx]OPE!R44C22</stp>
        <tr r="V44" s="5"/>
      </tp>
      <tp>
        <v>36.56</v>
        <stp/>
        <stp>##V3_BDHV12</stp>
        <stp>ALO FP Equity</stp>
        <stp>PX_CLOSE_1D</stp>
        <stp>28/03/2018</stp>
        <stp>28/03/2018</stp>
        <stp>[Crispin Spreadsheet.xlsx]OEI!R85C28</stp>
        <tr r="AB85" s="1"/>
      </tp>
      <tp t="s">
        <v>EUR</v>
        <stp/>
        <stp>##V3_BDPV12</stp>
        <stp>SAVE FP Equity</stp>
        <stp>CRNCY</stp>
        <stp>[Crispin Spreadsheet.xlsx]FDXC!R7C4</stp>
        <tr r="D7" s="8"/>
      </tp>
      <tp t="s">
        <v>EUR</v>
        <stp/>
        <stp>##V3_BDPV12</stp>
        <stp>BTSA Comdty</stp>
        <stp>CRNCY</stp>
        <stp>[Crispin Spreadsheet.xlsx]OEI!R723C4</stp>
        <tr r="D723" s="1"/>
      </tp>
      <tp>
        <v>98.94</v>
        <stp/>
        <stp>##V3_BDPV12</stp>
        <stp>HO FP Equity</stp>
        <stp>PX_YEST_CLOSE</stp>
        <stp>[Crispin Spreadsheet.xlsx]OEI!R129C6</stp>
        <tr r="F129" s="1"/>
      </tp>
      <tp>
        <v>35.76</v>
        <stp/>
        <stp>##V3_BDPV12</stp>
        <stp>GM US Equity</stp>
        <stp>PX_YEST_CLOSE</stp>
        <stp>[Crispin Spreadsheet.xlsx]OEI!R645C6</stp>
        <tr r="F645" s="1"/>
      </tp>
      <tp>
        <v>16.672000000000001</v>
        <stp/>
        <stp>##V3_BDPV12</stp>
        <stp>SIA Comdty</stp>
        <stp>PX_YEST_CLOSE</stp>
        <stp>[Crispin Spreadsheet.xlsx]OEI!R726C6</stp>
        <tr r="F726" s="1"/>
      </tp>
      <tp>
        <v>79.900000000000006</v>
        <stp/>
        <stp>##V3_BDPV12</stp>
        <stp>DG FP Equity</stp>
        <stp>PX_YEST_CLOSE</stp>
        <stp>[Crispin Spreadsheet.xlsx]OEI!R135C6</stp>
        <tr r="F135" s="1"/>
      </tp>
      <tp t="s">
        <v>GBp</v>
        <stp/>
        <stp>##V3_BDPV12</stp>
        <stp>AV/ LN Equity</stp>
        <stp>CRNCY</stp>
        <stp>[Crispin Spreadsheet.xlsx]OEI!R415C4</stp>
        <tr r="D415" s="1"/>
      </tp>
      <tp t="s">
        <v>GBp</v>
        <stp/>
        <stp>##V3_BDPV12</stp>
        <stp>BP/ LN Equity</stp>
        <stp>CRNCY</stp>
        <stp>[Crispin Spreadsheet.xlsx]OEI!R423C4</stp>
        <tr r="D423" s="1"/>
      </tp>
      <tp>
        <v>10.322699999999999</v>
        <stp/>
        <stp>##V3_BDPV12</stp>
        <stp>EURSEK Curncy</stp>
        <stp>LAST_PRICE</stp>
        <stp>[Crispin Spreadsheet.xlsx]SWAN!R114C13</stp>
        <tr r="M114" s="2"/>
      </tp>
      <tp>
        <v>10.322699999999999</v>
        <stp/>
        <stp>##V3_BDPV12</stp>
        <stp>EURSEK Curncy</stp>
        <stp>LAST_PRICE</stp>
        <stp>[Crispin Spreadsheet.xlsx]SWAN!R115C13</stp>
        <tr r="M115" s="2"/>
      </tp>
      <tp>
        <v>10.322699999999999</v>
        <stp/>
        <stp>##V3_BDPV12</stp>
        <stp>EURSEK Curncy</stp>
        <stp>LAST_PRICE</stp>
        <stp>[Crispin Spreadsheet.xlsx]SWAN!R113C13</stp>
        <tr r="M113" s="2"/>
      </tp>
      <tp t="s">
        <v>USD</v>
        <stp/>
        <stp>##V3_BDPV12</stp>
        <stp>GBS LN Equity</stp>
        <stp>CRNCY</stp>
        <stp>[Crispin Spreadsheet.xlsx]OPE!R37C4</stp>
        <tr r="D37" s="5"/>
      </tp>
      <tp t="s">
        <v>GBp</v>
        <stp/>
        <stp>##V3_BDPV12</stp>
        <stp>CPI LN Equity</stp>
        <stp>CRNCY</stp>
        <stp>[Crispin Spreadsheet.xlsx]OEI!R433C4</stp>
        <tr r="D433" s="1"/>
      </tp>
      <tp>
        <v>429</v>
        <stp/>
        <stp>##V3_BDPV12</stp>
        <stp>ERF FP Equity</stp>
        <stp>PX_YEST_CLOSE</stp>
        <stp>[Crispin Spreadsheet.xlsx]OEI!R101C6</stp>
        <tr r="F101" s="1"/>
      </tp>
      <tp>
        <v>540.79999999999995</v>
        <stp/>
        <stp>##V3_BDPV12</stp>
        <stp>RMG LN Equity</stp>
        <stp>PX_YEST_CLOSE</stp>
        <stp>[Crispin Spreadsheet.xlsx]OEI!R550C6</stp>
        <tr r="F550" s="1"/>
      </tp>
      <tp>
        <v>115</v>
        <stp/>
        <stp>##V3_BDPV12</stp>
        <stp>EIG LN Equity</stp>
        <stp>PX_YEST_CLOSE</stp>
        <stp>[Crispin Spreadsheet.xlsx]OEI!R454C6</stp>
        <tr r="F454" s="1"/>
      </tp>
      <tp>
        <v>11.28</v>
        <stp/>
        <stp>##V3_BDPV12</stp>
        <stp>RDC US Equity</stp>
        <stp>PX_YEST_CLOSE</stp>
        <stp>[Crispin Spreadsheet.xlsx]OPE!R51C6</stp>
        <tr r="F51" s="5"/>
      </tp>
      <tp t="s">
        <v>EUR</v>
        <stp/>
        <stp>##V3_BDPV12</stp>
        <stp>MAN GY Equity</stp>
        <stp>CRNCY</stp>
        <stp>[Crispin Spreadsheet.xlsx]OEI!R165C4</stp>
        <tr r="D165" s="1"/>
      </tp>
      <tp t="s">
        <v>USD</v>
        <stp/>
        <stp>##V3_BDPV12</stp>
        <stp>SJM US Equity</stp>
        <stp>CRNCY</stp>
        <stp>[Crispin Spreadsheet.xlsx]OEI!R654C4</stp>
        <tr r="D654" s="1"/>
      </tp>
      <tp t="s">
        <v>NOK</v>
        <stp/>
        <stp>##V3_BDPV12</stp>
        <stp>STL NO Equity</stp>
        <stp>CRNCY</stp>
        <stp>[Crispin Spreadsheet.xlsx]OEI!R316C4</stp>
        <tr r="D316" s="1"/>
      </tp>
      <tp t="s">
        <v>EUR</v>
        <stp/>
        <stp>##V3_BDPV12</stp>
        <stp>ATO FP Equity</stp>
        <stp>CRNCY</stp>
        <stp>[Crispin Spreadsheet.xlsx]OEI!R87C4</stp>
        <tr r="D87" s="1"/>
      </tp>
      <tp t="s">
        <v>GBp</v>
        <stp/>
        <stp>##V3_BDPV12</stp>
        <stp>FTC LN Equity</stp>
        <stp>CRNCY</stp>
        <stp>[Crispin Spreadsheet.xlsx]OEI!R457C4</stp>
        <tr r="D457" s="1"/>
      </tp>
      <tp>
        <v>1.1299999999999999</v>
        <stp/>
        <stp>##V3_BDPV12</stp>
        <stp>ATH CN Equity</stp>
        <stp>PX_YEST_CLOSE</stp>
        <stp>[Crispin Spreadsheet.xlsx]OEI!R48C6</stp>
        <tr r="F48" s="1"/>
      </tp>
      <tp>
        <v>330.3</v>
        <stp/>
        <stp>##V3_BDPV12</stp>
        <stp>WMH LN Equity</stp>
        <stp>PX_YEST_CLOSE</stp>
        <stp>[Crispin Spreadsheet.xlsx]OEI!R590C6</stp>
        <tr r="F590" s="1"/>
      </tp>
      <tp>
        <v>3611</v>
        <stp/>
        <stp>##V3_BDPV12</stp>
        <stp>RIO LN Equity</stp>
        <stp>PX_YEST_CLOSE</stp>
        <stp>[Crispin Spreadsheet.xlsx]OEI!R544C6</stp>
        <tr r="F544" s="1"/>
      </tp>
      <tp>
        <v>148.30000000000001</v>
        <stp/>
        <stp>##V3_BDPV12</stp>
        <stp>BOO LN Equity</stp>
        <stp>PX_YEST_CLOSE</stp>
        <stp>[Crispin Spreadsheet.xlsx]OEI!R422C6</stp>
        <tr r="F422" s="1"/>
      </tp>
      <tp>
        <v>177</v>
        <stp/>
        <stp>##V3_BDPV12</stp>
        <stp>TEL NO Equity</stp>
        <stp>PX_YEST_CLOSE</stp>
        <stp>[Crispin Spreadsheet.xlsx]OEI!R319C6</stp>
        <tr r="F319" s="1"/>
      </tp>
      <tp t="s">
        <v>EUR</v>
        <stp/>
        <stp>##V3_BDPV12</stp>
        <stp>VIE FP Equity</stp>
        <stp>CRNCY</stp>
        <stp>[Crispin Spreadsheet.xlsx]OEI!R134C4</stp>
        <tr r="D134" s="1"/>
      </tp>
      <tp>
        <v>17.984999999999999</v>
        <stp/>
        <stp>##V3_BDPV12</stp>
        <stp>STM FP Equity</stp>
        <stp>PX_YEST_CLOSE</stp>
        <stp>[Crispin Spreadsheet.xlsx]OEI!R127C6</stp>
        <tr r="F127" s="1"/>
      </tp>
      <tp>
        <v>9486</v>
        <stp/>
        <stp>##V3_BDPV12</stp>
        <stp>IBA Index</stp>
        <stp>LAST_PRICE</stp>
        <stp>[Crispin Spreadsheet.xlsx]OEI!R337C7</stp>
        <tr r="G337" s="1"/>
      </tp>
      <tp t="s">
        <v>GBp</v>
        <stp/>
        <stp>##V3_BDPV12</stp>
        <stp>HSX LN Equity</stp>
        <stp>CRNCY</stp>
        <stp>[Crispin Spreadsheet.xlsx]OPE!R38C4</stp>
        <tr r="D38" s="5"/>
      </tp>
      <tp>
        <v>110.4</v>
        <stp/>
        <stp>##V3_BDPV12</stp>
        <stp>DSY FP Equity</stp>
        <stp>PX_YEST_CLOSE</stp>
        <stp>[Crispin Spreadsheet.xlsx]OEI!R98C6</stp>
        <tr r="F98" s="1"/>
      </tp>
      <tp>
        <v>3570.5</v>
        <stp/>
        <stp>##V3_BDPV12</stp>
        <stp>SHP LN Equity</stp>
        <stp>PX_YEST_CLOSE</stp>
        <stp>[Crispin Spreadsheet.xlsx]OEI!R795C6</stp>
        <tr r="F795" s="1"/>
      </tp>
      <tp t="s">
        <v>EUR</v>
        <stp/>
        <stp>##V3_BDPV12</stp>
        <stp>CNP FP Equity</stp>
        <stp>CRNCY</stp>
        <stp>[Crispin Spreadsheet.xlsx]OEI!R95C4</stp>
        <tr r="D95" s="1"/>
      </tp>
      <tp t="s">
        <v>EUR</v>
        <stp/>
        <stp>##V3_BDPV12</stp>
        <stp>IFX GY Equity</stp>
        <stp>CRNCY</stp>
        <stp>[Crispin Spreadsheet.xlsx]OEI!R772C4</stp>
        <tr r="D772" s="1"/>
      </tp>
      <tp t="s">
        <v>GBp</v>
        <stp/>
        <stp>##V3_BDPV12</stp>
        <stp>DRX LN Equity</stp>
        <stp>CRNCY</stp>
        <stp>[Crispin Spreadsheet.xlsx]OEI!R451C4</stp>
        <tr r="D451" s="1"/>
      </tp>
      <tp t="s">
        <v>AUD</v>
        <stp/>
        <stp>##V3_BDPV12</stp>
        <stp>FMG AU Equity</stp>
        <stp>CRNCY</stp>
        <stp>[Crispin Spreadsheet.xlsx]OEI!R17C4</stp>
        <tr r="D17" s="1"/>
      </tp>
      <tp t="s">
        <v>EUR</v>
        <stp/>
        <stp>##V3_BDPV12</stp>
        <stp>ADS GY Equity</stp>
        <stp>CRNCY</stp>
        <stp>[Crispin Spreadsheet.xlsx]OEI!R140C4</stp>
        <tr r="D140" s="1"/>
      </tp>
      <tp t="s">
        <v>EUR</v>
        <stp/>
        <stp>##V3_BDPV12</stp>
        <stp>BAS GY Equity</stp>
        <stp>CRNCY</stp>
        <stp>[Crispin Spreadsheet.xlsx]OEI!R145C4</stp>
        <tr r="D145" s="1"/>
      </tp>
      <tp t="s">
        <v>GBp</v>
        <stp/>
        <stp>##V3_BDPV12</stp>
        <stp>SVS LN Equity</stp>
        <stp>CRNCY</stp>
        <stp>[Crispin Spreadsheet.xlsx]OEI!R555C4</stp>
        <tr r="D555" s="1"/>
      </tp>
      <tp t="s">
        <v>CHF</v>
        <stp/>
        <stp>##V3_BDPV12</stp>
        <stp>UHR SW Equity</stp>
        <stp>CRNCY</stp>
        <stp>[Crispin Spreadsheet.xlsx]OEI!R392C4</stp>
        <tr r="D392" s="1"/>
      </tp>
      <tp t="s">
        <v>EUR</v>
        <stp/>
        <stp>##V3_BDPV12</stp>
        <stp>REP SQ Equity</stp>
        <stp>CRNCY</stp>
        <stp>[Crispin Spreadsheet.xlsx]OEI!R349C4</stp>
        <tr r="D349" s="1"/>
      </tp>
      <tp t="s">
        <v>GBp</v>
        <stp/>
        <stp>##V3_BDPV12</stp>
        <stp>WPP LN Equity</stp>
        <stp>CRNCY</stp>
        <stp>[Crispin Spreadsheet.xlsx]OEI!R593C4</stp>
        <tr r="D593" s="1"/>
      </tp>
      <tp t="s">
        <v>GBp</v>
        <stp/>
        <stp>##V3_BDPV12</stp>
        <stp>MRW LN Equity</stp>
        <stp>CRNCY</stp>
        <stp>[Crispin Spreadsheet.xlsx]OEI!R591C4</stp>
        <tr r="D591" s="1"/>
      </tp>
      <tp>
        <v>1169.434</v>
        <stp/>
        <stp>##V3_BDPV12</stp>
        <stp>MXEF Index</stp>
        <stp>PX_YEST_CLOSE</stp>
        <stp>[Crispin Spreadsheet.xlsx]OEI!R731C6</stp>
        <tr r="F731" s="1"/>
      </tp>
      <tp>
        <v>20.46</v>
        <stp/>
        <stp>##V3_BDHV12</stp>
        <stp>WIE AV Equity</stp>
        <stp>PX_CLOSE_1D</stp>
        <stp>28/03/2018</stp>
        <stp>28/03/2018</stp>
        <stp>[Crispin Spreadsheet.xlsx]OEI!R31C28</stp>
        <tr r="AB31" s="1"/>
      </tp>
      <tp t="s">
        <v>GBp</v>
        <stp/>
        <stp>##V3_BDPV12</stp>
        <stp>TUNG LN Equity</stp>
        <stp>CRNCY</stp>
        <stp>[Crispin Spreadsheet.xlsx]OPE!R46C4</stp>
        <tr r="D46" s="5"/>
      </tp>
      <tp>
        <v>936.5</v>
        <stp/>
        <stp>##V3_BDPV12</stp>
        <stp>PLA Comdty</stp>
        <stp>PX_YEST_CLOSE</stp>
        <stp>[Crispin Spreadsheet.xlsx]OEI!R727C6</stp>
        <tr r="F727" s="1"/>
      </tp>
      <tp>
        <v>13.12</v>
        <stp/>
        <stp>##V3_BDPV12</stp>
        <stp>GE US Equity</stp>
        <stp>PX_YEST_CLOSE</stp>
        <stp>[Crispin Spreadsheet.xlsx]OEI!R644C6</stp>
        <tr r="F644" s="1"/>
      </tp>
      <tp>
        <v>19189.5</v>
        <stp/>
        <stp>##V3_BDHV12</stp>
        <stp>YBYA Index</stp>
        <stp>PX_CLOSE_1D</stp>
        <stp>28/03/2018</stp>
        <stp>28/03/2018</stp>
        <stp>[Crispin Spreadsheet.xlsx]OEI!R401C28</stp>
        <tr r="AB401" s="1"/>
      </tp>
      <tp>
        <v>1</v>
        <stp/>
        <stp>##V3_BDPV12</stp>
        <stp>EURDKK Curncy</stp>
        <stp>QUOTE_FACTOR</stp>
        <stp>[Crispin Spreadsheet.xlsx]OEI!R811C12</stp>
        <tr r="L811" s="1"/>
      </tp>
      <tp>
        <v>1</v>
        <stp/>
        <stp>##V3_BDPV12</stp>
        <stp>EURSEK Curncy</stp>
        <stp>QUOTE_FACTOR</stp>
        <stp>[Crispin Spreadsheet.xlsx]OEI!R354C12</stp>
        <tr r="L354" s="1"/>
      </tp>
      <tp>
        <v>1</v>
        <stp/>
        <stp>##V3_BDPV12</stp>
        <stp>EURSEK Curncy</stp>
        <stp>QUOTE_FACTOR</stp>
        <stp>[Crispin Spreadsheet.xlsx]OEI!R355C12</stp>
        <tr r="L355" s="1"/>
      </tp>
      <tp>
        <v>1</v>
        <stp/>
        <stp>##V3_BDPV12</stp>
        <stp>EURSEK Curncy</stp>
        <stp>QUOTE_FACTOR</stp>
        <stp>[Crispin Spreadsheet.xlsx]OEI!R356C12</stp>
        <tr r="L356" s="1"/>
      </tp>
      <tp>
        <v>1</v>
        <stp/>
        <stp>##V3_BDPV12</stp>
        <stp>EURSEK Curncy</stp>
        <stp>QUOTE_FACTOR</stp>
        <stp>[Crispin Spreadsheet.xlsx]OEI!R357C12</stp>
        <tr r="L357" s="1"/>
      </tp>
      <tp>
        <v>1</v>
        <stp/>
        <stp>##V3_BDPV12</stp>
        <stp>EURSEK Curncy</stp>
        <stp>QUOTE_FACTOR</stp>
        <stp>[Crispin Spreadsheet.xlsx]OEI!R353C12</stp>
        <tr r="L353" s="1"/>
      </tp>
      <tp>
        <v>1</v>
        <stp/>
        <stp>##V3_BDPV12</stp>
        <stp>EURSEK Curncy</stp>
        <stp>QUOTE_FACTOR</stp>
        <stp>[Crispin Spreadsheet.xlsx]OEI!R358C12</stp>
        <tr r="L358" s="1"/>
      </tp>
      <tp>
        <v>1</v>
        <stp/>
        <stp>##V3_BDPV12</stp>
        <stp>EURSEK Curncy</stp>
        <stp>QUOTE_FACTOR</stp>
        <stp>[Crispin Spreadsheet.xlsx]OEI!R359C12</stp>
        <tr r="L359" s="1"/>
      </tp>
      <tp>
        <v>1</v>
        <stp/>
        <stp>##V3_BDPV12</stp>
        <stp>EURSEK Curncy</stp>
        <stp>QUOTE_FACTOR</stp>
        <stp>[Crispin Spreadsheet.xlsx]OEI!R364C12</stp>
        <tr r="L364" s="1"/>
      </tp>
      <tp>
        <v>1</v>
        <stp/>
        <stp>##V3_BDPV12</stp>
        <stp>EURSEK Curncy</stp>
        <stp>QUOTE_FACTOR</stp>
        <stp>[Crispin Spreadsheet.xlsx]OEI!R365C12</stp>
        <tr r="L365" s="1"/>
      </tp>
      <tp>
        <v>1</v>
        <stp/>
        <stp>##V3_BDPV12</stp>
        <stp>EURSEK Curncy</stp>
        <stp>QUOTE_FACTOR</stp>
        <stp>[Crispin Spreadsheet.xlsx]OEI!R366C12</stp>
        <tr r="L366" s="1"/>
      </tp>
      <tp>
        <v>1</v>
        <stp/>
        <stp>##V3_BDPV12</stp>
        <stp>EURSEK Curncy</stp>
        <stp>QUOTE_FACTOR</stp>
        <stp>[Crispin Spreadsheet.xlsx]OEI!R367C12</stp>
        <tr r="L367" s="1"/>
      </tp>
      <tp>
        <v>1</v>
        <stp/>
        <stp>##V3_BDPV12</stp>
        <stp>EURSEK Curncy</stp>
        <stp>QUOTE_FACTOR</stp>
        <stp>[Crispin Spreadsheet.xlsx]OEI!R360C12</stp>
        <tr r="L360" s="1"/>
      </tp>
      <tp>
        <v>1</v>
        <stp/>
        <stp>##V3_BDPV12</stp>
        <stp>EURSEK Curncy</stp>
        <stp>QUOTE_FACTOR</stp>
        <stp>[Crispin Spreadsheet.xlsx]OEI!R361C12</stp>
        <tr r="L361" s="1"/>
      </tp>
      <tp>
        <v>1</v>
        <stp/>
        <stp>##V3_BDPV12</stp>
        <stp>EURSEK Curncy</stp>
        <stp>QUOTE_FACTOR</stp>
        <stp>[Crispin Spreadsheet.xlsx]OEI!R362C12</stp>
        <tr r="L362" s="1"/>
      </tp>
      <tp>
        <v>1</v>
        <stp/>
        <stp>##V3_BDPV12</stp>
        <stp>EURSEK Curncy</stp>
        <stp>QUOTE_FACTOR</stp>
        <stp>[Crispin Spreadsheet.xlsx]OEI!R363C12</stp>
        <tr r="L363" s="1"/>
      </tp>
      <tp>
        <v>1</v>
        <stp/>
        <stp>##V3_BDPV12</stp>
        <stp>EURSEK Curncy</stp>
        <stp>QUOTE_FACTOR</stp>
        <stp>[Crispin Spreadsheet.xlsx]OEI!R368C12</stp>
        <tr r="L368" s="1"/>
      </tp>
      <tp>
        <v>1</v>
        <stp/>
        <stp>##V3_BDPV12</stp>
        <stp>EURSEK Curncy</stp>
        <stp>QUOTE_FACTOR</stp>
        <stp>[Crispin Spreadsheet.xlsx]OEI!R369C12</stp>
        <tr r="L369" s="1"/>
      </tp>
      <tp>
        <v>1</v>
        <stp/>
        <stp>##V3_BDPV12</stp>
        <stp>EURSEK Curncy</stp>
        <stp>QUOTE_FACTOR</stp>
        <stp>[Crispin Spreadsheet.xlsx]OEI!R370C12</stp>
        <tr r="L370" s="1"/>
      </tp>
      <tp>
        <v>1</v>
        <stp/>
        <stp>##V3_BDPV12</stp>
        <stp>EURSEK Curncy</stp>
        <stp>QUOTE_FACTOR</stp>
        <stp>[Crispin Spreadsheet.xlsx]OEI!R371C12</stp>
        <tr r="L371" s="1"/>
      </tp>
      <tp>
        <v>1</v>
        <stp/>
        <stp>##V3_BDPV12</stp>
        <stp>EURNOK Curncy</stp>
        <stp>QUOTE_FACTOR</stp>
        <stp>[Crispin Spreadsheet.xlsx]OEI!R318C12</stp>
        <tr r="L318" s="1"/>
      </tp>
      <tp>
        <v>1</v>
        <stp/>
        <stp>##V3_BDPV12</stp>
        <stp>EURNOK Curncy</stp>
        <stp>QUOTE_FACTOR</stp>
        <stp>[Crispin Spreadsheet.xlsx]OEI!R319C12</stp>
        <tr r="L319" s="1"/>
      </tp>
      <tp>
        <v>1</v>
        <stp/>
        <stp>##V3_BDPV12</stp>
        <stp>EURNOK Curncy</stp>
        <stp>QUOTE_FACTOR</stp>
        <stp>[Crispin Spreadsheet.xlsx]OEI!R316C12</stp>
        <tr r="L316" s="1"/>
      </tp>
      <tp>
        <v>1</v>
        <stp/>
        <stp>##V3_BDPV12</stp>
        <stp>EURNOK Curncy</stp>
        <stp>QUOTE_FACTOR</stp>
        <stp>[Crispin Spreadsheet.xlsx]OEI!R317C12</stp>
        <tr r="L317" s="1"/>
      </tp>
      <tp>
        <v>1</v>
        <stp/>
        <stp>##V3_BDPV12</stp>
        <stp>EURNOK Curncy</stp>
        <stp>QUOTE_FACTOR</stp>
        <stp>[Crispin Spreadsheet.xlsx]OEI!R314C12</stp>
        <tr r="L314" s="1"/>
      </tp>
      <tp>
        <v>1</v>
        <stp/>
        <stp>##V3_BDPV12</stp>
        <stp>EURNOK Curncy</stp>
        <stp>QUOTE_FACTOR</stp>
        <stp>[Crispin Spreadsheet.xlsx]OEI!R315C12</stp>
        <tr r="L315" s="1"/>
      </tp>
      <tp>
        <v>1</v>
        <stp/>
        <stp>##V3_BDPV12</stp>
        <stp>EURNOK Curncy</stp>
        <stp>QUOTE_FACTOR</stp>
        <stp>[Crispin Spreadsheet.xlsx]OEI!R312C12</stp>
        <tr r="L312" s="1"/>
      </tp>
      <tp>
        <v>1</v>
        <stp/>
        <stp>##V3_BDPV12</stp>
        <stp>EURNOK Curncy</stp>
        <stp>QUOTE_FACTOR</stp>
        <stp>[Crispin Spreadsheet.xlsx]OEI!R313C12</stp>
        <tr r="L313" s="1"/>
      </tp>
      <tp>
        <v>1</v>
        <stp/>
        <stp>##V3_BDPV12</stp>
        <stp>EURNOK Curncy</stp>
        <stp>QUOTE_FACTOR</stp>
        <stp>[Crispin Spreadsheet.xlsx]OEI!R310C12</stp>
        <tr r="L310" s="1"/>
      </tp>
      <tp>
        <v>1</v>
        <stp/>
        <stp>##V3_BDPV12</stp>
        <stp>EURNOK Curncy</stp>
        <stp>QUOTE_FACTOR</stp>
        <stp>[Crispin Spreadsheet.xlsx]OEI!R311C12</stp>
        <tr r="L311" s="1"/>
      </tp>
      <tp>
        <v>1</v>
        <stp/>
        <stp>##V3_BDPV12</stp>
        <stp>EURNOK Curncy</stp>
        <stp>QUOTE_FACTOR</stp>
        <stp>[Crispin Spreadsheet.xlsx]OEI!R308C12</stp>
        <tr r="L308" s="1"/>
      </tp>
      <tp>
        <v>1</v>
        <stp/>
        <stp>##V3_BDPV12</stp>
        <stp>EURNOK Curncy</stp>
        <stp>QUOTE_FACTOR</stp>
        <stp>[Crispin Spreadsheet.xlsx]OEI!R309C12</stp>
        <tr r="L309" s="1"/>
      </tp>
      <tp>
        <v>1</v>
        <stp/>
        <stp>##V3_BDPV12</stp>
        <stp>EURNOK Curncy</stp>
        <stp>QUOTE_FACTOR</stp>
        <stp>[Crispin Spreadsheet.xlsx]OEI!R320C12</stp>
        <tr r="L320" s="1"/>
      </tp>
      <tp>
        <v>1518.7</v>
        <stp/>
        <stp>##V3_BDHV12</stp>
        <stp>RTYA Index</stp>
        <stp>PX_CLOSE_1D</stp>
        <stp>28/03/2018</stp>
        <stp>28/03/2018</stp>
        <stp>[Crispin Spreadsheet.xlsx]OEI!R597C28</stp>
        <tr r="AB597" s="1"/>
      </tp>
      <tp>
        <v>1</v>
        <stp/>
        <stp>##V3_BDPV12</stp>
        <stp>EURSEK Curncy</stp>
        <stp>QUOTE_FACTOR</stp>
        <stp>[Crispin Spreadsheet.xlsx]OEI!R796C12</stp>
        <tr r="L796" s="1"/>
      </tp>
      <tp>
        <v>1</v>
        <stp/>
        <stp>##V3_BDPV12</stp>
        <stp>EURSEK Curncy</stp>
        <stp>QUOTE_FACTOR</stp>
        <stp>[Crispin Spreadsheet.xlsx]OEI!R769C12</stp>
        <tr r="L769" s="1"/>
      </tp>
      <tp>
        <v>1</v>
        <stp/>
        <stp>##V3_BDPV12</stp>
        <stp>EURSEK Curncy</stp>
        <stp>QUOTE_FACTOR</stp>
        <stp>[Crispin Spreadsheet.xlsx]OEI!R774C12</stp>
        <tr r="L774" s="1"/>
      </tp>
      <tp>
        <v>1</v>
        <stp/>
        <stp>##V3_BDPV12</stp>
        <stp>EURSEK Curncy</stp>
        <stp>QUOTE_FACTOR</stp>
        <stp>[Crispin Spreadsheet.xlsx]OEI!R771C12</stp>
        <tr r="L771" s="1"/>
      </tp>
      <tp>
        <v>1</v>
        <stp/>
        <stp>##V3_BDPV12</stp>
        <stp>EURNOK Curncy</stp>
        <stp>QUOTE_FACTOR</stp>
        <stp>[Crispin Spreadsheet.xlsx]OEI!R759C12</stp>
        <tr r="L759" s="1"/>
      </tp>
      <tp>
        <v>1</v>
        <stp/>
        <stp>##V3_BDPV12</stp>
        <stp>EURNOK Curncy</stp>
        <stp>QUOTE_FACTOR</stp>
        <stp>[Crispin Spreadsheet.xlsx]OEI!R752C12</stp>
        <tr r="L752" s="1"/>
      </tp>
      <tp>
        <v>1</v>
        <stp/>
        <stp>##V3_BDPV12</stp>
        <stp>EURNOK Curncy</stp>
        <stp>QUOTE_FACTOR</stp>
        <stp>[Crispin Spreadsheet.xlsx]OEI!R768C12</stp>
        <tr r="L768" s="1"/>
      </tp>
      <tp>
        <v>1</v>
        <stp/>
        <stp>##V3_BDPV12</stp>
        <stp>EURDKK Curncy</stp>
        <stp>QUOTE_FACTOR</stp>
        <stp>[Crispin Spreadsheet.xlsx]OEI!R753C12</stp>
        <tr r="L753" s="1"/>
      </tp>
      <tp>
        <v>1</v>
        <stp/>
        <stp>##V3_BDPV12</stp>
        <stp>EURNOK Curncy</stp>
        <stp>QUOTE_FACTOR</stp>
        <stp>[Crispin Spreadsheet.xlsx]OEI!R788C12</stp>
        <tr r="L788" s="1"/>
      </tp>
      <tp>
        <v>1</v>
        <stp/>
        <stp>##V3_BDPV12</stp>
        <stp>EURNOK Curncy</stp>
        <stp>QUOTE_FACTOR</stp>
        <stp>[Crispin Spreadsheet.xlsx]OEI!R781C12</stp>
        <tr r="L781" s="1"/>
      </tp>
      <tp t="s">
        <v>E-Mini Russ 2000  Jun18</v>
        <stp/>
        <stp>##V3_BDPV12</stp>
        <stp>RTYA Index</stp>
        <stp>NAME</stp>
        <stp>[Crispin Spreadsheet.xlsx]OEI!R597C5</stp>
        <tr r="E597" s="1"/>
      </tp>
      <tp>
        <v>103.71</v>
        <stp/>
        <stp>##V3_BDPV12</stp>
        <stp>LYB US Equity</stp>
        <stp>PX_YEST_CLOSE</stp>
        <stp>[Crispin Spreadsheet.xlsx]OEI!R668C6</stp>
        <tr r="F668" s="1"/>
      </tp>
      <tp t="s">
        <v>GBp</v>
        <stp/>
        <stp>##V3_BDPV12</stp>
        <stp>BA/ LN Equity</stp>
        <stp>CRNCY</stp>
        <stp>[Crispin Spreadsheet.xlsx]OPE!R33C4</stp>
        <tr r="D33" s="5"/>
      </tp>
      <tp t="s">
        <v>NOK</v>
        <stp/>
        <stp>##V3_BDPV12</stp>
        <stp>FRO NO Equity</stp>
        <stp>CRNCY</stp>
        <stp>[Crispin Spreadsheet.xlsx]OEI!R311C4</stp>
        <tr r="D311" s="1"/>
      </tp>
      <tp t="s">
        <v>GBp</v>
        <stp/>
        <stp>##V3_BDPV12</stp>
        <stp>MRO LN Equity</stp>
        <stp>CRNCY</stp>
        <stp>[Crispin Spreadsheet.xlsx]OEI!R510C4</stp>
        <tr r="D510" s="1"/>
      </tp>
      <tp>
        <v>3789</v>
        <stp/>
        <stp>##V3_BDPV12</stp>
        <stp>BKG LN Equity</stp>
        <stp>PX_YEST_CLOSE</stp>
        <stp>[Crispin Spreadsheet.xlsx]OEI!R757C6</stp>
        <tr r="F757" s="1"/>
      </tp>
      <tp t="s">
        <v>EUR</v>
        <stp/>
        <stp>##V3_BDPV12</stp>
        <stp>HEN GY Equity</stp>
        <stp>CRNCY</stp>
        <stp>[Crispin Spreadsheet.xlsx]OEI!R160C4</stp>
        <tr r="D160" s="1"/>
      </tp>
      <tp t="s">
        <v>USD</v>
        <stp/>
        <stp>##V3_BDPV12</stp>
        <stp>SJM US Equity</stp>
        <stp>CRNCY</stp>
        <stp>[Crispin Spreadsheet.xlsx]OEI!R775C4</stp>
        <tr r="D775" s="1"/>
      </tp>
      <tp t="s">
        <v>USD</v>
        <stp/>
        <stp>##V3_BDPV12</stp>
        <stp>KGC US Equity</stp>
        <stp>CRNCY</stp>
        <stp>[Crispin Spreadsheet.xlsx]OEI!R658C4</stp>
        <tr r="D658" s="1"/>
      </tp>
      <tp t="s">
        <v>NOK</v>
        <stp/>
        <stp>##V3_BDPV12</stp>
        <stp>STB NO Equity</stp>
        <stp>CRNCY</stp>
        <stp>[Crispin Spreadsheet.xlsx]OEI!R317C4</stp>
        <tr r="D317" s="1"/>
      </tp>
      <tp t="s">
        <v>GBp</v>
        <stp/>
        <stp>##V3_BDPV12</stp>
        <stp>RSA LN Equity</stp>
        <stp>CRNCY</stp>
        <stp>[Crispin Spreadsheet.xlsx]OEI!R551C4</stp>
        <tr r="D551" s="1"/>
      </tp>
      <tp t="s">
        <v>USD</v>
        <stp/>
        <stp>##V3_BDPV12</stp>
        <stp>RIG US Equity</stp>
        <stp>CRNCY</stp>
        <stp>[Crispin Spreadsheet.xlsx]OEI!R806C4</stp>
        <tr r="D806" s="1"/>
      </tp>
      <tp t="s">
        <v>EUR</v>
        <stp/>
        <stp>##V3_BDPV12</stp>
        <stp>SRG IM Equity</stp>
        <stp>CRNCY</stp>
        <stp>[Crispin Spreadsheet.xlsx]OEI!R233C4</stp>
        <tr r="D233" s="1"/>
      </tp>
      <tp t="s">
        <v>GBp</v>
        <stp/>
        <stp>##V3_BDPV12</stp>
        <stp>CPG LN Equity</stp>
        <stp>CRNCY</stp>
        <stp>[Crispin Spreadsheet.xlsx]OEI!R442C4</stp>
        <tr r="D442" s="1"/>
      </tp>
      <tp>
        <v>1465</v>
        <stp/>
        <stp>##V3_BDPV12</stp>
        <stp>REL LN Equity</stp>
        <stp>PX_YEST_CLOSE</stp>
        <stp>[Crispin Spreadsheet.xlsx]OEI!R539C6</stp>
        <tr r="F539" s="1"/>
      </tp>
      <tp>
        <v>24.73</v>
        <stp/>
        <stp>##V3_BDPV12</stp>
        <stp>NWL US Equity</stp>
        <stp>PX_YEST_CLOSE</stp>
        <stp>[Crispin Spreadsheet.xlsx]OEI!R676C6</stp>
        <tr r="F676" s="1"/>
      </tp>
      <tp>
        <v>159</v>
        <stp/>
        <stp>##V3_BDPV12</stp>
        <stp>IMM LN Equity</stp>
        <stp>PX_YEST_CLOSE</stp>
        <stp>[Crispin Spreadsheet.xlsx]OEI!R481C6</stp>
        <tr r="F481" s="1"/>
      </tp>
      <tp>
        <v>115.3</v>
        <stp/>
        <stp>##V3_BDPV12</stp>
        <stp>CRM US Equity</stp>
        <stp>PX_YEST_CLOSE</stp>
        <stp>[Crispin Spreadsheet.xlsx]OEI!R693C6</stp>
        <tr r="F693" s="1"/>
      </tp>
      <tp>
        <v>28.18</v>
        <stp/>
        <stp>##V3_BDPV12</stp>
        <stp>PSM GY Equity</stp>
        <stp>PX_YEST_CLOSE</stp>
        <stp>[Crispin Spreadsheet.xlsx]OEI!R168C6</stp>
        <tr r="F168" s="1"/>
      </tp>
      <tp>
        <v>2584.8000000000002</v>
        <stp/>
        <stp>##V3_BDPV12</stp>
        <stp>SPA Index</stp>
        <stp>LAST_PRICE</stp>
        <stp>[Crispin Spreadsheet.xlsx]OEI!R596C7</stp>
        <tr r="G596" s="1"/>
      </tp>
      <tp t="s">
        <v>EUR</v>
        <stp/>
        <stp>##V3_BDPV12</stp>
        <stp>ENX FP Equity</stp>
        <stp>CRNCY</stp>
        <stp>[Crispin Spreadsheet.xlsx]OEI!R102C4</stp>
        <tr r="D102" s="1"/>
      </tp>
      <tp t="s">
        <v>EUR</v>
        <stp/>
        <stp>##V3_BDPV12</stp>
        <stp>IFX GY Equity</stp>
        <stp>CRNCY</stp>
        <stp>[Crispin Spreadsheet.xlsx]OEI!R163C4</stp>
        <tr r="D163" s="1"/>
      </tp>
      <tp>
        <v>1403.6</v>
        <stp/>
        <stp>##V3_BDPV12</stp>
        <stp>BLT LN Equity</stp>
        <stp>PX_YEST_CLOSE</stp>
        <stp>[Crispin Spreadsheet.xlsx]OEI!R420C6</stp>
        <tr r="F420" s="1"/>
      </tp>
      <tp t="s">
        <v>EUR</v>
        <stp/>
        <stp>##V3_BDPV12</stp>
        <stp>AKE FP Equity</stp>
        <stp>CRNCY</stp>
        <stp>[Crispin Spreadsheet.xlsx]OEI!R86C4</stp>
        <tr r="D86" s="1"/>
      </tp>
      <tp t="s">
        <v>EUR</v>
        <stp/>
        <stp>##V3_BDPV12</stp>
        <stp>AMS SQ Equity</stp>
        <stp>CRNCY</stp>
        <stp>[Crispin Spreadsheet.xlsx]OEI!R340C4</stp>
        <tr r="D340" s="1"/>
      </tp>
      <tp t="s">
        <v>GBp</v>
        <stp/>
        <stp>##V3_BDPV12</stp>
        <stp>HUR LN Equity</stp>
        <stp>CRNCY</stp>
        <stp>[Crispin Spreadsheet.xlsx]OEI!R477C4</stp>
        <tr r="D477" s="1"/>
      </tp>
      <tp>
        <v>25.43</v>
        <stp/>
        <stp>##V3_BDPV12</stp>
        <stp>ITX SQ Equity</stp>
        <stp>PX_YEST_CLOSE</stp>
        <stp>[Crispin Spreadsheet.xlsx]OEI!R347C6</stp>
        <tr r="F347" s="1"/>
      </tp>
      <tp t="s">
        <v>GBp</v>
        <stp/>
        <stp>##V3_BDPV12</stp>
        <stp>WPP LN Equity</stp>
        <stp>CRNCY</stp>
        <stp>[Crispin Spreadsheet.xlsx]OEI!R812C4</stp>
        <tr r="D812" s="1"/>
      </tp>
      <tp t="s">
        <v>GBp</v>
        <stp/>
        <stp>##V3_BDPV12</stp>
        <stp>SRP LN Equity</stp>
        <stp>CRNCY</stp>
        <stp>[Crispin Spreadsheet.xlsx]OEI!R560C4</stp>
        <tr r="D560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Spreadsheet.xlsx]OEI!R48C12</stp>
        <tr r="L48" s="1"/>
      </tp>
      <tp>
        <v>1</v>
        <stp/>
        <stp>##V3_BDPV12</stp>
        <stp>EURCAD Curncy</stp>
        <stp>QUOTE_FACTOR</stp>
        <stp>[Crispin Spreadsheet.xlsx]OEI!R49C12</stp>
        <tr r="L49" s="1"/>
      </tp>
      <tp>
        <v>1</v>
        <stp/>
        <stp>##V3_BDPV12</stp>
        <stp>EURCAD Curncy</stp>
        <stp>QUOTE_FACTOR</stp>
        <stp>[Crispin Spreadsheet.xlsx]OEI!R47C12</stp>
        <tr r="L47" s="1"/>
      </tp>
      <tp t="s">
        <v>EUR</v>
        <stp/>
        <stp>##V3_BDPV12</stp>
        <stp>ACA FP Equity</stp>
        <stp>CRNCY</stp>
        <stp>[Crispin Spreadsheet.xlsx]OEI!R96C4</stp>
        <tr r="D96" s="1"/>
      </tp>
      <tp>
        <v>59.53</v>
        <stp/>
        <stp>##V3_BDHV12</stp>
        <stp>BNP FP Equity</stp>
        <stp>PX_CLOSE_1D</stp>
        <stp>28/03/2018</stp>
        <stp>28/03/2018</stp>
        <stp>[Crispin Spreadsheet.xlsx]OEI!R89C28</stp>
        <tr r="AB89" s="1"/>
      </tp>
      <tp>
        <v>20.34</v>
        <stp/>
        <stp>##V3_BDHV12</stp>
        <stp>CNP FP Equity</stp>
        <stp>PX_CLOSE_1D</stp>
        <stp>28/03/2018</stp>
        <stp>28/03/2018</stp>
        <stp>[Crispin Spreadsheet.xlsx]OEI!R95C28</stp>
        <tr r="AB95" s="1"/>
      </tp>
      <tp t="s">
        <v>EUR</v>
        <stp/>
        <stp>##V3_BDPV12</stp>
        <stp>MT NA Equity</stp>
        <stp>CRNCY</stp>
        <stp>[Crispin Spreadsheet.xlsx]OEI!R295C4</stp>
        <tr r="D295" s="1"/>
      </tp>
      <tp>
        <v>460.8</v>
        <stp/>
        <stp>##V3_BDPV12</stp>
        <stp>HWDN LN Equity</stp>
        <stp>PX_YEST_CLOSE</stp>
        <stp>[Crispin Spreadsheet.xlsx]OPE!R39C6</stp>
        <tr r="F39" s="5"/>
      </tp>
      <tp>
        <v>43.82</v>
        <stp/>
        <stp>##V3_BDPV12</stp>
        <stp>FL US Equity</stp>
        <stp>PX_YEST_CLOSE</stp>
        <stp>[Crispin Spreadsheet.xlsx]OEI!R642C6</stp>
        <tr r="F642" s="1"/>
      </tp>
      <tp>
        <v>12.52</v>
        <stp/>
        <stp>##V3_BDPV12</stp>
        <stp>SBA Comdty</stp>
        <stp>PX_YEST_CLOSE</stp>
        <stp>[Crispin Spreadsheet.xlsx]OEI!R730C6</stp>
        <tr r="F730" s="1"/>
      </tp>
      <tp>
        <v>159.43</v>
        <stp/>
        <stp>##V3_BDPV12</stp>
        <stp>RXA Comdty</stp>
        <stp>PX_YEST_CLOSE</stp>
        <stp>[Crispin Spreadsheet.xlsx]OEI!R720C6</stp>
        <tr r="F720" s="1"/>
      </tp>
      <tp t="s">
        <v>GBp</v>
        <stp/>
        <stp>##V3_BDPV12</stp>
        <stp>QQ/ LN Equity</stp>
        <stp>CRNCY</stp>
        <stp>[Crispin Spreadsheet.xlsx]OEI!R534C4</stp>
        <tr r="D534" s="1"/>
      </tp>
      <tp>
        <v>1</v>
        <stp/>
        <stp>##V3_BDPV12</stp>
        <stp>EURBRL Curncy</stp>
        <stp>QUOTE_FACTOR</stp>
        <stp>[Crispin Spreadsheet.xlsx]OEI!R797C12</stp>
        <tr r="L797" s="1"/>
      </tp>
      <tp t="s">
        <v>EUR</v>
        <stp/>
        <stp>##V3_BDPV12</stp>
        <stp>IF IM Equity</stp>
        <stp>CRNCY</stp>
        <stp>[Crispin Spreadsheet.xlsx]BEST!R7C4</stp>
        <tr r="D7" s="6"/>
      </tp>
      <tp>
        <v>13.785</v>
        <stp/>
        <stp>##V3_BDPV12</stp>
        <stp>ORA FP Equity</stp>
        <stp>PX_YEST_CLOSE</stp>
        <stp>[Crispin Spreadsheet.xlsx]ALEG!R9C6</stp>
        <tr r="F9" s="3"/>
      </tp>
      <tp>
        <v>1185.17</v>
        <stp/>
        <stp>##V3_BDHV12</stp>
        <stp>MXEF Index</stp>
        <stp>PX_CLOSE_1D</stp>
        <stp>28/03/2018</stp>
        <stp>28/03/2018</stp>
        <stp>[Crispin Spreadsheet.xlsx]OEI!R731C28</stp>
        <tr r="AB731" s="1"/>
      </tp>
      <tp>
        <v>0.876</v>
        <stp/>
        <stp>##V3_BDPV12</stp>
        <stp>EURGBp Curncy</stp>
        <stp>PX_YEST_CLOSE</stp>
        <stp>[Crispin Spreadsheet.xlsx]OBID!R15C26</stp>
        <tr r="Z15" s="7"/>
      </tp>
      <tp>
        <v>0.876</v>
        <stp/>
        <stp>##V3_BDPV12</stp>
        <stp>EURGBp Curncy</stp>
        <stp>PX_YEST_CLOSE</stp>
        <stp>[Crispin Spreadsheet.xlsx]OBID!R12C26</stp>
        <tr r="Z12" s="7"/>
      </tp>
      <tp>
        <v>0.876</v>
        <stp/>
        <stp>##V3_BDPV12</stp>
        <stp>EURGBp Curncy</stp>
        <stp>PX_YEST_CLOSE</stp>
        <stp>[Crispin Spreadsheet.xlsx]OBID!R13C26</stp>
        <tr r="Z13" s="7"/>
      </tp>
      <tp>
        <v>0.876</v>
        <stp/>
        <stp>##V3_BDPV12</stp>
        <stp>EURGBp Curncy</stp>
        <stp>PX_YEST_CLOSE</stp>
        <stp>[Crispin Spreadsheet.xlsx]OBID!R10C26</stp>
        <tr r="Z10" s="7"/>
      </tp>
      <tp>
        <v>0.876</v>
        <stp/>
        <stp>##V3_BDPV12</stp>
        <stp>EURGBp Curncy</stp>
        <stp>PX_YEST_CLOSE</stp>
        <stp>[Crispin Spreadsheet.xlsx]OBID!R11C26</stp>
        <tr r="Z11" s="7"/>
      </tp>
      <tp t="s">
        <v>EUR</v>
        <stp/>
        <stp>##V3_BDPV12</stp>
        <stp>CBK GY Equity</stp>
        <stp>CRNCY</stp>
        <stp>[Crispin Spreadsheet.xlsx]OEI!R150C4</stp>
        <tr r="D150" s="1"/>
      </tp>
      <tp t="s">
        <v>GBp</v>
        <stp/>
        <stp>##V3_BDPV12</stp>
        <stp>RTO LN Equity</stp>
        <stp>CRNCY</stp>
        <stp>[Crispin Spreadsheet.xlsx]OEI!R541C4</stp>
        <tr r="D541" s="1"/>
      </tp>
      <tp>
        <v>118.2</v>
        <stp/>
        <stp>##V3_BDPV12</stp>
        <stp>TCG LN Equity</stp>
        <stp>PX_YEST_CLOSE</stp>
        <stp>[Crispin Spreadsheet.xlsx]OEI!R578C6</stp>
        <tr r="F578" s="1"/>
      </tp>
      <tp t="s">
        <v>CHF</v>
        <stp/>
        <stp>##V3_BDPV12</stp>
        <stp>LHN SW Equity</stp>
        <stp>CRNCY</stp>
        <stp>[Crispin Spreadsheet.xlsx]OEI!R384C4</stp>
        <tr r="D384" s="1"/>
      </tp>
      <tp t="s">
        <v>USD</v>
        <stp/>
        <stp>##V3_BDPV12</stp>
        <stp>DAN US Equity</stp>
        <stp>CRNCY</stp>
        <stp>[Crispin Spreadsheet.xlsx]OEI!R629C4</stp>
        <tr r="D629" s="1"/>
      </tp>
      <tp t="s">
        <v>GBp</v>
        <stp/>
        <stp>##V3_BDPV12</stp>
        <stp>PSN LN Equity</stp>
        <stp>CRNCY</stp>
        <stp>[Crispin Spreadsheet.xlsx]OEI!R526C4</stp>
        <tr r="D526" s="1"/>
      </tp>
      <tp>
        <v>179</v>
        <stp/>
        <stp>##V3_BDPV12</stp>
        <stp>OBD LN Equity</stp>
        <stp>PX_YEST_CLOSE</stp>
        <stp>[Crispin Spreadsheet.xlsx]OEI!R519C6</stp>
        <tr r="F519" s="1"/>
      </tp>
      <tp t="s">
        <v>USD</v>
        <stp/>
        <stp>##V3_BDPV12</stp>
        <stp>XOM US Equity</stp>
        <stp>CRNCY</stp>
        <stp>[Crispin Spreadsheet.xlsx]OEI!R637C4</stp>
        <tr r="D637" s="1"/>
      </tp>
      <tp t="s">
        <v>GBp</v>
        <stp/>
        <stp>##V3_BDPV12</stp>
        <stp>ITM LN Equity</stp>
        <stp>CRNCY</stp>
        <stp>[Crispin Spreadsheet.xlsx]OEI!R491C4</stp>
        <tr r="D491" s="1"/>
      </tp>
      <tp t="s">
        <v>USD</v>
        <stp/>
        <stp>##V3_BDPV12</stp>
        <stp>KHC US Equity</stp>
        <stp>CRNCY</stp>
        <stp>[Crispin Spreadsheet.xlsx]OEI!R660C4</stp>
        <tr r="D660" s="1"/>
      </tp>
      <tp t="s">
        <v>EUR</v>
        <stp/>
        <stp>##V3_BDPV12</stp>
        <stp>TKA GY Equity</stp>
        <stp>CRNCY</stp>
        <stp>[Crispin Spreadsheet.xlsx]OEI!R179C4</stp>
        <tr r="D179" s="1"/>
      </tp>
      <tp t="s">
        <v>USD</v>
        <stp/>
        <stp>##V3_BDPV12</stp>
        <stp>CNA US Equity</stp>
        <stp>CRNCY</stp>
        <stp>[Crispin Spreadsheet.xlsx]OEI!R626C4</stp>
        <tr r="D626" s="1"/>
      </tp>
      <tp>
        <v>58.1</v>
        <stp/>
        <stp>##V3_BDPV12</stp>
        <stp>LMI LN Equity</stp>
        <stp>PX_YEST_CLOSE</stp>
        <stp>[Crispin Spreadsheet.xlsx]OEI!R506C6</stp>
        <tr r="F506" s="1"/>
      </tp>
      <tp>
        <v>859</v>
        <stp/>
        <stp>##V3_BDPV12</stp>
        <stp>III LN Equity</stp>
        <stp>PX_YEST_CLOSE</stp>
        <stp>[Crispin Spreadsheet.xlsx]OEI!R402C6</stp>
        <tr r="F402" s="1"/>
      </tp>
      <tp>
        <v>0.72</v>
        <stp/>
        <stp>##V3_BDPV12</stp>
        <stp>MLX AU Equity</stp>
        <stp>PX_YEST_CLOSE</stp>
        <stp>[Crispin Spreadsheet.xlsx]OEI!R20C6</stp>
        <tr r="F20" s="1"/>
      </tp>
      <tp>
        <v>5.476</v>
        <stp/>
        <stp>##V3_BDPV12</stp>
        <stp>AGN NA Equity</stp>
        <stp>PX_YEST_CLOSE</stp>
        <stp>[Crispin Spreadsheet.xlsx]OEI!R293C6</stp>
        <tr r="F293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USD</v>
        <stp/>
        <stp>##V3_BDPV12</stp>
        <stp>RIG US Equity</stp>
        <stp>CRNCY</stp>
        <stp>[Crispin Spreadsheet.xlsx]OEI!R701C4</stp>
        <tr r="D701" s="1"/>
      </tp>
      <tp t="s">
        <v>EUR</v>
        <stp/>
        <stp>##V3_BDPV12</stp>
        <stp>SDF GY Equity</stp>
        <stp>CRNCY</stp>
        <stp>[Crispin Spreadsheet.xlsx]OEI!R776C4</stp>
        <tr r="D776" s="1"/>
      </tp>
      <tp t="s">
        <v>EUR</v>
        <stp/>
        <stp>##V3_BDPV12</stp>
        <stp>ABE SQ Equity</stp>
        <stp>CRNCY</stp>
        <stp>[Crispin Spreadsheet.xlsx]OEI!R338C4</stp>
        <tr r="D338" s="1"/>
      </tp>
      <tp>
        <v>46.92</v>
        <stp/>
        <stp>##V3_BDPV12</stp>
        <stp>TUP US Equity</stp>
        <stp>PX_YEST_CLOSE</stp>
        <stp>[Crispin Spreadsheet.xlsx]OEI!R703C6</stp>
        <tr r="F703" s="1"/>
      </tp>
      <tp t="s">
        <v>EUR</v>
        <stp/>
        <stp>##V3_BDPV12</stp>
        <stp>ACX SQ Equity</stp>
        <stp>CRNCY</stp>
        <stp>[Crispin Spreadsheet.xlsx]OEI!R339C4</stp>
        <tr r="D339" s="1"/>
      </tp>
      <tp>
        <v>2568</v>
        <stp/>
        <stp>##V3_BDPV12</stp>
        <stp>VCT LN Equity</stp>
        <stp>PX_YEST_CLOSE</stp>
        <stp>[Crispin Spreadsheet.xlsx]OEI!R588C6</stp>
        <tr r="F588" s="1"/>
      </tp>
      <tp t="s">
        <v>USD</v>
        <stp/>
        <stp>##V3_BDPV12</stp>
        <stp>MAS US Equity</stp>
        <stp>CRNCY</stp>
        <stp>[Crispin Spreadsheet.xlsx]OEI!R669C4</stp>
        <tr r="D669" s="1"/>
      </tp>
      <tp t="s">
        <v>USD</v>
        <stp/>
        <stp>##V3_BDPV12</stp>
        <stp>CAR US Equity</stp>
        <stp>CRNCY</stp>
        <stp>[Crispin Spreadsheet.xlsx]OEI!R609C4</stp>
        <tr r="D609" s="1"/>
      </tp>
      <tp t="s">
        <v>GBp</v>
        <stp/>
        <stp>##V3_BDPV12</stp>
        <stp>CPR LN Equity</stp>
        <stp>CRNCY</stp>
        <stp>[Crispin Spreadsheet.xlsx]OEI!R435C4</stp>
        <tr r="D435" s="1"/>
      </tp>
      <tp>
        <v>28.36</v>
        <stp/>
        <stp>##V3_BDPV12</stp>
        <stp>LPX US Equity</stp>
        <stp>PX_YEST_CLOSE</stp>
        <stp>[Crispin Spreadsheet.xlsx]OEI!R666C6</stp>
        <tr r="F666" s="1"/>
      </tp>
      <tp>
        <v>112.24</v>
        <stp/>
        <stp>##V3_BDPV12</stp>
        <stp>CVX US Equity</stp>
        <stp>PX_YEST_CLOSE</stp>
        <stp>[Crispin Spreadsheet.xlsx]OEI!R620C6</stp>
        <tr r="F620" s="1"/>
      </tp>
      <tp>
        <v>45.95</v>
        <stp/>
        <stp>##V3_BDPV12</stp>
        <stp>NHY NO Equity</stp>
        <stp>PX_YEST_CLOSE</stp>
        <stp>[Crispin Spreadsheet.xlsx]OEI!R312C6</stp>
        <tr r="F312" s="1"/>
      </tp>
      <tp t="s">
        <v>EUR</v>
        <stp/>
        <stp>##V3_BDPV12</stp>
        <stp>SAP GY Equity</stp>
        <stp>CRNCY</stp>
        <stp>[Crispin Spreadsheet.xlsx]OEI!R173C4</stp>
        <tr r="D173" s="1"/>
      </tp>
      <tp t="s">
        <v>GBp</v>
        <stp/>
        <stp>##V3_BDPV12</stp>
        <stp>JUP LN Equity</stp>
        <stp>CRNCY</stp>
        <stp>[Crispin Spreadsheet.xlsx]OEI!R500C4</stp>
        <tr r="D500" s="1"/>
      </tp>
      <tp>
        <v>0.78500000000000003</v>
        <stp/>
        <stp>##V3_BDHV12</stp>
        <stp>MLX AU Equity</stp>
        <stp>PX_CLOSE_1D</stp>
        <stp>28/03/2018</stp>
        <stp>28/03/2018</stp>
        <stp>[Crispin Spreadsheet.xlsx]OEI!R20C28</stp>
        <tr r="AB20" s="1"/>
      </tp>
      <tp>
        <v>21</v>
        <stp/>
        <stp>##V3_BDHV12</stp>
        <stp>VIV FP Equity</stp>
        <stp>PX_CLOSE_1D</stp>
        <stp>28/03/2018</stp>
        <stp>28/03/2018</stp>
        <stp>[Crispin Spreadsheet.xlsx]OPE!R12C22</stp>
        <tr r="V12" s="5"/>
      </tp>
      <tp>
        <v>95.1</v>
        <stp/>
        <stp>##V3_BDHV12</stp>
        <stp>AIR FP Equity</stp>
        <stp>PX_CLOSE_1D</stp>
        <stp>28/03/2018</stp>
        <stp>28/03/2018</stp>
        <stp>[Crispin Spreadsheet.xlsx]OEI!R84C28</stp>
        <tr r="AB84" s="1"/>
      </tp>
      <tp>
        <v>7.63</v>
        <stp/>
        <stp>##V3_BDHV12</stp>
        <stp>BLD AU Equity</stp>
        <stp>PX_CLOSE_1D</stp>
        <stp>28/03/2018</stp>
        <stp>28/03/2018</stp>
        <stp>[Crispin Spreadsheet.xlsx]OEI!R14C28</stp>
        <tr r="AB14" s="1"/>
      </tp>
      <tp>
        <v>183.35</v>
        <stp/>
        <stp>##V3_BDPV12</stp>
        <stp>OR FP Equity</stp>
        <stp>PX_YEST_CLOSE</stp>
        <stp>[Crispin Spreadsheet.xlsx]OEI!R109C6</stp>
        <tr r="F109" s="1"/>
      </tp>
      <tp>
        <v>0.87560000000000004</v>
        <stp/>
        <stp>##V3_BDPV12</stp>
        <stp>EURGBp Curncy</stp>
        <stp>LAST_PRICE</stp>
        <stp>[Crispin Spreadsheet.xlsx]SWAN!R216C13</stp>
        <tr r="M216" s="2"/>
      </tp>
      <tp>
        <v>0.87560000000000004</v>
        <stp/>
        <stp>##V3_BDPV12</stp>
        <stp>EURGBp Curncy</stp>
        <stp>LAST_PRICE</stp>
        <stp>[Crispin Spreadsheet.xlsx]SWAN!R217C13</stp>
        <tr r="M217" s="2"/>
      </tp>
      <tp>
        <v>46.13</v>
        <stp/>
        <stp>##V3_BDPV12</stp>
        <stp>FP FP Equity</stp>
        <stp>PX_YEST_CLOSE</stp>
        <stp>[Crispin Spreadsheet.xlsx]OEI!R130C6</stp>
        <tr r="F130" s="1"/>
      </tp>
      <tp>
        <v>0.87560000000000004</v>
        <stp/>
        <stp>##V3_BDPV12</stp>
        <stp>EURGBp Curncy</stp>
        <stp>LAST_PRICE</stp>
        <stp>[Crispin Spreadsheet.xlsx]SWAN!R128C13</stp>
        <tr r="M128" s="2"/>
      </tp>
      <tp>
        <v>0.87560000000000004</v>
        <stp/>
        <stp>##V3_BDPV12</stp>
        <stp>EURGBp Curncy</stp>
        <stp>LAST_PRICE</stp>
        <stp>[Crispin Spreadsheet.xlsx]SWAN!R129C13</stp>
        <tr r="M129" s="2"/>
      </tp>
      <tp>
        <v>0.87560000000000004</v>
        <stp/>
        <stp>##V3_BDPV12</stp>
        <stp>EURGBp Curncy</stp>
        <stp>LAST_PRICE</stp>
        <stp>[Crispin Spreadsheet.xlsx]SWAN!R123C13</stp>
        <tr r="M123" s="2"/>
      </tp>
      <tp>
        <v>0.87560000000000004</v>
        <stp/>
        <stp>##V3_BDPV12</stp>
        <stp>EURGBp Curncy</stp>
        <stp>LAST_PRICE</stp>
        <stp>[Crispin Spreadsheet.xlsx]SWAN!R126C13</stp>
        <tr r="M126" s="2"/>
      </tp>
      <tp>
        <v>0.87560000000000004</v>
        <stp/>
        <stp>##V3_BDPV12</stp>
        <stp>EURGBp Curncy</stp>
        <stp>LAST_PRICE</stp>
        <stp>[Crispin Spreadsheet.xlsx]SWAN!R127C13</stp>
        <tr r="M127" s="2"/>
      </tp>
      <tp>
        <v>0.87560000000000004</v>
        <stp/>
        <stp>##V3_BDPV12</stp>
        <stp>EURGBp Curncy</stp>
        <stp>LAST_PRICE</stp>
        <stp>[Crispin Spreadsheet.xlsx]SWAN!R124C13</stp>
        <tr r="M124" s="2"/>
      </tp>
      <tp>
        <v>0.87560000000000004</v>
        <stp/>
        <stp>##V3_BDPV12</stp>
        <stp>EURGBp Curncy</stp>
        <stp>LAST_PRICE</stp>
        <stp>[Crispin Spreadsheet.xlsx]SWAN!R125C13</stp>
        <tr r="M125" s="2"/>
      </tp>
      <tp>
        <v>0.87560000000000004</v>
        <stp/>
        <stp>##V3_BDPV12</stp>
        <stp>EURGBp Curncy</stp>
        <stp>LAST_PRICE</stp>
        <stp>[Crispin Spreadsheet.xlsx]SWAN!R138C13</stp>
        <tr r="M138" s="2"/>
      </tp>
      <tp>
        <v>0.87560000000000004</v>
        <stp/>
        <stp>##V3_BDPV12</stp>
        <stp>EURGBp Curncy</stp>
        <stp>LAST_PRICE</stp>
        <stp>[Crispin Spreadsheet.xlsx]SWAN!R139C13</stp>
        <tr r="M139" s="2"/>
      </tp>
      <tp>
        <v>0.87560000000000004</v>
        <stp/>
        <stp>##V3_BDPV12</stp>
        <stp>EURGBp Curncy</stp>
        <stp>LAST_PRICE</stp>
        <stp>[Crispin Spreadsheet.xlsx]SWAN!R132C13</stp>
        <tr r="M132" s="2"/>
      </tp>
      <tp>
        <v>0.87560000000000004</v>
        <stp/>
        <stp>##V3_BDPV12</stp>
        <stp>EURGBp Curncy</stp>
        <stp>LAST_PRICE</stp>
        <stp>[Crispin Spreadsheet.xlsx]SWAN!R130C13</stp>
        <tr r="M130" s="2"/>
      </tp>
      <tp>
        <v>0.87560000000000004</v>
        <stp/>
        <stp>##V3_BDPV12</stp>
        <stp>EURGBp Curncy</stp>
        <stp>LAST_PRICE</stp>
        <stp>[Crispin Spreadsheet.xlsx]SWAN!R131C13</stp>
        <tr r="M131" s="2"/>
      </tp>
      <tp>
        <v>0.87560000000000004</v>
        <stp/>
        <stp>##V3_BDPV12</stp>
        <stp>EURGBp Curncy</stp>
        <stp>LAST_PRICE</stp>
        <stp>[Crispin Spreadsheet.xlsx]SWAN!R136C13</stp>
        <tr r="M136" s="2"/>
      </tp>
      <tp>
        <v>0.87560000000000004</v>
        <stp/>
        <stp>##V3_BDPV12</stp>
        <stp>EURGBp Curncy</stp>
        <stp>LAST_PRICE</stp>
        <stp>[Crispin Spreadsheet.xlsx]SWAN!R137C13</stp>
        <tr r="M137" s="2"/>
      </tp>
      <tp>
        <v>0.87560000000000004</v>
        <stp/>
        <stp>##V3_BDPV12</stp>
        <stp>EURGBp Curncy</stp>
        <stp>LAST_PRICE</stp>
        <stp>[Crispin Spreadsheet.xlsx]SWAN!R135C13</stp>
        <tr r="M135" s="2"/>
      </tp>
      <tp>
        <v>0.87560000000000004</v>
        <stp/>
        <stp>##V3_BDPV12</stp>
        <stp>EURGBp Curncy</stp>
        <stp>LAST_PRICE</stp>
        <stp>[Crispin Spreadsheet.xlsx]SWAN!R148C13</stp>
        <tr r="M148" s="2"/>
      </tp>
      <tp>
        <v>0.87560000000000004</v>
        <stp/>
        <stp>##V3_BDPV12</stp>
        <stp>EURGBp Curncy</stp>
        <stp>LAST_PRICE</stp>
        <stp>[Crispin Spreadsheet.xlsx]SWAN!R149C13</stp>
        <tr r="M149" s="2"/>
      </tp>
      <tp>
        <v>0.87560000000000004</v>
        <stp/>
        <stp>##V3_BDPV12</stp>
        <stp>EURGBp Curncy</stp>
        <stp>LAST_PRICE</stp>
        <stp>[Crispin Spreadsheet.xlsx]SWAN!R142C13</stp>
        <tr r="M142" s="2"/>
      </tp>
      <tp>
        <v>0.87560000000000004</v>
        <stp/>
        <stp>##V3_BDPV12</stp>
        <stp>EURGBp Curncy</stp>
        <stp>LAST_PRICE</stp>
        <stp>[Crispin Spreadsheet.xlsx]SWAN!R143C13</stp>
        <tr r="M143" s="2"/>
      </tp>
      <tp>
        <v>0.87560000000000004</v>
        <stp/>
        <stp>##V3_BDPV12</stp>
        <stp>EURGBp Curncy</stp>
        <stp>LAST_PRICE</stp>
        <stp>[Crispin Spreadsheet.xlsx]SWAN!R140C13</stp>
        <tr r="M140" s="2"/>
      </tp>
      <tp>
        <v>0.87560000000000004</v>
        <stp/>
        <stp>##V3_BDPV12</stp>
        <stp>EURGBp Curncy</stp>
        <stp>LAST_PRICE</stp>
        <stp>[Crispin Spreadsheet.xlsx]SWAN!R141C13</stp>
        <tr r="M141" s="2"/>
      </tp>
      <tp>
        <v>0.87560000000000004</v>
        <stp/>
        <stp>##V3_BDPV12</stp>
        <stp>EURGBp Curncy</stp>
        <stp>LAST_PRICE</stp>
        <stp>[Crispin Spreadsheet.xlsx]SWAN!R146C13</stp>
        <tr r="M146" s="2"/>
      </tp>
      <tp>
        <v>0.87560000000000004</v>
        <stp/>
        <stp>##V3_BDPV12</stp>
        <stp>EURGBp Curncy</stp>
        <stp>LAST_PRICE</stp>
        <stp>[Crispin Spreadsheet.xlsx]SWAN!R147C13</stp>
        <tr r="M147" s="2"/>
      </tp>
      <tp>
        <v>0.87560000000000004</v>
        <stp/>
        <stp>##V3_BDPV12</stp>
        <stp>EURGBp Curncy</stp>
        <stp>LAST_PRICE</stp>
        <stp>[Crispin Spreadsheet.xlsx]SWAN!R145C13</stp>
        <tr r="M145" s="2"/>
      </tp>
      <tp>
        <v>0.87560000000000004</v>
        <stp/>
        <stp>##V3_BDPV12</stp>
        <stp>EURGBp Curncy</stp>
        <stp>LAST_PRICE</stp>
        <stp>[Crispin Spreadsheet.xlsx]SWAN!R158C13</stp>
        <tr r="M158" s="2"/>
      </tp>
      <tp>
        <v>0.87560000000000004</v>
        <stp/>
        <stp>##V3_BDPV12</stp>
        <stp>EURGBp Curncy</stp>
        <stp>LAST_PRICE</stp>
        <stp>[Crispin Spreadsheet.xlsx]SWAN!R159C13</stp>
        <tr r="M159" s="2"/>
      </tp>
      <tp>
        <v>0.87560000000000004</v>
        <stp/>
        <stp>##V3_BDPV12</stp>
        <stp>EURGBp Curncy</stp>
        <stp>LAST_PRICE</stp>
        <stp>[Crispin Spreadsheet.xlsx]SWAN!R152C13</stp>
        <tr r="M152" s="2"/>
      </tp>
      <tp>
        <v>0.87560000000000004</v>
        <stp/>
        <stp>##V3_BDPV12</stp>
        <stp>EURGBp Curncy</stp>
        <stp>LAST_PRICE</stp>
        <stp>[Crispin Spreadsheet.xlsx]SWAN!R153C13</stp>
        <tr r="M153" s="2"/>
      </tp>
      <tp>
        <v>0.87560000000000004</v>
        <stp/>
        <stp>##V3_BDPV12</stp>
        <stp>EURGBp Curncy</stp>
        <stp>LAST_PRICE</stp>
        <stp>[Crispin Spreadsheet.xlsx]SWAN!R150C13</stp>
        <tr r="M150" s="2"/>
      </tp>
      <tp>
        <v>0.87560000000000004</v>
        <stp/>
        <stp>##V3_BDPV12</stp>
        <stp>EURGBp Curncy</stp>
        <stp>LAST_PRICE</stp>
        <stp>[Crispin Spreadsheet.xlsx]SWAN!R151C13</stp>
        <tr r="M151" s="2"/>
      </tp>
      <tp>
        <v>0.87560000000000004</v>
        <stp/>
        <stp>##V3_BDPV12</stp>
        <stp>EURGBp Curncy</stp>
        <stp>LAST_PRICE</stp>
        <stp>[Crispin Spreadsheet.xlsx]SWAN!R157C13</stp>
        <tr r="M157" s="2"/>
      </tp>
      <tp>
        <v>0.87560000000000004</v>
        <stp/>
        <stp>##V3_BDPV12</stp>
        <stp>EURGBp Curncy</stp>
        <stp>LAST_PRICE</stp>
        <stp>[Crispin Spreadsheet.xlsx]SWAN!R154C13</stp>
        <tr r="M154" s="2"/>
      </tp>
      <tp>
        <v>0.87560000000000004</v>
        <stp/>
        <stp>##V3_BDPV12</stp>
        <stp>EURGBp Curncy</stp>
        <stp>LAST_PRICE</stp>
        <stp>[Crispin Spreadsheet.xlsx]SWAN!R155C13</stp>
        <tr r="M155" s="2"/>
      </tp>
      <tp>
        <v>0.87560000000000004</v>
        <stp/>
        <stp>##V3_BDPV12</stp>
        <stp>EURGBp Curncy</stp>
        <stp>LAST_PRICE</stp>
        <stp>[Crispin Spreadsheet.xlsx]SWAN!R168C13</stp>
        <tr r="M168" s="2"/>
      </tp>
      <tp>
        <v>0.87560000000000004</v>
        <stp/>
        <stp>##V3_BDPV12</stp>
        <stp>EURGBp Curncy</stp>
        <stp>LAST_PRICE</stp>
        <stp>[Crispin Spreadsheet.xlsx]SWAN!R169C13</stp>
        <tr r="M169" s="2"/>
      </tp>
      <tp>
        <v>0.87560000000000004</v>
        <stp/>
        <stp>##V3_BDPV12</stp>
        <stp>EURGBp Curncy</stp>
        <stp>LAST_PRICE</stp>
        <stp>[Crispin Spreadsheet.xlsx]SWAN!R162C13</stp>
        <tr r="M162" s="2"/>
      </tp>
      <tp>
        <v>0.87560000000000004</v>
        <stp/>
        <stp>##V3_BDPV12</stp>
        <stp>EURGBp Curncy</stp>
        <stp>LAST_PRICE</stp>
        <stp>[Crispin Spreadsheet.xlsx]SWAN!R163C13</stp>
        <tr r="M163" s="2"/>
      </tp>
      <tp>
        <v>0.87560000000000004</v>
        <stp/>
        <stp>##V3_BDPV12</stp>
        <stp>EURGBp Curncy</stp>
        <stp>LAST_PRICE</stp>
        <stp>[Crispin Spreadsheet.xlsx]SWAN!R160C13</stp>
        <tr r="M160" s="2"/>
      </tp>
      <tp>
        <v>0.87560000000000004</v>
        <stp/>
        <stp>##V3_BDPV12</stp>
        <stp>EURGBp Curncy</stp>
        <stp>LAST_PRICE</stp>
        <stp>[Crispin Spreadsheet.xlsx]SWAN!R161C13</stp>
        <tr r="M161" s="2"/>
      </tp>
      <tp>
        <v>0.87560000000000004</v>
        <stp/>
        <stp>##V3_BDPV12</stp>
        <stp>EURGBp Curncy</stp>
        <stp>LAST_PRICE</stp>
        <stp>[Crispin Spreadsheet.xlsx]SWAN!R166C13</stp>
        <tr r="M166" s="2"/>
      </tp>
      <tp>
        <v>0.87560000000000004</v>
        <stp/>
        <stp>##V3_BDPV12</stp>
        <stp>EURGBp Curncy</stp>
        <stp>LAST_PRICE</stp>
        <stp>[Crispin Spreadsheet.xlsx]SWAN!R167C13</stp>
        <tr r="M167" s="2"/>
      </tp>
      <tp>
        <v>0.87560000000000004</v>
        <stp/>
        <stp>##V3_BDPV12</stp>
        <stp>EURGBp Curncy</stp>
        <stp>LAST_PRICE</stp>
        <stp>[Crispin Spreadsheet.xlsx]SWAN!R164C13</stp>
        <tr r="M164" s="2"/>
      </tp>
      <tp>
        <v>0.87560000000000004</v>
        <stp/>
        <stp>##V3_BDPV12</stp>
        <stp>EURGBp Curncy</stp>
        <stp>LAST_PRICE</stp>
        <stp>[Crispin Spreadsheet.xlsx]SWAN!R165C13</stp>
        <tr r="M165" s="2"/>
      </tp>
      <tp>
        <v>138.79</v>
        <stp/>
        <stp>##V3_BDPV12</stp>
        <stp>IKA Comdty</stp>
        <stp>PX_YEST_CLOSE</stp>
        <stp>[Crispin Spreadsheet.xlsx]OEI!R721C6</stp>
        <tr r="F721" s="1"/>
      </tp>
      <tp>
        <v>80.849999999999994</v>
        <stp/>
        <stp>##V3_BDPV12</stp>
        <stp>BB FP Equity</stp>
        <stp>PX_YEST_CLOSE</stp>
        <stp>[Crispin Spreadsheet.xlsx]OEI!R124C6</stp>
        <tr r="F124" s="1"/>
      </tp>
      <tp t="s">
        <v>GBp</v>
        <stp/>
        <stp>##V3_BDPV12</stp>
        <stp>RR/ LN Equity</stp>
        <stp>CRNCY</stp>
        <stp>[Crispin Spreadsheet.xlsx]OEI!R546C4</stp>
        <tr r="D546" s="1"/>
      </tp>
      <tp>
        <v>7.44</v>
        <stp/>
        <stp>##V3_BDPV12</stp>
        <stp>BLD AU Equity</stp>
        <stp>PX_YEST_CLOSE</stp>
        <stp>[Crispin Spreadsheet.xlsx]SWAN!R6C6</stp>
        <tr r="F6" s="2"/>
      </tp>
      <tp>
        <v>72.31</v>
        <stp/>
        <stp>##V3_BDPV12</stp>
        <stp>CBA AU Equity</stp>
        <stp>PX_YEST_CLOSE</stp>
        <stp>[Crispin Spreadsheet.xlsx]SWAN!R7C6</stp>
        <tr r="F7" s="2"/>
      </tp>
      <tp>
        <v>1331</v>
        <stp/>
        <stp>##V3_BDPV12</stp>
        <stp>SN/ LN Equity</stp>
        <stp>PX_YEST_CLOSE</stp>
        <stp>[Crispin Spreadsheet.xlsx]OEI!R564C6</stp>
        <tr r="F564" s="1"/>
      </tp>
      <tp>
        <v>186.55</v>
        <stp/>
        <stp>##V3_BDPV12</stp>
        <stp>DC/ LN Equity</stp>
        <stp>PX_YEST_CLOSE</stp>
        <stp>[Crispin Spreadsheet.xlsx]OEI!R449C6</stp>
        <tr r="F449" s="1"/>
      </tp>
      <tp>
        <v>0.87560000000000004</v>
        <stp/>
        <stp>##V3_BDPV12</stp>
        <stp>EURGBP Curncy</stp>
        <stp>LAST_PRICE</stp>
        <stp>[Crispin Spreadsheet.xlsx]SWAN!R219C13</stp>
        <tr r="M219" s="2"/>
      </tp>
      <tp>
        <v>0.87560000000000004</v>
        <stp/>
        <stp>##V3_BDPV12</stp>
        <stp>EURGBP Curncy</stp>
        <stp>LAST_PRICE</stp>
        <stp>[Crispin Spreadsheet.xlsx]SWAN!R224C13</stp>
        <tr r="M224" s="2"/>
      </tp>
      <tp>
        <v>0.87560000000000004</v>
        <stp/>
        <stp>##V3_BDPV12</stp>
        <stp>EURGBP Curncy</stp>
        <stp>LAST_PRICE</stp>
        <stp>[Crispin Spreadsheet.xlsx]SWAN!R134C13</stp>
        <tr r="M134" s="2"/>
      </tp>
      <tp>
        <v>0.87560000000000004</v>
        <stp/>
        <stp>##V3_BDPV12</stp>
        <stp>EURGBP Curncy</stp>
        <stp>LAST_PRICE</stp>
        <stp>[Crispin Spreadsheet.xlsx]SWAN!R156C13</stp>
        <tr r="M156" s="2"/>
      </tp>
      <tp>
        <v>3.97</v>
        <stp/>
        <stp>##V3_BDPV12</stp>
        <stp>KGC US Equity</stp>
        <stp>PX_YEST_CLOSE</stp>
        <stp>[Crispin Spreadsheet.xlsx]BEST!R9C6</stp>
        <tr r="F9" s="6"/>
      </tp>
      <tp>
        <v>0.12</v>
        <stp/>
        <stp>##V3_BDHV12</stp>
        <stp>DW CN Equity</stp>
        <stp>PX_CLOSE_1D</stp>
        <stp>28/03/2018</stp>
        <stp>28/03/2018</stp>
        <stp>[Crispin Spreadsheet.xlsx]OEI!R50C28</stp>
        <tr r="AB50" s="1"/>
      </tp>
      <tp t="s">
        <v>EUR</v>
        <stp/>
        <stp>##V3_BDPV12</stp>
        <stp>AB1 GY Equity</stp>
        <stp>CRNCY</stp>
        <stp>[Crispin Spreadsheet.xlsx]OEI!R141C4</stp>
        <tr r="D141" s="1"/>
      </tp>
      <tp t="s">
        <v>AUD</v>
        <stp/>
        <stp>##V3_BDPV12</stp>
        <stp>GMA AU Equity</stp>
        <stp>CRNCY</stp>
        <stp>[Crispin Spreadsheet.xlsx]SWAN!R9C4</stp>
        <tr r="D9" s="2"/>
      </tp>
      <tp t="s">
        <v>AUD</v>
        <stp/>
        <stp>##V3_BDPV12</stp>
        <stp>FMG AU Equity</stp>
        <stp>CRNCY</stp>
        <stp>[Crispin Spreadsheet.xlsx]SWAN!R8C4</stp>
        <tr r="D8" s="2"/>
      </tp>
      <tp t="s">
        <v>EUR</v>
        <stp/>
        <stp>##V3_BDPV12</stp>
        <stp>SGL GY Equity</stp>
        <stp>CRNCY</stp>
        <stp>[Crispin Spreadsheet.xlsx]OEI!R174C4</stp>
        <tr r="D174" s="1"/>
      </tp>
      <tp t="s">
        <v>EUR</v>
        <stp/>
        <stp>##V3_BDPV12</stp>
        <stp>MMB FP Equity</stp>
        <stp>CRNCY</stp>
        <stp>[Crispin Spreadsheet.xlsx]OEI!R107C4</stp>
        <tr r="D107" s="1"/>
      </tp>
      <tp>
        <v>166.6</v>
        <stp/>
        <stp>##V3_BDPV12</stp>
        <stp>URI US Equity</stp>
        <stp>PX_YEST_CLOSE</stp>
        <stp>[Crispin Spreadsheet.xlsx]OEI!R705C6</stp>
        <tr r="F705" s="1"/>
      </tp>
      <tp>
        <v>89.28</v>
        <stp/>
        <stp>##V3_BDPV12</stp>
        <stp>ABI BB Equity</stp>
        <stp>PX_YEST_CLOSE</stp>
        <stp>[Crispin Spreadsheet.xlsx]OEI!R754C6</stp>
        <tr r="F754" s="1"/>
      </tp>
      <tp>
        <v>14.288</v>
        <stp/>
        <stp>##V3_BDPV12</stp>
        <stp>ENI IM Equity</stp>
        <stp>PX_YEST_CLOSE</stp>
        <stp>[Crispin Spreadsheet.xlsx]OEI!R227C6</stp>
        <tr r="F227" s="1"/>
      </tp>
      <tp>
        <v>60.17</v>
        <stp/>
        <stp>##V3_BDPV12</stp>
        <stp>BNP FP Equity</stp>
        <stp>PX_YEST_CLOSE</stp>
        <stp>[Crispin Spreadsheet.xlsx]OEI!R89C6</stp>
        <tr r="F89" s="1"/>
      </tp>
      <tp t="s">
        <v>USD</v>
        <stp/>
        <stp>##V3_BDPV12</stp>
        <stp>EOG US Equity</stp>
        <stp>CRNCY</stp>
        <stp>[Crispin Spreadsheet.xlsx]OEI!R636C4</stp>
        <tr r="D636" s="1"/>
      </tp>
      <tp>
        <v>2922.07</v>
        <stp/>
        <stp>##V3_BDPV12</stp>
        <stp>NVR US Equity</stp>
        <stp>PX_YEST_CLOSE</stp>
        <stp>[Crispin Spreadsheet.xlsx]OEI!R681C6</stp>
        <tr r="F681" s="1"/>
      </tp>
      <tp>
        <v>6918.5</v>
        <stp/>
        <stp>##V3_BDPV12</stp>
        <stp>Z A Index</stp>
        <stp>LAST_PRICE</stp>
        <stp>[Crispin Spreadsheet.xlsx]OEI!R400C7</stp>
        <tr r="G400" s="1"/>
      </tp>
      <tp>
        <v>21310</v>
        <stp/>
        <stp>##V3_BDPV12</stp>
        <stp>NKA Index</stp>
        <stp>LAST_PRICE</stp>
        <stp>[Crispin Spreadsheet.xlsx]OEI!R240C7</stp>
        <tr r="G240" s="1"/>
      </tp>
      <tp t="s">
        <v>HKD</v>
        <stp/>
        <stp>##V3_BDPV12</stp>
        <stp>175 HK Equity</stp>
        <stp>CRNCY</stp>
        <stp>[Crispin Spreadsheet.xlsx]SWAN!R69C4</stp>
        <tr r="D69" s="2"/>
      </tp>
      <tp>
        <v>3.13</v>
        <stp/>
        <stp>##V3_BDPV12</stp>
        <stp>MTS AU Equity</stp>
        <stp>PX_YEST_CLOSE</stp>
        <stp>[Crispin Spreadsheet.xlsx]OEI!R21C6</stp>
        <tr r="F21" s="1"/>
      </tp>
      <tp t="s">
        <v>AUD</v>
        <stp/>
        <stp>##V3_BDPV12</stp>
        <stp>BLD AU Equity</stp>
        <stp>CRNCY</stp>
        <stp>[Crispin Spreadsheet.xlsx]OEI!R14C4</stp>
        <tr r="D14" s="1"/>
      </tp>
      <tp t="s">
        <v>AUD</v>
        <stp/>
        <stp>##V3_BDPV12</stp>
        <stp>CBA AU Equity</stp>
        <stp>CRNCY</stp>
        <stp>[Crispin Spreadsheet.xlsx]OEI!R15C4</stp>
        <tr r="D15" s="1"/>
      </tp>
      <tp t="s">
        <v>USD</v>
        <stp/>
        <stp>##V3_BDPV12</stp>
        <stp>DHT US Equity</stp>
        <stp>CRNCY</stp>
        <stp>[Crispin Spreadsheet.xlsx]OEI!R631C4</stp>
        <tr r="D631" s="1"/>
      </tp>
      <tp>
        <v>84.78</v>
        <stp/>
        <stp>##V3_BDHV12</stp>
        <stp>SAP GY Equity</stp>
        <stp>PX_CLOSE_1D</stp>
        <stp>28/03/2018</stp>
        <stp>28/03/2018</stp>
        <stp>[Crispin Spreadsheet.xlsx]OPE!R15C22</stp>
        <tr r="V15" s="5"/>
      </tp>
      <tp>
        <v>201.5</v>
        <stp/>
        <stp>##V3_BDHV12</stp>
        <stp>DVO LN Equity</stp>
        <stp>PX_CLOSE_1D</stp>
        <stp>28/03/2018</stp>
        <stp>28/03/2018</stp>
        <stp>[Crispin Spreadsheet.xlsx]OPE!R36C22</stp>
        <tr r="V36" s="5"/>
      </tp>
      <tp>
        <v>4.58</v>
        <stp/>
        <stp>##V3_BDHV12</stp>
        <stp>FMG AU Equity</stp>
        <stp>PX_CLOSE_1D</stp>
        <stp>28/03/2018</stp>
        <stp>28/03/2018</stp>
        <stp>[Crispin Spreadsheet.xlsx]OEI!R17C28</stp>
        <tr r="AB17" s="1"/>
      </tp>
      <tp>
        <v>2.2800000000000002</v>
        <stp/>
        <stp>##V3_BDHV12</stp>
        <stp>GMA AU Equity</stp>
        <stp>PX_CLOSE_1D</stp>
        <stp>28/03/2018</stp>
        <stp>28/03/2018</stp>
        <stp>[Crispin Spreadsheet.xlsx]OEI!R18C28</stp>
        <tr r="AB18" s="1"/>
      </tp>
      <tp>
        <v>14.5562</v>
        <stp/>
        <stp>##V3_BDPV12</stp>
        <stp>EURZAr Curncy</stp>
        <stp>LAST_PRICE</stp>
        <stp>[Crispin Spreadsheet.xlsx]SWAN!R109C13</stp>
        <tr r="M109" s="2"/>
      </tp>
      <tp>
        <v>14.5562</v>
        <stp/>
        <stp>##V3_BDPV12</stp>
        <stp>EURZAr Curncy</stp>
        <stp>LAST_PRICE</stp>
        <stp>[Crispin Spreadsheet.xlsx]SWAN!R110C13</stp>
        <tr r="M110" s="2"/>
      </tp>
      <tp t="s">
        <v>EUR</v>
        <stp/>
        <stp>##V3_BDPV12</stp>
        <stp>CE IM Equity</stp>
        <stp>CRNCY</stp>
        <stp>[Crispin Spreadsheet.xlsx]OEI!R225C4</stp>
        <tr r="D225" s="1"/>
      </tp>
      <tp>
        <v>121.265625</v>
        <stp/>
        <stp>##V3_BDPV12</stp>
        <stp>TYA Comdty</stp>
        <stp>PX_YEST_CLOSE</stp>
        <stp>[Crispin Spreadsheet.xlsx]OEI!R722C6</stp>
        <tr r="F722" s="1"/>
      </tp>
      <tp>
        <v>109.6</v>
        <stp/>
        <stp>##V3_BDPV12</stp>
        <stp>EI FP Equity</stp>
        <stp>PX_YEST_CLOSE</stp>
        <stp>[Crispin Spreadsheet.xlsx]OEI!R100C6</stp>
        <tr r="F100" s="1"/>
      </tp>
      <tp>
        <v>123.4</v>
        <stp/>
        <stp>##V3_BDPV12</stp>
        <stp>16 HK Equity</stp>
        <stp>LAST_PRICE</stp>
        <stp>[Crispin Spreadsheet.xlsx]OEI!R205C7</stp>
        <tr r="G205" s="1"/>
      </tp>
      <tp>
        <v>322.44</v>
        <stp/>
        <stp>##V3_BDPV12</stp>
        <stp>BA US Equity</stp>
        <stp>PX_YEST_CLOSE</stp>
        <stp>[Crispin Spreadsheet.xlsx]OEI!R614C6</stp>
        <tr r="F614" s="1"/>
      </tp>
      <tp>
        <v>11.067399999999999</v>
        <stp/>
        <stp>##V3_BDPV12</stp>
        <stp>GBPNOK Curncy</stp>
        <stp>PX_YEST_CLOSE</stp>
        <stp>[Crispin Spreadsheet.xlsx]OPUS!R31C26</stp>
        <tr r="Z31" s="4"/>
      </tp>
      <tp>
        <v>148.78899999999999</v>
        <stp/>
        <stp>##V3_BDPV12</stp>
        <stp>GBPJPY Curncy</stp>
        <stp>PX_YEST_CLOSE</stp>
        <stp>[Crispin Spreadsheet.xlsx]OPUS!R28C26</stp>
        <tr r="Z28" s="4"/>
      </tp>
      <tp>
        <v>148.78899999999999</v>
        <stp/>
        <stp>##V3_BDPV12</stp>
        <stp>GBPJPY Curncy</stp>
        <stp>PX_YEST_CLOSE</stp>
        <stp>[Crispin Spreadsheet.xlsx]OPUS!R27C26</stp>
        <tr r="Z27" s="4"/>
      </tp>
      <tp>
        <v>148.78899999999999</v>
        <stp/>
        <stp>##V3_BDPV12</stp>
        <stp>GBPJPY Curncy</stp>
        <stp>PX_YEST_CLOSE</stp>
        <stp>[Crispin Spreadsheet.xlsx]OPUS!R26C26</stp>
        <tr r="Z26" s="4"/>
      </tp>
      <tp>
        <v>148.78899999999999</v>
        <stp/>
        <stp>##V3_BDPV12</stp>
        <stp>GBPJPY Curncy</stp>
        <stp>PX_YEST_CLOSE</stp>
        <stp>[Crispin Spreadsheet.xlsx]OPUS!R25C26</stp>
        <tr r="Z25" s="4"/>
      </tp>
      <tp>
        <v>148.78899999999999</v>
        <stp/>
        <stp>##V3_BDPV12</stp>
        <stp>GBPJPY Curncy</stp>
        <stp>PX_YEST_CLOSE</stp>
        <stp>[Crispin Spreadsheet.xlsx]OPUS!R24C26</stp>
        <tr r="Z24" s="4"/>
      </tp>
      <tp>
        <v>148.78899999999999</v>
        <stp/>
        <stp>##V3_BDPV12</stp>
        <stp>GBPJPY Curncy</stp>
        <stp>PX_YEST_CLOSE</stp>
        <stp>[Crispin Spreadsheet.xlsx]OPUS!R23C26</stp>
        <tr r="Z23" s="4"/>
      </tp>
      <tp>
        <v>148.78899999999999</v>
        <stp/>
        <stp>##V3_BDPV12</stp>
        <stp>GBPJPY Curncy</stp>
        <stp>PX_YEST_CLOSE</stp>
        <stp>[Crispin Spreadsheet.xlsx]OPUS!R22C26</stp>
        <tr r="Z22" s="4"/>
      </tp>
      <tp>
        <v>148.78899999999999</v>
        <stp/>
        <stp>##V3_BDPV12</stp>
        <stp>GBPJPY Curncy</stp>
        <stp>PX_YEST_CLOSE</stp>
        <stp>[Crispin Spreadsheet.xlsx]OPUS!R21C26</stp>
        <tr r="Z21" s="4"/>
      </tp>
      <tp>
        <v>1.1415999999999999</v>
        <stp/>
        <stp>##V3_BDPV12</stp>
        <stp>GBPEUR Curncy</stp>
        <stp>PX_YEST_CLOSE</stp>
        <stp>[Crispin Spreadsheet.xlsx]OPUS!R14C26</stp>
        <tr r="Z14" s="4"/>
      </tp>
      <tp>
        <v>1.1415999999999999</v>
        <stp/>
        <stp>##V3_BDPV12</stp>
        <stp>GBPEUR Curncy</stp>
        <stp>PX_YEST_CLOSE</stp>
        <stp>[Crispin Spreadsheet.xlsx]OPUS!R17C26</stp>
        <tr r="Z17" s="4"/>
      </tp>
      <tp>
        <v>1.1415999999999999</v>
        <stp/>
        <stp>##V3_BDPV12</stp>
        <stp>GBPEUR Curncy</stp>
        <stp>PX_YEST_CLOSE</stp>
        <stp>[Crispin Spreadsheet.xlsx]OPUS!R12C26</stp>
        <tr r="Z12" s="4"/>
      </tp>
      <tp>
        <v>1.1415999999999999</v>
        <stp/>
        <stp>##V3_BDPV12</stp>
        <stp>GBPEUR Curncy</stp>
        <stp>PX_YEST_CLOSE</stp>
        <stp>[Crispin Spreadsheet.xlsx]OPUS!R13C26</stp>
        <tr r="Z13" s="4"/>
      </tp>
      <tp>
        <v>1.1415999999999999</v>
        <stp/>
        <stp>##V3_BDPV12</stp>
        <stp>GBPEUR Curncy</stp>
        <stp>PX_YEST_CLOSE</stp>
        <stp>[Crispin Spreadsheet.xlsx]OPUS!R18C26</stp>
        <tr r="Z18" s="4"/>
      </tp>
      <tp>
        <v>1.4034</v>
        <stp/>
        <stp>##V3_BDPV12</stp>
        <stp>GBPUSD Curncy</stp>
        <stp>PX_YEST_CLOSE</stp>
        <stp>[Crispin Spreadsheet.xlsx]OPUS!R62C26</stp>
        <tr r="Z62" s="4"/>
      </tp>
      <tp>
        <v>1.4034</v>
        <stp/>
        <stp>##V3_BDPV12</stp>
        <stp>GBPUSD Curncy</stp>
        <stp>PX_YEST_CLOSE</stp>
        <stp>[Crispin Spreadsheet.xlsx]OPUS!R60C26</stp>
        <tr r="Z60" s="4"/>
      </tp>
      <tp>
        <v>1.4034</v>
        <stp/>
        <stp>##V3_BDPV12</stp>
        <stp>GBPUSD Curncy</stp>
        <stp>PX_YEST_CLOSE</stp>
        <stp>[Crispin Spreadsheet.xlsx]OPUS!R61C26</stp>
        <tr r="Z61" s="4"/>
      </tp>
      <tp>
        <v>1.4034</v>
        <stp/>
        <stp>##V3_BDPV12</stp>
        <stp>GBPUSD Curncy</stp>
        <stp>PX_YEST_CLOSE</stp>
        <stp>[Crispin Spreadsheet.xlsx]OPUS!R42C26</stp>
        <tr r="Z42" s="4"/>
      </tp>
      <tp>
        <v>1.4034</v>
        <stp/>
        <stp>##V3_BDPV12</stp>
        <stp>GBPUSD Curncy</stp>
        <stp>PX_YEST_CLOSE</stp>
        <stp>[Crispin Spreadsheet.xlsx]OPUS!R45C26</stp>
        <tr r="Z45" s="4"/>
      </tp>
      <tp>
        <v>1.4034</v>
        <stp/>
        <stp>##V3_BDPV12</stp>
        <stp>GBPUSD Curncy</stp>
        <stp>PX_YEST_CLOSE</stp>
        <stp>[Crispin Spreadsheet.xlsx]OPUS!R56C26</stp>
        <tr r="Z56" s="4"/>
      </tp>
      <tp>
        <v>1.4034</v>
        <stp/>
        <stp>##V3_BDPV12</stp>
        <stp>GBPUSD Curncy</stp>
        <stp>PX_YEST_CLOSE</stp>
        <stp>[Crispin Spreadsheet.xlsx]OPUS!R57C26</stp>
        <tr r="Z57" s="4"/>
      </tp>
      <tp>
        <v>1.4034</v>
        <stp/>
        <stp>##V3_BDPV12</stp>
        <stp>GBPUSD Curncy</stp>
        <stp>PX_YEST_CLOSE</stp>
        <stp>[Crispin Spreadsheet.xlsx]OPUS!R58C26</stp>
        <tr r="Z58" s="4"/>
      </tp>
      <tp>
        <v>1.4034</v>
        <stp/>
        <stp>##V3_BDPV12</stp>
        <stp>GBPUSD Curncy</stp>
        <stp>PX_YEST_CLOSE</stp>
        <stp>[Crispin Spreadsheet.xlsx]OPUS!R59C26</stp>
        <tr r="Z59" s="4"/>
      </tp>
      <tp>
        <v>11.781000000000001</v>
        <stp/>
        <stp>##V3_BDPV12</stp>
        <stp>GBPSEK Curncy</stp>
        <stp>PX_YEST_CLOSE</stp>
        <stp>[Crispin Spreadsheet.xlsx]OPUS!R34C26</stp>
        <tr r="Z34" s="4"/>
      </tp>
      <tp t="s">
        <v>EUR</v>
        <stp/>
        <stp>##V3_BDPV12</stp>
        <stp>DBK GY Equity</stp>
        <stp>CRNCY</stp>
        <stp>[Crispin Spreadsheet.xlsx]OEI!R152C4</stp>
        <tr r="D152" s="1"/>
      </tp>
      <tp>
        <v>19.420000000000002</v>
        <stp/>
        <stp>##V3_BDPV12</stp>
        <stp>GYC GY Equity</stp>
        <stp>PX_YEST_CLOSE</stp>
        <stp>[Crispin Spreadsheet.xlsx]OEI!R157C6</stp>
        <tr r="F157" s="1"/>
      </tp>
      <tp t="s">
        <v>EUR</v>
        <stp/>
        <stp>##V3_BDPV12</stp>
        <stp>DAI GY Equity</stp>
        <stp>CRNCY</stp>
        <stp>[Crispin Spreadsheet.xlsx]OEI!R151C4</stp>
        <tr r="D151" s="1"/>
      </tp>
      <tp t="s">
        <v>EUR</v>
        <stp/>
        <stp>##V3_BDPV12</stp>
        <stp>WDI GY Equity</stp>
        <stp>CRNCY</stp>
        <stp>[Crispin Spreadsheet.xlsx]OEI!R184C4</stp>
        <tr r="D184" s="1"/>
      </tp>
      <tp t="s">
        <v>USD</v>
        <stp/>
        <stp>##V3_BDPV12</stp>
        <stp>DHI US Equity</stp>
        <stp>CRNCY</stp>
        <stp>[Crispin Spreadsheet.xlsx]OEI!R632C4</stp>
        <tr r="D632" s="1"/>
      </tp>
      <tp t="s">
        <v>EUR</v>
        <stp/>
        <stp>##V3_BDPV12</stp>
        <stp>WCH GY Equity</stp>
        <stp>CRNCY</stp>
        <stp>[Crispin Spreadsheet.xlsx]OEI!R183C4</stp>
        <tr r="D183" s="1"/>
      </tp>
      <tp>
        <v>39.4</v>
        <stp/>
        <stp>##V3_BDPV12</stp>
        <stp>USG US Equity</stp>
        <stp>PX_YEST_CLOSE</stp>
        <stp>[Crispin Spreadsheet.xlsx]OEI!R707C6</stp>
        <tr r="F707" s="1"/>
      </tp>
      <tp t="s">
        <v>EUR</v>
        <stp/>
        <stp>##V3_BDPV12</stp>
        <stp>SAN FP Equity</stp>
        <stp>CRNCY</stp>
        <stp>[Crispin Spreadsheet.xlsx]OEI!R118C4</stp>
        <tr r="D118" s="1"/>
      </tp>
      <tp t="s">
        <v>USD</v>
        <stp/>
        <stp>##V3_BDPV12</stp>
        <stp>MON US Equity</stp>
        <stp>CRNCY</stp>
        <stp>[Crispin Spreadsheet.xlsx]OEI!R785C4</stp>
        <tr r="D785" s="1"/>
      </tp>
      <tp>
        <v>59</v>
        <stp/>
        <stp>##V3_BDPV12</stp>
        <stp>TOD IM Equity</stp>
        <stp>PX_YEST_CLOSE</stp>
        <stp>[Crispin Spreadsheet.xlsx]OEI!R235C6</stp>
        <tr r="F235" s="1"/>
      </tp>
      <tp>
        <v>13.78</v>
        <stp/>
        <stp>##V3_BDPV12</stp>
        <stp>ACE IM Equity</stp>
        <stp>PX_YEST_CLOSE</stp>
        <stp>[Crispin Spreadsheet.xlsx]OEI!R219C6</stp>
        <tr r="F219" s="1"/>
      </tp>
      <tp>
        <v>2.31</v>
        <stp/>
        <stp>##V3_BDPV12</stp>
        <stp>GMA AU Equity</stp>
        <stp>PX_YEST_CLOSE</stp>
        <stp>[Crispin Spreadsheet.xlsx]OEI!R18C6</stp>
        <tr r="F18" s="1"/>
      </tp>
      <tp>
        <v>23.63</v>
        <stp/>
        <stp>##V3_BDPV12</stp>
        <stp>FTI FP Equity</stp>
        <stp>PX_YEST_CLOSE</stp>
        <stp>[Crispin Spreadsheet.xlsx]OEI!R803C6</stp>
        <tr r="F803" s="1"/>
      </tp>
      <tp>
        <v>463</v>
        <stp/>
        <stp>##V3_BDPV12</stp>
        <stp>GKN LN Equity</stp>
        <stp>PX_YEST_CLOSE</stp>
        <stp>[Crispin Spreadsheet.xlsx]OEI!R462C6</stp>
        <tr r="F462" s="1"/>
      </tp>
      <tp t="s">
        <v>CAD</v>
        <stp/>
        <stp>##V3_BDPV12</stp>
        <stp>FNV CN Equity</stp>
        <stp>CRNCY</stp>
        <stp>[Crispin Spreadsheet.xlsx]OEI!R51C4</stp>
        <tr r="D51" s="1"/>
      </tp>
      <tp>
        <v>15.55</v>
        <stp/>
        <stp>##V3_BDPV12</stp>
        <stp>BVN US Equity</stp>
        <stp>PX_YEST_CLOSE</stp>
        <stp>[Crispin Spreadsheet.xlsx]OEI!R622C6</stp>
        <tr r="F622" s="1"/>
      </tp>
      <tp>
        <v>96.76</v>
        <stp/>
        <stp>##V3_BDPV12</stp>
        <stp>XPO US Equity</stp>
        <stp>PX_YEST_CLOSE</stp>
        <stp>[Crispin Spreadsheet.xlsx]OEI!R814C6</stp>
        <tr r="F814" s="1"/>
      </tp>
      <tp t="s">
        <v>EUR</v>
        <stp/>
        <stp>##V3_BDPV12</stp>
        <stp>SDF GY Equity</stp>
        <stp>CRNCY</stp>
        <stp>[Crispin Spreadsheet.xlsx]OEI!R164C4</stp>
        <tr r="D164" s="1"/>
      </tp>
      <tp t="s">
        <v>GBp</v>
        <stp/>
        <stp>##V3_BDPV12</stp>
        <stp>IPF LN Equity</stp>
        <stp>CRNCY</stp>
        <stp>[Crispin Spreadsheet.xlsx]OEI!R487C4</stp>
        <tr r="D487" s="1"/>
      </tp>
      <tp>
        <v>1661</v>
        <stp/>
        <stp>##V3_BDPV12</stp>
        <stp>AAL LN Equity</stp>
        <stp>PX_YEST_CLOSE</stp>
        <stp>[Crispin Spreadsheet.xlsx]OEI!R408C6</stp>
        <tr r="F408" s="1"/>
      </tp>
      <tp t="s">
        <v>EUR</v>
        <stp/>
        <stp>##V3_BDPV12</stp>
        <stp>GLE FP Equity</stp>
        <stp>CRNCY</stp>
        <stp>[Crispin Spreadsheet.xlsx]OEI!R125C4</stp>
        <tr r="D125" s="1"/>
      </tp>
      <tp t="s">
        <v>GBp</v>
        <stp/>
        <stp>##V3_BDPV12</stp>
        <stp>EMG LN Equity</stp>
        <stp>CRNCY</stp>
        <stp>[Crispin Spreadsheet.xlsx]OPE!R41C4</stp>
        <tr r="D41" s="5"/>
      </tp>
      <tp t="s">
        <v>GBp</v>
        <stp/>
        <stp>##V3_BDPV12</stp>
        <stp>SPD LN Equity</stp>
        <stp>CRNCY</stp>
        <stp>[Crispin Spreadsheet.xlsx]OEI!R567C4</stp>
        <tr r="D567" s="1"/>
      </tp>
      <tp>
        <v>70.58</v>
        <stp/>
        <stp>##V3_BDPV12</stp>
        <stp>LVS US Equity</stp>
        <stp>PX_YEST_CLOSE</stp>
        <stp>[Crispin Spreadsheet.xlsx]OEI!R662C6</stp>
        <tr r="F662" s="1"/>
      </tp>
      <tp>
        <v>3570.5</v>
        <stp/>
        <stp>##V3_BDPV12</stp>
        <stp>SHP LN Equity</stp>
        <stp>PX_YEST_CLOSE</stp>
        <stp>[Crispin Spreadsheet.xlsx]OEI!R561C6</stp>
        <tr r="F561" s="1"/>
      </tp>
      <tp t="s">
        <v>HKD</v>
        <stp/>
        <stp>##V3_BDPV12</stp>
        <stp>656 HK Equity</stp>
        <stp>CRNCY</stp>
        <stp>[Crispin Spreadsheet.xlsx]SWAN!R68C4</stp>
        <tr r="D68" s="2"/>
      </tp>
      <tp>
        <v>276.64</v>
        <stp/>
        <stp>##V3_BDPV12</stp>
        <stp>GWW US Equity</stp>
        <stp>PX_YEST_CLOSE</stp>
        <stp>[Crispin Spreadsheet.xlsx]OEI!R813C6</stp>
        <tr r="F813" s="1"/>
      </tp>
      <tp>
        <v>1940</v>
        <stp/>
        <stp>##V3_BDPV12</stp>
        <stp>AHT LN Equity</stp>
        <stp>PX_YEST_CLOSE</stp>
        <stp>[Crispin Spreadsheet.xlsx]OEI!R411C6</stp>
        <tr r="F411" s="1"/>
      </tp>
      <tp t="s">
        <v>EUR</v>
        <stp/>
        <stp>##V3_BDPV12</stp>
        <stp>RMS FP Equity</stp>
        <stp>CRNCY</stp>
        <stp>[Crispin Spreadsheet.xlsx]OEI!R104C4</stp>
        <tr r="D104" s="1"/>
      </tp>
      <tp t="s">
        <v>GBp</v>
        <stp/>
        <stp>##V3_BDPV12</stp>
        <stp>RRS LN Equity</stp>
        <stp>CRNCY</stp>
        <stp>[Crispin Spreadsheet.xlsx]OEI!R535C4</stp>
        <tr r="D535" s="1"/>
      </tp>
      <tp t="s">
        <v>CHF</v>
        <stp/>
        <stp>##V3_BDPV12</stp>
        <stp>CFR SW Equity</stp>
        <stp>CRNCY</stp>
        <stp>[Crispin Spreadsheet.xlsx]OEI!R378C4</stp>
        <tr r="D378" s="1"/>
      </tp>
      <tp t="s">
        <v>USD</v>
        <stp/>
        <stp>##V3_BDPV12</stp>
        <stp>WHR US Equity</stp>
        <stp>CRNCY</stp>
        <stp>[Crispin Spreadsheet.xlsx]OEI!R712C4</stp>
        <tr r="D712" s="1"/>
      </tp>
      <tp>
        <v>1.4034</v>
        <stp/>
        <stp>##V3_BDPV12</stp>
        <stp>GBPUSD Curncy</stp>
        <stp>PX_YEST_CLOSE</stp>
        <stp>[Crispin Spreadsheet.xlsx]BEST!R8C26</stp>
        <tr r="Z8" s="6"/>
      </tp>
      <tp>
        <v>1.4034</v>
        <stp/>
        <stp>##V3_BDPV12</stp>
        <stp>GBPUSD Curncy</stp>
        <stp>PX_YEST_CLOSE</stp>
        <stp>[Crispin Spreadsheet.xlsx]BEST!R9C26</stp>
        <tr r="Z9" s="6"/>
      </tp>
      <tp>
        <v>1297.5</v>
        <stp/>
        <stp>##V3_BDPV12</stp>
        <stp>SKY LN Equity</stp>
        <stp>PX_YEST_CLOSE</stp>
        <stp>[Crispin Spreadsheet.xlsx]OEI!R562C6</stp>
        <tr r="F562" s="1"/>
      </tp>
      <tp t="s">
        <v>EUR</v>
        <stp/>
        <stp>##V3_BDPV12</stp>
        <stp>CAP FP Equity</stp>
        <stp>CRNCY</stp>
        <stp>[Crispin Spreadsheet.xlsx]OEI!R91C4</stp>
        <tr r="D91" s="1"/>
      </tp>
      <tp t="s">
        <v>GBp</v>
        <stp/>
        <stp>##V3_BDPV12</stp>
        <stp>ITV LN Equity</stp>
        <stp>CRNCY</stp>
        <stp>[Crispin Spreadsheet.xlsx]OEI!R773C4</stp>
        <tr r="D773" s="1"/>
      </tp>
      <tp>
        <v>33.5</v>
        <stp/>
        <stp>##V3_BDHV12</stp>
        <stp>HUM LN Equity</stp>
        <stp>PX_CLOSE_1D</stp>
        <stp>28/03/2018</stp>
        <stp>28/03/2018</stp>
        <stp>[Crispin Spreadsheet.xlsx]OPE!R40C22</stp>
        <tr r="V40" s="5"/>
      </tp>
      <tp>
        <v>25.35</v>
        <stp/>
        <stp>##V3_BDPV12</stp>
        <stp>MT NA Equity</stp>
        <stp>LAST_PRICE</stp>
        <stp>[Crispin Spreadsheet.xlsx]SWAN!R98C7</stp>
        <tr r="G98" s="2"/>
      </tp>
      <tp>
        <v>107.3</v>
        <stp/>
        <stp>##V3_BDHV12</stp>
        <stp>AKE FP Equity</stp>
        <stp>PX_CLOSE_1D</stp>
        <stp>28/03/2018</stp>
        <stp>28/03/2018</stp>
        <stp>[Crispin Spreadsheet.xlsx]OEI!R86C28</stp>
        <tr r="AB86" s="1"/>
      </tp>
      <tp t="s">
        <v>USD</v>
        <stp/>
        <stp>##V3_BDPV12</stp>
        <stp>RTYA Index</stp>
        <stp>CRNCY</stp>
        <stp>[Crispin Spreadsheet.xlsx]OEI!R597C4</stp>
        <tr r="D597" s="1"/>
      </tp>
      <tp>
        <v>63.7</v>
        <stp/>
        <stp>##V3_BDPV12</stp>
        <stp>LR FP Equity</stp>
        <stp>PX_YEST_CLOSE</stp>
        <stp>[Crispin Spreadsheet.xlsx]OEI!R108C6</stp>
        <tr r="F108" s="1"/>
      </tp>
      <tp>
        <v>53.64</v>
        <stp/>
        <stp>##V3_BDPV12</stp>
        <stp>FR FP Equity</stp>
        <stp>PX_YEST_CLOSE</stp>
        <stp>[Crispin Spreadsheet.xlsx]OEI!R132C6</stp>
        <tr r="F132" s="1"/>
      </tp>
      <tp>
        <v>887</v>
        <stp/>
        <stp>##V3_BDPV12</stp>
        <stp>8848 JT Equity</stp>
        <stp>LAST_PRICE</stp>
        <stp>[Crispin Spreadsheet.xlsx]OPE!R23C7</stp>
        <tr r="G23" s="5"/>
      </tp>
      <tp>
        <v>132.55000000000001</v>
        <stp/>
        <stp>##V3_BDPV12</stp>
        <stp>GNC LN Equity</stp>
        <stp>PX_YEST_CLOSE</stp>
        <stp>[Crispin Spreadsheet.xlsx]OEI!R466C6</stp>
        <tr r="F466" s="1"/>
      </tp>
      <tp>
        <v>142.19999999999999</v>
        <stp/>
        <stp>##V3_BDPV12</stp>
        <stp>CNA LN Equity</stp>
        <stp>PX_YEST_CLOSE</stp>
        <stp>[Crispin Spreadsheet.xlsx]OEI!R436C6</stp>
        <tr r="F436" s="1"/>
      </tp>
      <tp>
        <v>16.501999999999999</v>
        <stp/>
        <stp>##V3_BDPV12</stp>
        <stp>FCA IM Equity</stp>
        <stp>PX_YEST_CLOSE</stp>
        <stp>[Crispin Spreadsheet.xlsx]OEI!R228C6</stp>
        <tr r="F228" s="1"/>
      </tp>
      <tp t="s">
        <v>EUR</v>
        <stp/>
        <stp>##V3_BDPV12</stp>
        <stp>RNO FP Equity</stp>
        <stp>CRNCY</stp>
        <stp>[Crispin Spreadsheet.xlsx]OEI!R116C4</stp>
        <tr r="D116" s="1"/>
      </tp>
      <tp>
        <v>157.19999999999999</v>
        <stp/>
        <stp>##V3_BDPV12</stp>
        <stp>MHG NO Equity</stp>
        <stp>PX_YEST_CLOSE</stp>
        <stp>[Crispin Spreadsheet.xlsx]OEI!R781C6</stp>
        <tr r="F781" s="1"/>
      </tp>
      <tp>
        <v>11252</v>
        <stp/>
        <stp>##V3_BDPV12</stp>
        <stp>ANG SJ Equity</stp>
        <stp>PX_YEST_CLOSE</stp>
        <stp>[Crispin Spreadsheet.xlsx]OEI!R332C6</stp>
        <tr r="F332" s="1"/>
      </tp>
      <tp t="s">
        <v>GBp</v>
        <stp/>
        <stp>##V3_BDPV12</stp>
        <stp>RTN LN Equity</stp>
        <stp>CRNCY</stp>
        <stp>[Crispin Spreadsheet.xlsx]OEI!R542C4</stp>
        <tr r="D542" s="1"/>
      </tp>
      <tp t="s">
        <v>CAD</v>
        <stp/>
        <stp>##V3_BDPV12</stp>
        <stp>AEM CN Equity</stp>
        <stp>CRNCY</stp>
        <stp>[Crispin Spreadsheet.xlsx]OEI!R47C4</stp>
        <tr r="D47" s="1"/>
      </tp>
      <tp t="s">
        <v>AUD</v>
        <stp/>
        <stp>##V3_BDPV12</stp>
        <stp>MQG AU Equity</stp>
        <stp>CRNCY</stp>
        <stp>[Crispin Spreadsheet.xlsx]OEI!R19C4</stp>
        <tr r="D19" s="1"/>
      </tp>
      <tp>
        <v>224.2</v>
        <stp/>
        <stp>##V3_BDPV12</stp>
        <stp>WDH DC Equity</stp>
        <stp>PX_YEST_CLOSE</stp>
        <stp>[Crispin Spreadsheet.xlsx]OEI!R811C6</stp>
        <tr r="F811" s="1"/>
      </tp>
      <tp>
        <v>166.6</v>
        <stp/>
        <stp>##V3_BDPV12</stp>
        <stp>URI US Equity</stp>
        <stp>PX_YEST_CLOSE</stp>
        <stp>[Crispin Spreadsheet.xlsx]OEI!R807C6</stp>
        <tr r="F807" s="1"/>
      </tp>
      <tp t="s">
        <v>EUR</v>
        <stp/>
        <stp>##V3_BDPV12</stp>
        <stp>ELE SQ Equity</stp>
        <stp>CRNCY</stp>
        <stp>[Crispin Spreadsheet.xlsx]OEI!R345C4</stp>
        <tr r="D345" s="1"/>
      </tp>
      <tp t="s">
        <v>EUR</v>
        <stp/>
        <stp>##V3_BDPV12</stp>
        <stp>ORA FP Equity</stp>
        <stp>CRNCY</stp>
        <stp>[Crispin Spreadsheet.xlsx]OPE!R10C4</stp>
        <tr r="D10" s="5"/>
      </tp>
      <tp t="s">
        <v>GBp</v>
        <stp/>
        <stp>##V3_BDPV12</stp>
        <stp>LSE LN Equity</stp>
        <stp>CRNCY</stp>
        <stp>[Crispin Spreadsheet.xlsx]OEI!R505C4</stp>
        <tr r="D505" s="1"/>
      </tp>
      <tp>
        <v>107.85</v>
        <stp/>
        <stp>##V3_BDPV12</stp>
        <stp>JPM US Equity</stp>
        <stp>PX_YEST_CLOSE</stp>
        <stp>[Crispin Spreadsheet.xlsx]OEI!R655C6</stp>
        <tr r="F655" s="1"/>
      </tp>
      <tp>
        <v>1</v>
        <stp/>
        <stp>##V3_BDPV12</stp>
        <stp>EURSEK Curncy</stp>
        <stp>QUOTE_FACTOR</stp>
        <stp>[Crispin Spreadsheet.xlsx]OPE!R29C12</stp>
        <tr r="L29" s="5"/>
      </tp>
      <tp>
        <v>19.45</v>
        <stp/>
        <stp>##V3_BDPV12</stp>
        <stp>HTZ US Equity</stp>
        <stp>PX_YEST_CLOSE</stp>
        <stp>[Crispin Spreadsheet.xlsx]OEI!R651C6</stp>
        <tr r="F651" s="1"/>
      </tp>
      <tp t="s">
        <v>EUR</v>
        <stp/>
        <stp>##V3_BDPV12</stp>
        <stp>MAP SQ Equity</stp>
        <stp>CRNCY</stp>
        <stp>[Crispin Spreadsheet.xlsx]OEI!R348C4</stp>
        <tr r="D348" s="1"/>
      </tp>
      <tp t="s">
        <v>GBp</v>
        <stp/>
        <stp>##V3_BDPV12</stp>
        <stp>ITV LN Equity</stp>
        <stp>CRNCY</stp>
        <stp>[Crispin Spreadsheet.xlsx]OEI!R492C4</stp>
        <tr r="D492" s="1"/>
      </tp>
      <tp>
        <v>127.9</v>
        <stp/>
        <stp>##V3_BDHV12</stp>
        <stp>16 HK Equity</stp>
        <stp>PX_CLOSE_1D</stp>
        <stp>28/03/2018</stp>
        <stp>28/03/2018</stp>
        <stp>[Crispin Spreadsheet.xlsx]OEI!R205C28</stp>
        <tr r="AB205" s="1"/>
      </tp>
      <tp>
        <v>26.56</v>
        <stp/>
        <stp>##V3_BDHV12</stp>
        <stp>WOW AU Equity</stp>
        <stp>PX_CLOSE_1D</stp>
        <stp>28/03/2018</stp>
        <stp>28/03/2018</stp>
        <stp>[Crispin Spreadsheet.xlsx]OEI!R27C28</stp>
        <tr r="AB27" s="1"/>
      </tp>
      <tp>
        <v>1.1000000000000001</v>
        <stp/>
        <stp>##V3_BDHV12</stp>
        <stp>ATH CN Equity</stp>
        <stp>PX_CLOSE_1D</stp>
        <stp>28/03/2018</stp>
        <stp>28/03/2018</stp>
        <stp>[Crispin Spreadsheet.xlsx]OEI!R48C28</stp>
        <tr r="AB48" s="1"/>
      </tp>
      <tp>
        <v>9.85</v>
        <stp/>
        <stp>##V3_BDHV12</stp>
        <stp>RIG US Equity</stp>
        <stp>PX_CLOSE_1D</stp>
        <stp>28/03/2018</stp>
        <stp>28/03/2018</stp>
        <stp>[Crispin Spreadsheet.xlsx]OPE!R53C22</stp>
        <tr r="V53" s="5"/>
      </tp>
      <tp t="s">
        <v>EUR</v>
        <stp/>
        <stp>##V3_BDPV12</stp>
        <stp>SW FP Equity</stp>
        <stp>CRNCY</stp>
        <stp>[Crispin Spreadsheet.xlsx]OEI!R126C4</stp>
        <tr r="D126" s="1"/>
      </tp>
      <tp t="s">
        <v>EUR</v>
        <stp/>
        <stp>##V3_BDPV12</stp>
        <stp>IF IM Equity</stp>
        <stp>CRNCY</stp>
        <stp>[Crispin Spreadsheet.xlsx]OEI!R221C4</stp>
        <tr r="D221" s="1"/>
      </tp>
      <tp t="s">
        <v>EUR</v>
        <stp/>
        <stp>##V3_BDPV12</stp>
        <stp>VK FP Equity</stp>
        <stp>CRNCY</stp>
        <stp>[Crispin Spreadsheet.xlsx]OEI!R133C4</stp>
        <tr r="D133" s="1"/>
      </tp>
      <tp>
        <v>581.4</v>
        <stp/>
        <stp>##V3_BDPV12</stp>
        <stp>BA/ LN Equity</stp>
        <stp>PX_YEST_CLOSE</stp>
        <stp>[Crispin Spreadsheet.xlsx]OEI!R416C6</stp>
        <tr r="F416" s="1"/>
      </tp>
      <tp>
        <v>9.6803000000000008</v>
        <stp/>
        <stp>##V3_BDPV12</stp>
        <stp>EURNOK Curncy</stp>
        <stp>LAST_PRICE</stp>
        <stp>[Crispin Spreadsheet.xlsx]SWAN!R103C13</stp>
        <tr r="M103" s="2"/>
      </tp>
      <tp>
        <v>9.6803000000000008</v>
        <stp/>
        <stp>##V3_BDPV12</stp>
        <stp>EURNOK Curncy</stp>
        <stp>LAST_PRICE</stp>
        <stp>[Crispin Spreadsheet.xlsx]SWAN!R102C13</stp>
        <tr r="M102" s="2"/>
      </tp>
      <tp>
        <v>9.6803000000000008</v>
        <stp/>
        <stp>##V3_BDPV12</stp>
        <stp>EURNOK Curncy</stp>
        <stp>LAST_PRICE</stp>
        <stp>[Crispin Spreadsheet.xlsx]SWAN!R106C13</stp>
        <tr r="M106" s="2"/>
      </tp>
      <tp>
        <v>9.6803000000000008</v>
        <stp/>
        <stp>##V3_BDPV12</stp>
        <stp>EURNOK Curncy</stp>
        <stp>LAST_PRICE</stp>
        <stp>[Crispin Spreadsheet.xlsx]SWAN!R105C13</stp>
        <tr r="M105" s="2"/>
      </tp>
      <tp>
        <v>9.6803000000000008</v>
        <stp/>
        <stp>##V3_BDPV12</stp>
        <stp>EURNOK Curncy</stp>
        <stp>LAST_PRICE</stp>
        <stp>[Crispin Spreadsheet.xlsx]SWAN!R104C13</stp>
        <tr r="M104" s="2"/>
      </tp>
      <tp t="s">
        <v>GBp</v>
        <stp/>
        <stp>##V3_BDPV12</stp>
        <stp>TPK LN Equity</stp>
        <stp>CRNCY</stp>
        <stp>[Crispin Spreadsheet.xlsx]OEI!R579C4</stp>
        <tr r="D579" s="1"/>
      </tp>
      <tp>
        <v>132</v>
        <stp/>
        <stp>##V3_BDPV12</stp>
        <stp>SGC LN Equity</stp>
        <stp>PX_YEST_CLOSE</stp>
        <stp>[Crispin Spreadsheet.xlsx]OEI!R570C6</stp>
        <tr r="F570" s="1"/>
      </tp>
      <tp>
        <v>142.9</v>
        <stp/>
        <stp>##V3_BDPV12</stp>
        <stp>ACA LN Equity</stp>
        <stp>PX_YEST_CLOSE</stp>
        <stp>[Crispin Spreadsheet.xlsx]OEI!R404C6</stp>
        <tr r="F404" s="1"/>
      </tp>
      <tp t="s">
        <v>USD</v>
        <stp/>
        <stp>##V3_BDPV12</stp>
        <stp>KBH US Equity</stp>
        <stp>CRNCY</stp>
        <stp>[Crispin Spreadsheet.xlsx]OEI!R656C4</stp>
        <tr r="D656" s="1"/>
      </tp>
      <tp>
        <v>7.12</v>
        <stp/>
        <stp>##V3_BDPV12</stp>
        <stp>POG LN Equity</stp>
        <stp>PX_YEST_CLOSE</stp>
        <stp>[Crispin Spreadsheet.xlsx]OEI!R528C6</stp>
        <tr r="F528" s="1"/>
      </tp>
      <tp>
        <v>614.6</v>
        <stp/>
        <stp>##V3_BDPV12</stp>
        <stp>IAG LN Equity</stp>
        <stp>PX_YEST_CLOSE</stp>
        <stp>[Crispin Spreadsheet.xlsx]OEI!R486C6</stp>
        <tr r="F486" s="1"/>
      </tp>
      <tp t="s">
        <v>GBp</v>
        <stp/>
        <stp>##V3_BDPV12</stp>
        <stp>AZN LN Equity</stp>
        <stp>CRNCY</stp>
        <stp>[Crispin Spreadsheet.xlsx]OEI!R413C4</stp>
        <tr r="D413" s="1"/>
      </tp>
      <tp>
        <v>37.799999999999997</v>
        <stp/>
        <stp>##V3_BDPV12</stp>
        <stp>PFD LN Equity</stp>
        <stp>PX_YEST_CLOSE</stp>
        <stp>[Crispin Spreadsheet.xlsx]OEI!R531C6</stp>
        <tr r="F531" s="1"/>
      </tp>
      <tp t="s">
        <v>SGD</v>
        <stp/>
        <stp>##V3_BDPV12</stp>
        <stp>UOB SP Equity</stp>
        <stp>CRNCY</stp>
        <stp>[Crispin Spreadsheet.xlsx]OEI!R328C4</stp>
        <tr r="D328" s="1"/>
      </tp>
      <tp>
        <v>4.33</v>
        <stp/>
        <stp>##V3_BDPV12</stp>
        <stp>FMG AU Equity</stp>
        <stp>PX_YEST_CLOSE</stp>
        <stp>[Crispin Spreadsheet.xlsx]OEI!R17C6</stp>
        <tr r="F17" s="1"/>
      </tp>
      <tp>
        <v>20.5</v>
        <stp/>
        <stp>##V3_BDPV12</stp>
        <stp>CNP FP Equity</stp>
        <stp>PX_YEST_CLOSE</stp>
        <stp>[Crispin Spreadsheet.xlsx]OEI!R95C6</stp>
        <tr r="F95" s="1"/>
      </tp>
      <tp t="s">
        <v>USD</v>
        <stp/>
        <stp>##V3_BDPV12</stp>
        <stp>TDG US Equity</stp>
        <stp>CRNCY</stp>
        <stp>[Crispin Spreadsheet.xlsx]OEI!R700C4</stp>
        <tr r="D700" s="1"/>
      </tp>
      <tp>
        <v>4580</v>
        <stp/>
        <stp>##V3_BDPV12</stp>
        <stp>CCL LN Equity</stp>
        <stp>PX_YEST_CLOSE</stp>
        <stp>[Crispin Spreadsheet.xlsx]OEI!R434C6</stp>
        <tr r="F434" s="1"/>
      </tp>
      <tp>
        <v>1177</v>
        <stp/>
        <stp>##V3_BDPV12</stp>
        <stp>SGL SJ Equity</stp>
        <stp>PX_YEST_CLOSE</stp>
        <stp>[Crispin Spreadsheet.xlsx]OEI!R334C6</stp>
        <tr r="F334" s="1"/>
      </tp>
      <tp t="s">
        <v>EUR</v>
        <stp/>
        <stp>##V3_BDPV12</stp>
        <stp>DSY FP Equity</stp>
        <stp>CRNCY</stp>
        <stp>[Crispin Spreadsheet.xlsx]OEI!R98C4</stp>
        <tr r="D98" s="1"/>
      </tp>
      <tp>
        <v>1456</v>
        <stp/>
        <stp>##V3_BDPV12</stp>
        <stp>HSX LN Equity</stp>
        <stp>PX_YEST_CLOSE</stp>
        <stp>[Crispin Spreadsheet.xlsx]OPE!R38C6</stp>
        <tr r="F38" s="5"/>
      </tp>
      <tp t="s">
        <v>GBp</v>
        <stp/>
        <stp>##V3_BDPV12</stp>
        <stp>SPD LN Equity</stp>
        <stp>CRNCY</stp>
        <stp>[Crispin Spreadsheet.xlsx]OEI!R799C4</stp>
        <tr r="D799" s="1"/>
      </tp>
      <tp>
        <v>5.7</v>
        <stp/>
        <stp>##V3_BDPV12</stp>
        <stp>EDR LN Equity</stp>
        <stp>PX_YEST_CLOSE</stp>
        <stp>[Crispin Spreadsheet.xlsx]OEI!R453C6</stp>
        <tr r="F453" s="1"/>
      </tp>
      <tp>
        <v>124.88</v>
        <stp/>
        <stp>##V3_BDPV12</stp>
        <stp>GBS LN Equity</stp>
        <stp>PX_YEST_CLOSE</stp>
        <stp>[Crispin Spreadsheet.xlsx]OEI!R465C6</stp>
        <tr r="F465" s="1"/>
      </tp>
      <tp>
        <v>248.1</v>
        <stp/>
        <stp>##V3_BDPV12</stp>
        <stp>GFS LN Equity</stp>
        <stp>PX_YEST_CLOSE</stp>
        <stp>[Crispin Spreadsheet.xlsx]OEI!R461C6</stp>
        <tr r="F461" s="1"/>
      </tp>
      <tp t="s">
        <v>CAD</v>
        <stp/>
        <stp>##V3_BDPV12</stp>
        <stp>ATH CN Equity</stp>
        <stp>CRNCY</stp>
        <stp>[Crispin Spreadsheet.xlsx]OEI!R48C4</stp>
        <tr r="D48" s="1"/>
      </tp>
      <tp>
        <v>111.1</v>
        <stp/>
        <stp>##V3_BDPV12</stp>
        <stp>ATO FP Equity</stp>
        <stp>PX_YEST_CLOSE</stp>
        <stp>[Crispin Spreadsheet.xlsx]OEI!R87C6</stp>
        <tr r="F87" s="1"/>
      </tp>
      <tp t="s">
        <v>USD</v>
        <stp/>
        <stp>##V3_BDPV12</stp>
        <stp>PBR US Equity</stp>
        <stp>CRNCY</stp>
        <stp>[Crispin Spreadsheet.xlsx]OEI!R686C4</stp>
        <tr r="D686" s="1"/>
      </tp>
      <tp>
        <v>895</v>
        <stp/>
        <stp>##V3_BDPV12</stp>
        <stp>BOY LN Equity</stp>
        <stp>PX_YEST_CLOSE</stp>
        <stp>[Crispin Spreadsheet.xlsx]OEI!R758C6</stp>
        <tr r="F758" s="1"/>
      </tp>
      <tp t="s">
        <v>USD</v>
        <stp/>
        <stp>##V3_BDPV12</stp>
        <stp>RDC US Equity</stp>
        <stp>CRNCY</stp>
        <stp>[Crispin Spreadsheet.xlsx]OPE!R51C4</stp>
        <tr r="D51" s="5"/>
      </tp>
      <tp t="s">
        <v>USD</v>
        <stp/>
        <stp>##V3_BDPV12</stp>
        <stp>ALV US Equity</stp>
        <stp>CRNCY</stp>
        <stp>[Crispin Spreadsheet.xlsx]OEI!R608C4</stp>
        <tr r="D608" s="1"/>
      </tp>
      <tp>
        <v>124.88</v>
        <stp/>
        <stp>##V3_BDPV12</stp>
        <stp>GBS LN Equity</stp>
        <stp>PX_YEST_CLOSE</stp>
        <stp>[Crispin Spreadsheet.xlsx]OPE!R37C6</stp>
        <tr r="F37" s="5"/>
      </tp>
      <tp t="s">
        <v>USD</v>
        <stp/>
        <stp>##V3_BDPV12</stp>
        <stp>WMT US Equity</stp>
        <stp>CRNCY</stp>
        <stp>[Crispin Spreadsheet.xlsx]OEI!R809C4</stp>
        <tr r="D809" s="1"/>
      </tp>
      <tp t="s">
        <v>EUR</v>
        <stp/>
        <stp>##V3_BDPV12</stp>
        <stp>HOT GY Equity</stp>
        <stp>CRNCY</stp>
        <stp>[Crispin Spreadsheet.xlsx]OEI!R161C4</stp>
        <tr r="D161" s="1"/>
      </tp>
      <tp>
        <v>7.1159999999999997</v>
        <stp/>
        <stp>##V3_BDPV12</stp>
        <stp>OTE1V FH Equity</stp>
        <stp>LAST_PRICE</stp>
        <stp>[Crispin Spreadsheet.xlsx]OEI!R76C7</stp>
        <tr r="G76" s="1"/>
      </tp>
      <tp>
        <v>50.06</v>
        <stp/>
        <stp>##V3_BDPV12</stp>
        <stp>MU US Equity</stp>
        <stp>PX_YEST_CLOSE</stp>
        <stp>[Crispin Spreadsheet.xlsx]OEI!R784C6</stp>
        <tr r="F784" s="1"/>
      </tp>
      <tp>
        <v>57</v>
        <stp/>
        <stp>##V3_BDPV12</stp>
        <stp>TUNG LN Equity</stp>
        <stp>PX_YEST_CLOSE</stp>
        <stp>[Crispin Spreadsheet.xlsx]OPE!R46C6</stp>
        <tr r="F46" s="5"/>
      </tp>
      <tp>
        <v>6.6580000000000004</v>
        <stp/>
        <stp>##V3_BDPV12</stp>
        <stp>KN FP Equity</stp>
        <stp>PX_YEST_CLOSE</stp>
        <stp>[Crispin Spreadsheet.xlsx]OEI!R111C6</stp>
        <tr r="F111" s="1"/>
      </tp>
      <tp t="s">
        <v>MSCI EM</v>
        <stp/>
        <stp>##V3_BDPV12</stp>
        <stp>MXEF Index</stp>
        <stp>NAME</stp>
        <stp>[Crispin Spreadsheet.xlsx]OEI!R731C5</stp>
        <tr r="E731" s="1"/>
      </tp>
      <tp>
        <v>13.205</v>
        <stp/>
        <stp>##V3_BDPV12</stp>
        <stp>ACA FP Equity</stp>
        <stp>PX_YEST_CLOSE</stp>
        <stp>[Crispin Spreadsheet.xlsx]OEI!R96C6</stp>
        <tr r="F96" s="1"/>
      </tp>
      <tp t="s">
        <v>GBp</v>
        <stp/>
        <stp>##V3_BDPV12</stp>
        <stp>EZJ LN Equity</stp>
        <stp>CRNCY</stp>
        <stp>[Crispin Spreadsheet.xlsx]OEI!R452C4</stp>
        <tr r="D452" s="1"/>
      </tp>
      <tp>
        <v>292.5</v>
        <stp/>
        <stp>##V3_BDPV12</stp>
        <stp>KGF LN Equity</stp>
        <stp>PX_YEST_CLOSE</stp>
        <stp>[Crispin Spreadsheet.xlsx]OEI!R501C6</stp>
        <tr r="F501" s="1"/>
      </tp>
      <tp t="s">
        <v>EUR</v>
        <stp/>
        <stp>##V3_BDPV12</stp>
        <stp>RCO FP Equity</stp>
        <stp>CRNCY</stp>
        <stp>[Crispin Spreadsheet.xlsx]OEI!R115C4</stp>
        <tr r="D115" s="1"/>
      </tp>
      <tp>
        <v>512</v>
        <stp/>
        <stp>##V3_BDPV12</stp>
        <stp>DCG LN Equity</stp>
        <stp>PX_YEST_CLOSE</stp>
        <stp>[Crispin Spreadsheet.xlsx]OEI!R445C6</stp>
        <tr r="F445" s="1"/>
      </tp>
      <tp>
        <v>16.988</v>
        <stp/>
        <stp>##V3_BDPV12</stp>
        <stp>UCG IM Equity</stp>
        <stp>PX_YEST_CLOSE</stp>
        <stp>[Crispin Spreadsheet.xlsx]OEI!R236C6</stp>
        <tr r="F236" s="1"/>
      </tp>
      <tp>
        <v>194.22</v>
        <stp/>
        <stp>##V3_BDPV12</stp>
        <stp>VOD LN Equity</stp>
        <stp>PX_YEST_CLOSE</stp>
        <stp>[Crispin Spreadsheet.xlsx]OEI!R589C6</stp>
        <tr r="F589" s="1"/>
      </tp>
      <tp t="s">
        <v>USD</v>
        <stp/>
        <stp>##V3_BDPV12</stp>
        <stp>RDC US Equity</stp>
        <stp>CRNCY</stp>
        <stp>[Crispin Spreadsheet.xlsx]OEI!R691C4</stp>
        <tr r="D691" s="1"/>
      </tp>
      <tp t="s">
        <v>USD</v>
        <stp/>
        <stp>##V3_BDPV12</stp>
        <stp>RDC US Equity</stp>
        <stp>CRNCY</stp>
        <stp>[Crispin Spreadsheet.xlsx]OEI!R791C4</stp>
        <tr r="D791" s="1"/>
      </tp>
      <tp>
        <v>106</v>
        <stp/>
        <stp>##V3_BDPV12</stp>
        <stp>AKE FP Equity</stp>
        <stp>PX_YEST_CLOSE</stp>
        <stp>[Crispin Spreadsheet.xlsx]OEI!R86C6</stp>
        <tr r="F86" s="1"/>
      </tp>
      <tp>
        <v>3.7109999999999999</v>
        <stp/>
        <stp>##V3_BDPV12</stp>
        <stp>UBI IM Equity</stp>
        <stp>PX_YEST_CLOSE</stp>
        <stp>[Crispin Spreadsheet.xlsx]OEI!R237C6</stp>
        <tr r="F237" s="1"/>
      </tp>
      <tp>
        <v>600.20000000000005</v>
        <stp/>
        <stp>##V3_BDPV12</stp>
        <stp>ECM LN Equity</stp>
        <stp>PX_YEST_CLOSE</stp>
        <stp>[Crispin Spreadsheet.xlsx]OEI!R455C6</stp>
        <tr r="F455" s="1"/>
      </tp>
      <tp t="s">
        <v>USD</v>
        <stp/>
        <stp>##V3_BDPV12</stp>
        <stp>AMD US Equity</stp>
        <stp>CRNCY</stp>
        <stp>[Crispin Spreadsheet.xlsx]OEI!R598C4</stp>
        <tr r="D598" s="1"/>
      </tp>
      <tp>
        <v>21.95</v>
        <stp/>
        <stp>##V3_BDPV12</stp>
        <stp>TCS LI Equity</stp>
        <stp>PX_YEST_CLOSE</stp>
        <stp>[Crispin Spreadsheet.xlsx]OEI!R802C6</stp>
        <tr r="F802" s="1"/>
      </tp>
      <tp>
        <v>1</v>
        <stp/>
        <stp>##V3_BDPV12</stp>
        <stp>EURDKK Curncy</stp>
        <stp>QUOTE_FACTOR</stp>
        <stp>[Crispin Spreadsheet.xlsx]OEI!R59C12</stp>
        <tr r="L59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Spreadsheet.xlsx]OEI!R60C12</stp>
        <tr r="L60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4.6513999999999998</v>
        <stp/>
        <stp>##V3_BDPV12</stp>
        <stp>GBPBRL Curncy</stp>
        <stp>PX_YEST_CLOSE</stp>
        <stp>[Crispin Spreadsheet.xlsx]OPUS!R6C26</stp>
        <tr r="Z6" s="4"/>
      </tp>
      <tp t="s">
        <v>USD</v>
        <stp/>
        <stp>##V3_BDPV12</stp>
        <stp>BFR US Equity</stp>
        <stp>CRNCY</stp>
        <stp>[Crispin Spreadsheet.xlsx]OEI!R613C4</stp>
        <tr r="D613" s="1"/>
      </tp>
      <tp t="s">
        <v>GBp</v>
        <stp/>
        <stp>##V3_BDPV12</stp>
        <stp>JPR LN Equity</stp>
        <stp>CRNCY</stp>
        <stp>[Crispin Spreadsheet.xlsx]OEI!R498C4</stp>
        <tr r="D498" s="1"/>
      </tp>
      <tp>
        <v>11.067399999999999</v>
        <stp/>
        <stp>##V3_BDPV12</stp>
        <stp>GBPNOK Curncy</stp>
        <stp>PX_YEST_CLOSE</stp>
        <stp>[Crispin Spreadsheet.xlsx]BEST!R6C26</stp>
        <tr r="Z6" s="6"/>
      </tp>
      <tp t="s">
        <v>HUF</v>
        <stp/>
        <stp>##V3_BDPV12</stp>
        <stp>OTP HB Equity</stp>
        <stp>CRNCY</stp>
        <stp>[Crispin Spreadsheet.xlsx]OEI!R210C4</stp>
        <tr r="D210" s="1"/>
      </tp>
      <tp t="s">
        <v>EUR</v>
        <stp/>
        <stp>##V3_BDPV12</stp>
        <stp>ALV GY Equity</stp>
        <stp>CRNCY</stp>
        <stp>[Crispin Spreadsheet.xlsx]OEI!R143C4</stp>
        <tr r="D143" s="1"/>
      </tp>
      <tp t="s">
        <v>USD</v>
        <stp/>
        <stp>##V3_BDPV12</stp>
        <stp>NAV US Equity</stp>
        <stp>CRNCY</stp>
        <stp>[Crispin Spreadsheet.xlsx]OEI!R674C4</stp>
        <tr r="D674" s="1"/>
      </tp>
      <tp>
        <v>581.4</v>
        <stp/>
        <stp>##V3_BDPV12</stp>
        <stp>BA/ LN Equity</stp>
        <stp>PX_YEST_CLOSE</stp>
        <stp>[Crispin Spreadsheet.xlsx]OPE!R33C6</stp>
        <tr r="F33" s="5"/>
      </tp>
      <tp>
        <v>436.4</v>
        <stp/>
        <stp>##V3_BDHV12</stp>
        <stp>VWS DC Equity</stp>
        <stp>PX_CLOSE_1D</stp>
        <stp>28/03/2018</stp>
        <stp>28/03/2018</stp>
        <stp>[Crispin Spreadsheet.xlsx]OEI!R66C28</stp>
        <tr r="AB66" s="1"/>
      </tp>
      <tp>
        <v>30.59</v>
        <stp/>
        <stp>##V3_BDHV12</stp>
        <stp>RBI AV Equity</stp>
        <stp>PX_CLOSE_1D</stp>
        <stp>28/03/2018</stp>
        <stp>28/03/2018</stp>
        <stp>[Crispin Spreadsheet.xlsx]OEI!R30C28</stp>
        <tr r="AB30" s="1"/>
      </tp>
      <tp>
        <v>3.96</v>
        <stp/>
        <stp>##V3_BDHV12</stp>
        <stp>KGC US Equity</stp>
        <stp>PX_CLOSE_1D</stp>
        <stp>28/03/2018</stp>
        <stp>28/03/2018</stp>
        <stp>[Crispin Spreadsheet.xlsx]OPE!R50C22</stp>
        <tr r="V50" s="5"/>
      </tp>
      <tp>
        <v>25.164999999999999</v>
        <stp/>
        <stp>##V3_BDHV12</stp>
        <stp>MT NA Equity</stp>
        <stp>PX_CLOSE_1D</stp>
        <stp>28/03/2018</stp>
        <stp>28/03/2018</stp>
        <stp>[Crispin Spreadsheet.xlsx]SWAN!R98C26</stp>
        <tr r="Z98" s="2"/>
      </tp>
      <tp>
        <v>10.3202</v>
        <stp/>
        <stp>##V3_BDPV12</stp>
        <stp>EURSEK Curncy</stp>
        <stp>PX_YEST_CLOSE</stp>
        <stp>[Crispin Spreadsheet.xlsx]ALEG!R31C26</stp>
        <tr r="Z31" s="3"/>
      </tp>
      <tp>
        <v>1</v>
        <stp/>
        <stp>##V3_BDPV12</stp>
        <stp>EURSEK Curncy</stp>
        <stp>QUOTE_FACTOR</stp>
        <stp>[Crispin Spreadsheet.xlsx]SWAN!R115C12</stp>
        <tr r="L115" s="2"/>
      </tp>
      <tp>
        <v>1</v>
        <stp/>
        <stp>##V3_BDPV12</stp>
        <stp>EURSEK Curncy</stp>
        <stp>QUOTE_FACTOR</stp>
        <stp>[Crispin Spreadsheet.xlsx]SWAN!R114C12</stp>
        <tr r="L114" s="2"/>
      </tp>
      <tp>
        <v>1</v>
        <stp/>
        <stp>##V3_BDPV12</stp>
        <stp>EURSEK Curncy</stp>
        <stp>QUOTE_FACTOR</stp>
        <stp>[Crispin Spreadsheet.xlsx]SWAN!R113C12</stp>
        <tr r="L113" s="2"/>
      </tp>
      <tp>
        <v>1</v>
        <stp/>
        <stp>##V3_BDPV12</stp>
        <stp>EURUSD Curncy</stp>
        <stp>QUOTE_FACTOR</stp>
        <stp>[Crispin Spreadsheet.xlsx]SWAN!R190C12</stp>
        <tr r="L190" s="2"/>
      </tp>
      <tp>
        <v>1</v>
        <stp/>
        <stp>##V3_BDPV12</stp>
        <stp>EURUSD Curncy</stp>
        <stp>QUOTE_FACTOR</stp>
        <stp>[Crispin Spreadsheet.xlsx]SWAN!R191C12</stp>
        <tr r="L191" s="2"/>
      </tp>
      <tp>
        <v>1</v>
        <stp/>
        <stp>##V3_BDPV12</stp>
        <stp>EURUSD Curncy</stp>
        <stp>QUOTE_FACTOR</stp>
        <stp>[Crispin Spreadsheet.xlsx]SWAN!R192C12</stp>
        <tr r="L192" s="2"/>
      </tp>
      <tp>
        <v>1</v>
        <stp/>
        <stp>##V3_BDPV12</stp>
        <stp>EURUSD Curncy</stp>
        <stp>QUOTE_FACTOR</stp>
        <stp>[Crispin Spreadsheet.xlsx]SWAN!R193C12</stp>
        <tr r="L193" s="2"/>
      </tp>
      <tp>
        <v>1</v>
        <stp/>
        <stp>##V3_BDPV12</stp>
        <stp>EURUSD Curncy</stp>
        <stp>QUOTE_FACTOR</stp>
        <stp>[Crispin Spreadsheet.xlsx]SWAN!R194C12</stp>
        <tr r="L194" s="2"/>
      </tp>
      <tp>
        <v>1</v>
        <stp/>
        <stp>##V3_BDPV12</stp>
        <stp>EURUSD Curncy</stp>
        <stp>QUOTE_FACTOR</stp>
        <stp>[Crispin Spreadsheet.xlsx]SWAN!R195C12</stp>
        <tr r="L195" s="2"/>
      </tp>
      <tp>
        <v>1</v>
        <stp/>
        <stp>##V3_BDPV12</stp>
        <stp>EURUSD Curncy</stp>
        <stp>QUOTE_FACTOR</stp>
        <stp>[Crispin Spreadsheet.xlsx]SWAN!R196C12</stp>
        <tr r="L196" s="2"/>
      </tp>
      <tp>
        <v>1</v>
        <stp/>
        <stp>##V3_BDPV12</stp>
        <stp>EURUSD Curncy</stp>
        <stp>QUOTE_FACTOR</stp>
        <stp>[Crispin Spreadsheet.xlsx]SWAN!R197C12</stp>
        <tr r="L197" s="2"/>
      </tp>
      <tp>
        <v>1</v>
        <stp/>
        <stp>##V3_BDPV12</stp>
        <stp>EURUSD Curncy</stp>
        <stp>QUOTE_FACTOR</stp>
        <stp>[Crispin Spreadsheet.xlsx]SWAN!R198C12</stp>
        <tr r="L198" s="2"/>
      </tp>
      <tp>
        <v>1</v>
        <stp/>
        <stp>##V3_BDPV12</stp>
        <stp>EURUSD Curncy</stp>
        <stp>QUOTE_FACTOR</stp>
        <stp>[Crispin Spreadsheet.xlsx]SWAN!R199C12</stp>
        <tr r="L199" s="2"/>
      </tp>
      <tp>
        <v>1</v>
        <stp/>
        <stp>##V3_BDPV12</stp>
        <stp>EURUSD Curncy</stp>
        <stp>QUOTE_FACTOR</stp>
        <stp>[Crispin Spreadsheet.xlsx]SWAN!R180C12</stp>
        <tr r="L180" s="2"/>
      </tp>
      <tp>
        <v>1</v>
        <stp/>
        <stp>##V3_BDPV12</stp>
        <stp>EURUSD Curncy</stp>
        <stp>QUOTE_FACTOR</stp>
        <stp>[Crispin Spreadsheet.xlsx]SWAN!R181C12</stp>
        <tr r="L181" s="2"/>
      </tp>
      <tp>
        <v>1</v>
        <stp/>
        <stp>##V3_BDPV12</stp>
        <stp>EURUSD Curncy</stp>
        <stp>QUOTE_FACTOR</stp>
        <stp>[Crispin Spreadsheet.xlsx]SWAN!R182C12</stp>
        <tr r="L182" s="2"/>
      </tp>
      <tp>
        <v>1</v>
        <stp/>
        <stp>##V3_BDPV12</stp>
        <stp>EURUSD Curncy</stp>
        <stp>QUOTE_FACTOR</stp>
        <stp>[Crispin Spreadsheet.xlsx]SWAN!R183C12</stp>
        <tr r="L183" s="2"/>
      </tp>
      <tp>
        <v>1</v>
        <stp/>
        <stp>##V3_BDPV12</stp>
        <stp>EURUSD Curncy</stp>
        <stp>QUOTE_FACTOR</stp>
        <stp>[Crispin Spreadsheet.xlsx]SWAN!R184C12</stp>
        <tr r="L184" s="2"/>
      </tp>
      <tp>
        <v>1</v>
        <stp/>
        <stp>##V3_BDPV12</stp>
        <stp>EURUSD Curncy</stp>
        <stp>QUOTE_FACTOR</stp>
        <stp>[Crispin Spreadsheet.xlsx]SWAN!R185C12</stp>
        <tr r="L185" s="2"/>
      </tp>
      <tp>
        <v>1</v>
        <stp/>
        <stp>##V3_BDPV12</stp>
        <stp>EURUSD Curncy</stp>
        <stp>QUOTE_FACTOR</stp>
        <stp>[Crispin Spreadsheet.xlsx]SWAN!R186C12</stp>
        <tr r="L186" s="2"/>
      </tp>
      <tp>
        <v>1</v>
        <stp/>
        <stp>##V3_BDPV12</stp>
        <stp>EURUSD Curncy</stp>
        <stp>QUOTE_FACTOR</stp>
        <stp>[Crispin Spreadsheet.xlsx]SWAN!R187C12</stp>
        <tr r="L187" s="2"/>
      </tp>
      <tp>
        <v>1</v>
        <stp/>
        <stp>##V3_BDPV12</stp>
        <stp>EURUSD Curncy</stp>
        <stp>QUOTE_FACTOR</stp>
        <stp>[Crispin Spreadsheet.xlsx]SWAN!R188C12</stp>
        <tr r="L188" s="2"/>
      </tp>
      <tp>
        <v>1</v>
        <stp/>
        <stp>##V3_BDPV12</stp>
        <stp>EURUSD Curncy</stp>
        <stp>QUOTE_FACTOR</stp>
        <stp>[Crispin Spreadsheet.xlsx]SWAN!R189C12</stp>
        <tr r="L189" s="2"/>
      </tp>
      <tp>
        <v>1</v>
        <stp/>
        <stp>##V3_BDPV12</stp>
        <stp>EURUSD Curncy</stp>
        <stp>QUOTE_FACTOR</stp>
        <stp>[Crispin Spreadsheet.xlsx]SWAN!R172C12</stp>
        <tr r="L172" s="2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Spreadsheet.xlsx]SWAN!R174C12</stp>
        <tr r="L174" s="2"/>
      </tp>
      <tp>
        <v>1</v>
        <stp/>
        <stp>##V3_BDPV12</stp>
        <stp>EURUSD Curncy</stp>
        <stp>QUOTE_FACTOR</stp>
        <stp>[Crispin Spreadsheet.xlsx]SWAN!R175C12</stp>
        <tr r="L175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Spreadsheet.xlsx]SWAN!R177C12</stp>
        <tr r="L177" s="2"/>
      </tp>
      <tp>
        <v>1</v>
        <stp/>
        <stp>##V3_BDPV12</stp>
        <stp>EURUSD Curncy</stp>
        <stp>QUOTE_FACTOR</stp>
        <stp>[Crispin Spreadsheet.xlsx]SWAN!R178C12</stp>
        <tr r="L178" s="2"/>
      </tp>
      <tp>
        <v>1</v>
        <stp/>
        <stp>##V3_BDPV12</stp>
        <stp>EURUSD Curncy</stp>
        <stp>QUOTE_FACTOR</stp>
        <stp>[Crispin Spreadsheet.xlsx]SWAN!R179C12</stp>
        <tr r="L179" s="2"/>
      </tp>
      <tp>
        <v>1</v>
        <stp/>
        <stp>##V3_BDPV12</stp>
        <stp>EURUSD Curncy</stp>
        <stp>QUOTE_FACTOR</stp>
        <stp>[Crispin Spreadsheet.xlsx]SWAN!R144C12</stp>
        <tr r="L144" s="2"/>
      </tp>
      <tp>
        <v>1.2294</v>
        <stp/>
        <stp>##V3_BDPV12</stp>
        <stp>EURUSD Curncy</stp>
        <stp>PX_YEST_CLOSE</stp>
        <stp>[Crispin Spreadsheet.xlsx]ALEG!R39C26</stp>
        <tr r="Z39" s="3"/>
      </tp>
      <tp>
        <v>1.2294</v>
        <stp/>
        <stp>##V3_BDPV12</stp>
        <stp>EURUSD Curncy</stp>
        <stp>PX_YEST_CLOSE</stp>
        <stp>[Crispin Spreadsheet.xlsx]ALEG!R42C26</stp>
        <tr r="Z42" s="3"/>
      </tp>
      <tp>
        <v>1.2294</v>
        <stp/>
        <stp>##V3_BDPV12</stp>
        <stp>EURUSD Curncy</stp>
        <stp>PX_YEST_CLOSE</stp>
        <stp>[Crispin Spreadsheet.xlsx]ALEG!R53C26</stp>
        <tr r="Z53" s="3"/>
      </tp>
      <tp>
        <v>1.2294</v>
        <stp/>
        <stp>##V3_BDPV12</stp>
        <stp>EURUSD Curncy</stp>
        <stp>PX_YEST_CLOSE</stp>
        <stp>[Crispin Spreadsheet.xlsx]ALEG!R55C26</stp>
        <tr r="Z55" s="3"/>
      </tp>
      <tp>
        <v>1.2294</v>
        <stp/>
        <stp>##V3_BDPV12</stp>
        <stp>EURUSD Curncy</stp>
        <stp>PX_YEST_CLOSE</stp>
        <stp>[Crispin Spreadsheet.xlsx]ALEG!R54C26</stp>
        <tr r="Z54" s="3"/>
      </tp>
      <tp>
        <v>1.2294</v>
        <stp/>
        <stp>##V3_BDPV12</stp>
        <stp>EURUSD Curncy</stp>
        <stp>PX_YEST_CLOSE</stp>
        <stp>[Crispin Spreadsheet.xlsx]ALEG!R57C26</stp>
        <tr r="Z57" s="3"/>
      </tp>
      <tp>
        <v>1.2294</v>
        <stp/>
        <stp>##V3_BDPV12</stp>
        <stp>EURUSD Curncy</stp>
        <stp>PX_YEST_CLOSE</stp>
        <stp>[Crispin Spreadsheet.xlsx]ALEG!R56C26</stp>
        <tr r="Z56" s="3"/>
      </tp>
      <tp>
        <v>1.2294</v>
        <stp/>
        <stp>##V3_BDPV12</stp>
        <stp>EURUSD Curncy</stp>
        <stp>PX_YEST_CLOSE</stp>
        <stp>[Crispin Spreadsheet.xlsx]ALEG!R59C26</stp>
        <tr r="Z59" s="3"/>
      </tp>
      <tp>
        <v>1.2294</v>
        <stp/>
        <stp>##V3_BDPV12</stp>
        <stp>EURUSD Curncy</stp>
        <stp>PX_YEST_CLOSE</stp>
        <stp>[Crispin Spreadsheet.xlsx]ALEG!R58C26</stp>
        <tr r="Z58" s="3"/>
      </tp>
      <tp>
        <v>1</v>
        <stp/>
        <stp>##V3_BDPV12</stp>
        <stp>EURUSD Curncy</stp>
        <stp>QUOTE_FACTOR</stp>
        <stp>[Crispin Spreadsheet.xlsx]SWAN!R220C12</stp>
        <tr r="L220" s="2"/>
      </tp>
      <tp>
        <v>1</v>
        <stp/>
        <stp>##V3_BDPV12</stp>
        <stp>EURUSD Curncy</stp>
        <stp>QUOTE_FACTOR</stp>
        <stp>[Crispin Spreadsheet.xlsx]SWAN!R223C12</stp>
        <tr r="L223" s="2"/>
      </tp>
      <tp>
        <v>1</v>
        <stp/>
        <stp>##V3_BDPV12</stp>
        <stp>EURUSD Curncy</stp>
        <stp>QUOTE_FACTOR</stp>
        <stp>[Crispin Spreadsheet.xlsx]SWAN!R225C12</stp>
        <tr r="L225" s="2"/>
      </tp>
      <tp>
        <v>1</v>
        <stp/>
        <stp>##V3_BDPV12</stp>
        <stp>EURUSD Curncy</stp>
        <stp>QUOTE_FACTOR</stp>
        <stp>[Crispin Spreadsheet.xlsx]SWAN!R210C12</stp>
        <tr r="L210" s="2"/>
      </tp>
      <tp>
        <v>1</v>
        <stp/>
        <stp>##V3_BDPV12</stp>
        <stp>EURUSD Curncy</stp>
        <stp>QUOTE_FACTOR</stp>
        <stp>[Crispin Spreadsheet.xlsx]SWAN!R215C12</stp>
        <tr r="L215" s="2"/>
      </tp>
      <tp>
        <v>1</v>
        <stp/>
        <stp>##V3_BDPV12</stp>
        <stp>EURUSD Curncy</stp>
        <stp>QUOTE_FACTOR</stp>
        <stp>[Crispin Spreadsheet.xlsx]SWAN!R218C12</stp>
        <tr r="L218" s="2"/>
      </tp>
      <tp>
        <v>1</v>
        <stp/>
        <stp>##V3_BDPV12</stp>
        <stp>EURUSD Curncy</stp>
        <stp>QUOTE_FACTOR</stp>
        <stp>[Crispin Spreadsheet.xlsx]SWAN!R200C12</stp>
        <tr r="L200" s="2"/>
      </tp>
      <tp>
        <v>1</v>
        <stp/>
        <stp>##V3_BDPV12</stp>
        <stp>EURUSD Curncy</stp>
        <stp>QUOTE_FACTOR</stp>
        <stp>[Crispin Spreadsheet.xlsx]SWAN!R201C12</stp>
        <tr r="L201" s="2"/>
      </tp>
      <tp>
        <v>1</v>
        <stp/>
        <stp>##V3_BDPV12</stp>
        <stp>EURUSD Curncy</stp>
        <stp>QUOTE_FACTOR</stp>
        <stp>[Crispin Spreadsheet.xlsx]SWAN!R202C12</stp>
        <tr r="L202" s="2"/>
      </tp>
      <tp>
        <v>1</v>
        <stp/>
        <stp>##V3_BDPV12</stp>
        <stp>EURUSD Curncy</stp>
        <stp>QUOTE_FACTOR</stp>
        <stp>[Crispin Spreadsheet.xlsx]SWAN!R203C12</stp>
        <tr r="L203" s="2"/>
      </tp>
      <tp>
        <v>1</v>
        <stp/>
        <stp>##V3_BDPV12</stp>
        <stp>EURUSD Curncy</stp>
        <stp>QUOTE_FACTOR</stp>
        <stp>[Crispin Spreadsheet.xlsx]SWAN!R204C12</stp>
        <tr r="L204" s="2"/>
      </tp>
      <tp>
        <v>1</v>
        <stp/>
        <stp>##V3_BDPV12</stp>
        <stp>EURUSD Curncy</stp>
        <stp>QUOTE_FACTOR</stp>
        <stp>[Crispin Spreadsheet.xlsx]SWAN!R205C12</stp>
        <tr r="L205" s="2"/>
      </tp>
      <tp>
        <v>1</v>
        <stp/>
        <stp>##V3_BDPV12</stp>
        <stp>EURUSD Curncy</stp>
        <stp>QUOTE_FACTOR</stp>
        <stp>[Crispin Spreadsheet.xlsx]SWAN!R206C12</stp>
        <tr r="L206" s="2"/>
      </tp>
      <tp>
        <v>1</v>
        <stp/>
        <stp>##V3_BDPV12</stp>
        <stp>EURUSD Curncy</stp>
        <stp>QUOTE_FACTOR</stp>
        <stp>[Crispin Spreadsheet.xlsx]SWAN!R207C12</stp>
        <tr r="L207" s="2"/>
      </tp>
      <tp>
        <v>1</v>
        <stp/>
        <stp>##V3_BDPV12</stp>
        <stp>EURUSD Curncy</stp>
        <stp>QUOTE_FACTOR</stp>
        <stp>[Crispin Spreadsheet.xlsx]SWAN!R208C12</stp>
        <tr r="L208" s="2"/>
      </tp>
      <tp>
        <v>1</v>
        <stp/>
        <stp>##V3_BDPV12</stp>
        <stp>EURUSD Curncy</stp>
        <stp>QUOTE_FACTOR</stp>
        <stp>[Crispin Spreadsheet.xlsx]SWAN!R209C12</stp>
        <tr r="L209" s="2"/>
      </tp>
      <tp>
        <v>1</v>
        <stp/>
        <stp>##V3_BDPV12</stp>
        <stp>EURZAr Curncy</stp>
        <stp>QUOTE_FACTOR</stp>
        <stp>[Crispin Spreadsheet.xlsx]SWAN!R110C12</stp>
        <tr r="L110" s="2"/>
      </tp>
      <tp>
        <v>1</v>
        <stp/>
        <stp>##V3_BDPV12</stp>
        <stp>EURZAr Curncy</stp>
        <stp>QUOTE_FACTOR</stp>
        <stp>[Crispin Spreadsheet.xlsx]SWAN!R109C12</stp>
        <tr r="L109" s="2"/>
      </tp>
      <tp>
        <v>6034</v>
        <stp/>
        <stp>##V3_BDPV12</stp>
        <stp>RB/ LN Equity</stp>
        <stp>PX_YEST_CLOSE</stp>
        <stp>[Crispin Spreadsheet.xlsx]OEI!R537C6</stp>
        <tr r="F537" s="1"/>
      </tp>
      <tp>
        <v>1</v>
        <stp/>
        <stp>##V3_BDPV12</stp>
        <stp>EURCHF Curncy</stp>
        <stp>QUOTE_FACTOR</stp>
        <stp>[Crispin Spreadsheet.xlsx]SWAN!R118C12</stp>
        <tr r="L118" s="2"/>
      </tp>
      <tp>
        <v>1</v>
        <stp/>
        <stp>##V3_BDPV12</stp>
        <stp>EURCHF Curncy</stp>
        <stp>QUOTE_FACTOR</stp>
        <stp>[Crispin Spreadsheet.xlsx]SWAN!R119C12</stp>
        <tr r="L119" s="2"/>
      </tp>
      <tp>
        <v>1</v>
        <stp/>
        <stp>##V3_BDPV12</stp>
        <stp>EURCHF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Spreadsheet.xlsx]SWAN!R224C12</stp>
        <tr r="L224" s="2"/>
      </tp>
      <tp>
        <v>1</v>
        <stp/>
        <stp>##V3_BDPV12</stp>
        <stp>EURGBp Curncy</stp>
        <stp>QUOTE_FACTOR</stp>
        <stp>[Crispin Spreadsheet.xlsx]SWAN!R216C12</stp>
        <tr r="L216" s="2"/>
      </tp>
      <tp>
        <v>1</v>
        <stp/>
        <stp>##V3_BDPV12</stp>
        <stp>EURGBp Curncy</stp>
        <stp>QUOTE_FACTOR</stp>
        <stp>[Crispin Spreadsheet.xlsx]SWAN!R217C12</stp>
        <tr r="L217" s="2"/>
      </tp>
      <tp>
        <v>1</v>
        <stp/>
        <stp>##V3_BDPV12</stp>
        <stp>EURGBP Curncy</stp>
        <stp>QUOTE_FACTOR</stp>
        <stp>[Crispin Spreadsheet.xlsx]SWAN!R219C12</stp>
        <tr r="L219" s="2"/>
      </tp>
      <tp>
        <v>0.876</v>
        <stp/>
        <stp>##V3_BDPV12</stp>
        <stp>EURGBp Curncy</stp>
        <stp>PX_YEST_CLOSE</stp>
        <stp>[Crispin Spreadsheet.xlsx]ALEG!R35C26</stp>
        <tr r="Z35" s="3"/>
      </tp>
      <tp>
        <v>0.876</v>
        <stp/>
        <stp>##V3_BDPV12</stp>
        <stp>EURGBp Curncy</stp>
        <stp>PX_YEST_CLOSE</stp>
        <stp>[Crispin Spreadsheet.xlsx]ALEG!R34C26</stp>
        <tr r="Z34" s="3"/>
      </tp>
      <tp>
        <v>0.876</v>
        <stp/>
        <stp>##V3_BDPV12</stp>
        <stp>EURGBp Curncy</stp>
        <stp>PX_YEST_CLOSE</stp>
        <stp>[Crispin Spreadsheet.xlsx]ALEG!R37C26</stp>
        <tr r="Z37" s="3"/>
      </tp>
      <tp>
        <v>0.876</v>
        <stp/>
        <stp>##V3_BDPV12</stp>
        <stp>EURGBp Curncy</stp>
        <stp>PX_YEST_CLOSE</stp>
        <stp>[Crispin Spreadsheet.xlsx]ALEG!R36C26</stp>
        <tr r="Z36" s="3"/>
      </tp>
      <tp>
        <v>0.876</v>
        <stp/>
        <stp>##V3_BDPV12</stp>
        <stp>EURGBp Curncy</stp>
        <stp>PX_YEST_CLOSE</stp>
        <stp>[Crispin Spreadsheet.xlsx]ALEG!R38C26</stp>
        <tr r="Z38" s="3"/>
      </tp>
      <tp>
        <v>0.876</v>
        <stp/>
        <stp>##V3_BDPV12</stp>
        <stp>EURGBp Curncy</stp>
        <stp>PX_YEST_CLOSE</stp>
        <stp>[Crispin Spreadsheet.xlsx]ALEG!R50C26</stp>
        <tr r="Z50" s="3"/>
      </tp>
      <tp>
        <v>0.876</v>
        <stp/>
        <stp>##V3_BDPV12</stp>
        <stp>EURGBP Curncy</stp>
        <stp>PX_YEST_CLOSE</stp>
        <stp>[Crispin Spreadsheet.xlsx]ALEG!R44C26</stp>
        <tr r="Z44" s="3"/>
      </tp>
      <tp>
        <v>0.876</v>
        <stp/>
        <stp>##V3_BDPV12</stp>
        <stp>EURGBp Curncy</stp>
        <stp>PX_YEST_CLOSE</stp>
        <stp>[Crispin Spreadsheet.xlsx]ALEG!R45C26</stp>
        <tr r="Z45" s="3"/>
      </tp>
      <tp>
        <v>0.876</v>
        <stp/>
        <stp>##V3_BDPV12</stp>
        <stp>EURGBp Curncy</stp>
        <stp>PX_YEST_CLOSE</stp>
        <stp>[Crispin Spreadsheet.xlsx]ALEG!R47C26</stp>
        <tr r="Z47" s="3"/>
      </tp>
      <tp>
        <v>0.876</v>
        <stp/>
        <stp>##V3_BDPV12</stp>
        <stp>EURGBp Curncy</stp>
        <stp>PX_YEST_CLOSE</stp>
        <stp>[Crispin Spreadsheet.xlsx]ALEG!R46C26</stp>
        <tr r="Z46" s="3"/>
      </tp>
      <tp>
        <v>0.876</v>
        <stp/>
        <stp>##V3_BDPV12</stp>
        <stp>EURGBp Curncy</stp>
        <stp>PX_YEST_CLOSE</stp>
        <stp>[Crispin Spreadsheet.xlsx]ALEG!R41C26</stp>
        <tr r="Z41" s="3"/>
      </tp>
      <tp>
        <v>0.876</v>
        <stp/>
        <stp>##V3_BDPV12</stp>
        <stp>EURGBp Curncy</stp>
        <stp>PX_YEST_CLOSE</stp>
        <stp>[Crispin Spreadsheet.xlsx]ALEG!R40C26</stp>
        <tr r="Z40" s="3"/>
      </tp>
      <tp>
        <v>0.876</v>
        <stp/>
        <stp>##V3_BDPV12</stp>
        <stp>EURGBp Curncy</stp>
        <stp>PX_YEST_CLOSE</stp>
        <stp>[Crispin Spreadsheet.xlsx]ALEG!R43C26</stp>
        <tr r="Z43" s="3"/>
      </tp>
      <tp>
        <v>0.876</v>
        <stp/>
        <stp>##V3_BDPV12</stp>
        <stp>EURGBp Curncy</stp>
        <stp>PX_YEST_CLOSE</stp>
        <stp>[Crispin Spreadsheet.xlsx]ALEG!R49C26</stp>
        <tr r="Z49" s="3"/>
      </tp>
      <tp>
        <v>0.876</v>
        <stp/>
        <stp>##V3_BDPV12</stp>
        <stp>EURGBp Curncy</stp>
        <stp>PX_YEST_CLOSE</stp>
        <stp>[Crispin Spreadsheet.xlsx]ALEG!R48C26</stp>
        <tr r="Z48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Spreadsheet.xlsx]SWAN!R165C12</stp>
        <tr r="L165" s="2"/>
      </tp>
      <tp>
        <v>1</v>
        <stp/>
        <stp>##V3_BDPV12</stp>
        <stp>EURGBp Curncy</stp>
        <stp>QUOTE_FACTOR</stp>
        <stp>[Crispin Spreadsheet.xlsx]SWAN!R166C12</stp>
        <tr r="L166" s="2"/>
      </tp>
      <tp>
        <v>1</v>
        <stp/>
        <stp>##V3_BDPV12</stp>
        <stp>EURGBp Curncy</stp>
        <stp>QUOTE_FACTOR</stp>
        <stp>[Crispin Spreadsheet.xlsx]SWAN!R167C12</stp>
        <tr r="L167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Spreadsheet.xlsx]SWAN!R162C12</stp>
        <tr r="L162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Spreadsheet.xlsx]SWAN!R168C12</stp>
        <tr r="L168" s="2"/>
      </tp>
      <tp>
        <v>1</v>
        <stp/>
        <stp>##V3_BDPV12</stp>
        <stp>EURGBp Curncy</stp>
        <stp>QUOTE_FACTOR</stp>
        <stp>[Crispin Spreadsheet.xlsx]SWAN!R169C12</stp>
        <tr r="L169" s="2"/>
      </tp>
      <tp>
        <v>1</v>
        <stp/>
        <stp>##V3_BDPV12</stp>
        <stp>EURGBp Curncy</stp>
        <stp>QUOTE_FACTOR</stp>
        <stp>[Crispin Spreadsheet.xlsx]SWAN!R145C12</stp>
        <tr r="L145" s="2"/>
      </tp>
      <tp>
        <v>1</v>
        <stp/>
        <stp>##V3_BDPV12</stp>
        <stp>EURGBp Curncy</stp>
        <stp>QUOTE_FACTOR</stp>
        <stp>[Crispin Spreadsheet.xlsx]SWAN!R146C12</stp>
        <tr r="L146" s="2"/>
      </tp>
      <tp>
        <v>1</v>
        <stp/>
        <stp>##V3_BDPV12</stp>
        <stp>EURGBp Curncy</stp>
        <stp>QUOTE_FACTOR</stp>
        <stp>[Crispin Spreadsheet.xlsx]SWAN!R147C12</stp>
        <tr r="L147" s="2"/>
      </tp>
      <tp>
        <v>1</v>
        <stp/>
        <stp>##V3_BDPV12</stp>
        <stp>EURGBp Curncy</stp>
        <stp>QUOTE_FACTOR</stp>
        <stp>[Crispin Spreadsheet.xlsx]SWAN!R140C12</stp>
        <tr r="L140" s="2"/>
      </tp>
      <tp>
        <v>1</v>
        <stp/>
        <stp>##V3_BDPV12</stp>
        <stp>EURGBp Curncy</stp>
        <stp>QUOTE_FACTOR</stp>
        <stp>[Crispin Spreadsheet.xlsx]SWAN!R141C12</stp>
        <tr r="L141" s="2"/>
      </tp>
      <tp>
        <v>1</v>
        <stp/>
        <stp>##V3_BDPV12</stp>
        <stp>EURGBp Curncy</stp>
        <stp>QUOTE_FACTOR</stp>
        <stp>[Crispin Spreadsheet.xlsx]SWAN!R142C12</stp>
        <tr r="L142" s="2"/>
      </tp>
      <tp>
        <v>1</v>
        <stp/>
        <stp>##V3_BDPV12</stp>
        <stp>EURGBp Curncy</stp>
        <stp>QUOTE_FACTOR</stp>
        <stp>[Crispin Spreadsheet.xlsx]SWAN!R143C12</stp>
        <tr r="L143" s="2"/>
      </tp>
      <tp>
        <v>1</v>
        <stp/>
        <stp>##V3_BDPV12</stp>
        <stp>EURGBp Curncy</stp>
        <stp>QUOTE_FACTOR</stp>
        <stp>[Crispin Spreadsheet.xlsx]SWAN!R148C12</stp>
        <tr r="L148" s="2"/>
      </tp>
      <tp>
        <v>1</v>
        <stp/>
        <stp>##V3_BDPV12</stp>
        <stp>EURGBp Curncy</stp>
        <stp>QUOTE_FACTOR</stp>
        <stp>[Crispin Spreadsheet.xlsx]SWAN!R149C12</stp>
        <tr r="L149" s="2"/>
      </tp>
      <tp>
        <v>1</v>
        <stp/>
        <stp>##V3_BDPV12</stp>
        <stp>EURGBp Curncy</stp>
        <stp>QUOTE_FACTOR</stp>
        <stp>[Crispin Spreadsheet.xlsx]SWAN!R154C12</stp>
        <tr r="L154" s="2"/>
      </tp>
      <tp>
        <v>1</v>
        <stp/>
        <stp>##V3_BDPV12</stp>
        <stp>EURGBp Curncy</stp>
        <stp>QUOTE_FACTOR</stp>
        <stp>[Crispin Spreadsheet.xlsx]SWAN!R155C12</stp>
        <tr r="L155" s="2"/>
      </tp>
      <tp>
        <v>1</v>
        <stp/>
        <stp>##V3_BDPV12</stp>
        <stp>EURGBp Curncy</stp>
        <stp>QUOTE_FACTOR</stp>
        <stp>[Crispin Spreadsheet.xlsx]SWAN!R157C12</stp>
        <tr r="L157" s="2"/>
      </tp>
      <tp>
        <v>1</v>
        <stp/>
        <stp>##V3_BDPV12</stp>
        <stp>EURGBp Curncy</stp>
        <stp>QUOTE_FACTOR</stp>
        <stp>[Crispin Spreadsheet.xlsx]SWAN!R150C12</stp>
        <tr r="L150" s="2"/>
      </tp>
      <tp>
        <v>1</v>
        <stp/>
        <stp>##V3_BDPV12</stp>
        <stp>EURGBp Curncy</stp>
        <stp>QUOTE_FACTOR</stp>
        <stp>[Crispin Spreadsheet.xlsx]SWAN!R151C12</stp>
        <tr r="L151" s="2"/>
      </tp>
      <tp>
        <v>1</v>
        <stp/>
        <stp>##V3_BDPV12</stp>
        <stp>EURGBp Curncy</stp>
        <stp>QUOTE_FACTOR</stp>
        <stp>[Crispin Spreadsheet.xlsx]SWAN!R152C12</stp>
        <tr r="L152" s="2"/>
      </tp>
      <tp>
        <v>1</v>
        <stp/>
        <stp>##V3_BDPV12</stp>
        <stp>EURGBp Curncy</stp>
        <stp>QUOTE_FACTOR</stp>
        <stp>[Crispin Spreadsheet.xlsx]SWAN!R153C12</stp>
        <tr r="L153" s="2"/>
      </tp>
      <tp>
        <v>1</v>
        <stp/>
        <stp>##V3_BDPV12</stp>
        <stp>EURGBp Curncy</stp>
        <stp>QUOTE_FACTOR</stp>
        <stp>[Crispin Spreadsheet.xlsx]SWAN!R158C12</stp>
        <tr r="L158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Spreadsheet.xlsx]SWAN!R156C12</stp>
        <tr r="L156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Spreadsheet.xlsx]SWAN!R125C12</stp>
        <tr r="L125" s="2"/>
      </tp>
      <tp>
        <v>1</v>
        <stp/>
        <stp>##V3_BDPV12</stp>
        <stp>EURGBp Curncy</stp>
        <stp>QUOTE_FACTOR</stp>
        <stp>[Crispin Spreadsheet.xlsx]SWAN!R126C12</stp>
        <tr r="L126" s="2"/>
      </tp>
      <tp>
        <v>1</v>
        <stp/>
        <stp>##V3_BDPV12</stp>
        <stp>EURGBp Curncy</stp>
        <stp>QUOTE_FACTOR</stp>
        <stp>[Crispin Spreadsheet.xlsx]SWAN!R127C12</stp>
        <tr r="L127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Spreadsheet.xlsx]SWAN!R128C12</stp>
        <tr r="L128" s="2"/>
      </tp>
      <tp>
        <v>1</v>
        <stp/>
        <stp>##V3_BDPV12</stp>
        <stp>EURGBp Curncy</stp>
        <stp>QUOTE_FACTOR</stp>
        <stp>[Crispin Spreadsheet.xlsx]SWAN!R129C12</stp>
        <tr r="L129" s="2"/>
      </tp>
      <tp>
        <v>1</v>
        <stp/>
        <stp>##V3_BDPV12</stp>
        <stp>EURGBp Curncy</stp>
        <stp>QUOTE_FACTOR</stp>
        <stp>[Crispin Spreadsheet.xlsx]SWAN!R135C12</stp>
        <tr r="L135" s="2"/>
      </tp>
      <tp>
        <v>1</v>
        <stp/>
        <stp>##V3_BDPV12</stp>
        <stp>EURGBp Curncy</stp>
        <stp>QUOTE_FACTOR</stp>
        <stp>[Crispin Spreadsheet.xlsx]SWAN!R136C12</stp>
        <tr r="L136" s="2"/>
      </tp>
      <tp>
        <v>1</v>
        <stp/>
        <stp>##V3_BDPV12</stp>
        <stp>EURGBp Curncy</stp>
        <stp>QUOTE_FACTOR</stp>
        <stp>[Crispin Spreadsheet.xlsx]SWAN!R137C12</stp>
        <tr r="L137" s="2"/>
      </tp>
      <tp>
        <v>1</v>
        <stp/>
        <stp>##V3_BDPV12</stp>
        <stp>EURGBp Curncy</stp>
        <stp>QUOTE_FACTOR</stp>
        <stp>[Crispin Spreadsheet.xlsx]SWAN!R130C12</stp>
        <tr r="L130" s="2"/>
      </tp>
      <tp>
        <v>1</v>
        <stp/>
        <stp>##V3_BDPV12</stp>
        <stp>EURGBp Curncy</stp>
        <stp>QUOTE_FACTOR</stp>
        <stp>[Crispin Spreadsheet.xlsx]SWAN!R131C12</stp>
        <tr r="L131" s="2"/>
      </tp>
      <tp>
        <v>1</v>
        <stp/>
        <stp>##V3_BDPV12</stp>
        <stp>EURGBp Curncy</stp>
        <stp>QUOTE_FACTOR</stp>
        <stp>[Crispin Spreadsheet.xlsx]SWAN!R132C12</stp>
        <tr r="L132" s="2"/>
      </tp>
      <tp>
        <v>1</v>
        <stp/>
        <stp>##V3_BDPV12</stp>
        <stp>EURGBp Curncy</stp>
        <stp>QUOTE_FACTOR</stp>
        <stp>[Crispin Spreadsheet.xlsx]SWAN!R138C12</stp>
        <tr r="L138" s="2"/>
      </tp>
      <tp>
        <v>1</v>
        <stp/>
        <stp>##V3_BDPV12</stp>
        <stp>EURGBp Curncy</stp>
        <stp>QUOTE_FACTOR</stp>
        <stp>[Crispin Spreadsheet.xlsx]SWAN!R139C12</stp>
        <tr r="L139" s="2"/>
      </tp>
      <tp>
        <v>1</v>
        <stp/>
        <stp>##V3_BDPV12</stp>
        <stp>EURGBP Curncy</stp>
        <stp>QUOTE_FACTOR</stp>
        <stp>[Crispin Spreadsheet.xlsx]SWAN!R134C12</stp>
        <tr r="L134" s="2"/>
      </tp>
      <tp>
        <v>130.34</v>
        <stp/>
        <stp>##V3_BDPV12</stp>
        <stp>EURJPY Curncy</stp>
        <stp>PX_YEST_CLOSE</stp>
        <stp>[Crispin Spreadsheet.xlsx]ALEG!R24C26</stp>
        <tr r="Z24" s="3"/>
      </tp>
      <tp>
        <v>130.34</v>
        <stp/>
        <stp>##V3_BDPV12</stp>
        <stp>EURJPY Curncy</stp>
        <stp>PX_YEST_CLOSE</stp>
        <stp>[Crispin Spreadsheet.xlsx]ALEG!R25C26</stp>
        <tr r="Z25" s="3"/>
      </tp>
      <tp>
        <v>130.34</v>
        <stp/>
        <stp>##V3_BDPV12</stp>
        <stp>EURJPY Curncy</stp>
        <stp>PX_YEST_CLOSE</stp>
        <stp>[Crispin Spreadsheet.xlsx]ALEG!R20C26</stp>
        <tr r="Z20" s="3"/>
      </tp>
      <tp>
        <v>130.34</v>
        <stp/>
        <stp>##V3_BDPV12</stp>
        <stp>EURJPY Curncy</stp>
        <stp>PX_YEST_CLOSE</stp>
        <stp>[Crispin Spreadsheet.xlsx]ALEG!R21C26</stp>
        <tr r="Z21" s="3"/>
      </tp>
      <tp>
        <v>130.34</v>
        <stp/>
        <stp>##V3_BDPV12</stp>
        <stp>EURJPY Curncy</stp>
        <stp>PX_YEST_CLOSE</stp>
        <stp>[Crispin Spreadsheet.xlsx]ALEG!R22C26</stp>
        <tr r="Z22" s="3"/>
      </tp>
      <tp>
        <v>130.34</v>
        <stp/>
        <stp>##V3_BDPV12</stp>
        <stp>EURJPY Curncy</stp>
        <stp>PX_YEST_CLOSE</stp>
        <stp>[Crispin Spreadsheet.xlsx]ALEG!R23C26</stp>
        <tr r="Z23" s="3"/>
      </tp>
      <tp>
        <v>130.34</v>
        <stp/>
        <stp>##V3_BDPV12</stp>
        <stp>EURJPY Curncy</stp>
        <stp>PX_YEST_CLOSE</stp>
        <stp>[Crispin Spreadsheet.xlsx]ALEG!R18C26</stp>
        <tr r="Z18" s="3"/>
      </tp>
      <tp>
        <v>130.34</v>
        <stp/>
        <stp>##V3_BDPV12</stp>
        <stp>EURJPY Curncy</stp>
        <stp>PX_YEST_CLOSE</stp>
        <stp>[Crispin Spreadsheet.xlsx]ALEG!R19C26</stp>
        <tr r="Z19" s="3"/>
      </tp>
      <tp>
        <v>9.6952999999999996</v>
        <stp/>
        <stp>##V3_BDPV12</stp>
        <stp>EURNOK Curncy</stp>
        <stp>PX_YEST_CLOSE</stp>
        <stp>[Crispin Spreadsheet.xlsx]ALEG!R28C26</stp>
        <tr r="Z28" s="3"/>
      </tp>
      <tp>
        <v>1</v>
        <stp/>
        <stp>##V3_BDPV12</stp>
        <stp>EURNOK Curncy</stp>
        <stp>QUOTE_FACTOR</stp>
        <stp>[Crispin Spreadsheet.xlsx]SWAN!R106C12</stp>
        <tr r="L106" s="2"/>
      </tp>
      <tp>
        <v>1</v>
        <stp/>
        <stp>##V3_BDPV12</stp>
        <stp>EURNOK Curncy</stp>
        <stp>QUOTE_FACTOR</stp>
        <stp>[Crispin Spreadsheet.xlsx]SWAN!R105C12</stp>
        <tr r="L105" s="2"/>
      </tp>
      <tp>
        <v>1</v>
        <stp/>
        <stp>##V3_BDPV12</stp>
        <stp>EURNOK Curncy</stp>
        <stp>QUOTE_FACTOR</stp>
        <stp>[Crispin Spreadsheet.xlsx]SWAN!R104C12</stp>
        <tr r="L104" s="2"/>
      </tp>
      <tp>
        <v>1</v>
        <stp/>
        <stp>##V3_BDPV12</stp>
        <stp>EURNOK Curncy</stp>
        <stp>QUOTE_FACTOR</stp>
        <stp>[Crispin Spreadsheet.xlsx]SWAN!R103C12</stp>
        <tr r="L103" s="2"/>
      </tp>
      <tp>
        <v>1</v>
        <stp/>
        <stp>##V3_BDPV12</stp>
        <stp>EURNOK Curncy</stp>
        <stp>QUOTE_FACTOR</stp>
        <stp>[Crispin Spreadsheet.xlsx]SWAN!R102C12</stp>
        <tr r="L102" s="2"/>
      </tp>
      <tp>
        <v>6560</v>
        <stp/>
        <stp>##V3_BDPV12</stp>
        <stp>DCC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Spreadsheet.xlsx]OEI!R159C4</stp>
        <tr r="D159" s="1"/>
      </tp>
      <tp t="s">
        <v>NOK</v>
        <stp/>
        <stp>##V3_BDPV12</stp>
        <stp>FRO NO Equity</stp>
        <stp>CRNCY</stp>
        <stp>[Crispin Spreadsheet.xlsx]OEI!R768C4</stp>
        <tr r="D768" s="1"/>
      </tp>
      <tp>
        <v>171.6</v>
        <stp/>
        <stp>##V3_BDPV12</stp>
        <stp>EMG LN Equity</stp>
        <stp>PX_YEST_CLOSE</stp>
        <stp>[Crispin Spreadsheet.xlsx]OEI!R508C6</stp>
        <tr r="F508" s="1"/>
      </tp>
      <tp t="s">
        <v>USD</v>
        <stp/>
        <stp>##V3_BDPV12</stp>
        <stp>AGN US Equity</stp>
        <stp>CRNCY</stp>
        <stp>[Crispin Spreadsheet.xlsx]OEI!R601C4</stp>
        <tr r="D601" s="1"/>
      </tp>
      <tp t="s">
        <v>USD</v>
        <stp/>
        <stp>##V3_BDPV12</stp>
        <stp>LEN US Equity</stp>
        <stp>CRNCY</stp>
        <stp>[Crispin Spreadsheet.xlsx]OEI!R663C4</stp>
        <tr r="D663" s="1"/>
      </tp>
      <tp>
        <v>196</v>
        <stp/>
        <stp>##V3_BDPV12</stp>
        <stp>DVO LN Equity</stp>
        <stp>PX_YEST_CLOSE</stp>
        <stp>[Crispin Spreadsheet.xlsx]OPE!R36C6</stp>
        <tr r="F36" s="5"/>
      </tp>
      <tp>
        <v>36.61</v>
        <stp/>
        <stp>##V3_BDPV12</stp>
        <stp>ALO FP Equity</stp>
        <stp>PX_YEST_CLOSE</stp>
        <stp>[Crispin Spreadsheet.xlsx]OEI!R85C6</stp>
        <tr r="F85" s="1"/>
      </tp>
      <tp t="s">
        <v>EUR</v>
        <stp/>
        <stp>##V3_BDPV12</stp>
        <stp>SIE GY Equity</stp>
        <stp>CRNCY</stp>
        <stp>[Crispin Spreadsheet.xlsx]OEI!R175C4</stp>
        <tr r="D175" s="1"/>
      </tp>
      <tp t="s">
        <v>GBp</v>
        <stp/>
        <stp>##V3_BDPV12</stp>
        <stp>SSE LN Equity</stp>
        <stp>CRNCY</stp>
        <stp>[Crispin Spreadsheet.xlsx]OEI!R568C4</stp>
        <tr r="D568" s="1"/>
      </tp>
      <tp>
        <v>258.8</v>
        <stp/>
        <stp>##V3_BDPV12</stp>
        <stp>RBS LN Equity</stp>
        <stp>PX_YEST_CLOSE</stp>
        <stp>[Crispin Spreadsheet.xlsx]OEI!R547C6</stp>
        <tr r="F547" s="1"/>
      </tp>
      <tp t="s">
        <v>USD</v>
        <stp/>
        <stp>##V3_BDPV12</stp>
        <stp>RIG US Equity</stp>
        <stp>CRNCY</stp>
        <stp>[Crispin Spreadsheet.xlsx]OPE!R53C4</stp>
        <tr r="D53" s="5"/>
      </tp>
      <tp>
        <v>13.79</v>
        <stp/>
        <stp>##V3_BDPV12</stp>
        <stp>SZU GY Equity</stp>
        <stp>PX_YEST_CLOSE</stp>
        <stp>[Crispin Spreadsheet.xlsx]OEI!R178C6</stp>
        <tr r="F178" s="1"/>
      </tp>
      <tp t="s">
        <v>GBp</v>
        <stp/>
        <stp>##V3_BDPV12</stp>
        <stp>HUM LN Equity</stp>
        <stp>CRNCY</stp>
        <stp>[Crispin Spreadsheet.xlsx]OPE!R40C4</stp>
        <tr r="D40" s="5"/>
      </tp>
      <tp>
        <v>267.60000000000002</v>
        <stp/>
        <stp>##V3_BDPV12</stp>
        <stp>BBY LN Equity</stp>
        <stp>PX_YEST_CLOSE</stp>
        <stp>[Crispin Spreadsheet.xlsx]OEI!R417C6</stp>
        <tr r="F417" s="1"/>
      </tp>
      <tp>
        <v>4.0765000000000002</v>
        <stp/>
        <stp>##V3_BDPV12</stp>
        <stp>EURBRL Curncy</stp>
        <stp>PX_YEST_CLOSE</stp>
        <stp>[Crispin Spreadsheet.xlsx]ALEG!R6C26</stp>
        <tr r="Z6" s="3"/>
      </tp>
      <tp t="s">
        <v>USD</v>
        <stp/>
        <stp>##V3_BDPV12</stp>
        <stp>WFT US Equity</stp>
        <stp>CRNCY</stp>
        <stp>[Crispin Spreadsheet.xlsx]OEI!R810C4</stp>
        <tr r="D810" s="1"/>
      </tp>
      <tp t="s">
        <v>USD</v>
        <stp/>
        <stp>##V3_BDPV12</stp>
        <stp>CAT US Equity</stp>
        <stp>CRNCY</stp>
        <stp>[Crispin Spreadsheet.xlsx]OEI!R617C4</stp>
        <tr r="D617" s="1"/>
      </tp>
      <tp t="s">
        <v>USD</v>
        <stp/>
        <stp>##V3_BDPV12</stp>
        <stp>WFT US Equity</stp>
        <stp>CRNCY</stp>
        <stp>[Crispin Spreadsheet.xlsx]OEI!R710C4</stp>
        <tr r="D710" s="1"/>
      </tp>
      <tp>
        <v>42.685000000000002</v>
        <stp/>
        <stp>##V3_BDHV12</stp>
        <stp>SGO FP Equity</stp>
        <stp>PX_CLOSE_1D</stp>
        <stp>28/03/2018</stp>
        <stp>28/03/2018</stp>
        <stp>[Crispin Spreadsheet.xlsx]OEI!R93C28</stp>
        <tr r="AB93" s="1"/>
      </tp>
      <tp>
        <v>72.430000000000007</v>
        <stp/>
        <stp>##V3_BDHV12</stp>
        <stp>CBA AU Equity</stp>
        <stp>PX_CLOSE_1D</stp>
        <stp>28/03/2018</stp>
        <stp>28/03/2018</stp>
        <stp>[Crispin Spreadsheet.xlsx]OEI!R15C28</stp>
        <tr r="AB15" s="1"/>
      </tp>
      <tp>
        <v>11.24</v>
        <stp/>
        <stp>##V3_BDHV12</stp>
        <stp>RDC US Equity</stp>
        <stp>PX_CLOSE_1D</stp>
        <stp>28/03/2018</stp>
        <stp>28/03/2018</stp>
        <stp>[Crispin Spreadsheet.xlsx]OPE!R51C22</stp>
        <tr r="V51" s="5"/>
      </tp>
      <tp>
        <v>24.43</v>
        <stp/>
        <stp>##V3_BDPV12</stp>
        <stp>UN01 GY Equity</stp>
        <stp>LAST_PRICE</stp>
        <stp>[Crispin Spreadsheet.xlsx]OPE!R16C7</stp>
        <tr r="G16" s="5"/>
      </tp>
      <tp>
        <v>1.4034</v>
        <stp/>
        <stp>##V3_BDPV12</stp>
        <stp>GBPUSD Curncy</stp>
        <stp>PX_YEST_CLOSE</stp>
        <stp>[Crispin Spreadsheet.xlsx]BEST!R14C26</stp>
        <tr r="Z14" s="6"/>
      </tp>
      <tp>
        <v>212.5</v>
        <stp/>
        <stp>##V3_BDHV12</stp>
        <stp>GN DC Equity</stp>
        <stp>PX_CLOSE_1D</stp>
        <stp>28/03/2018</stp>
        <stp>28/03/2018</stp>
        <stp>[Crispin Spreadsheet.xlsx]OEI!R62C28</stp>
        <tr r="AB62" s="1"/>
      </tp>
      <tp t="s">
        <v>EUR</v>
        <stp/>
        <stp>##V3_BDPV12</stp>
        <stp>VIV FP Equity</stp>
        <stp>CRNCY</stp>
        <stp>[Crispin Spreadsheet.xlsx]FDXC!R8C4</stp>
        <tr r="D8" s="8"/>
      </tp>
      <tp t="s">
        <v>EUR</v>
        <stp/>
        <stp>##V3_BDPV12</stp>
        <stp>BEI GY Equity</stp>
        <stp>CRNCY</stp>
        <stp>[Crispin Spreadsheet.xlsx]OEI!R148C4</stp>
        <tr r="D148" s="1"/>
      </tp>
      <tp>
        <v>681.6</v>
        <stp/>
        <stp>##V3_BDPV12</stp>
        <stp>PFG LN Equity</stp>
        <stp>PX_YEST_CLOSE</stp>
        <stp>[Crispin Spreadsheet.xlsx]OEI!R532C6</stp>
        <tr r="F532" s="1"/>
      </tp>
      <tp t="s">
        <v>USD</v>
        <stp/>
        <stp>##V3_BDPV12</stp>
        <stp>EEM US Equity</stp>
        <stp>CRNCY</stp>
        <stp>[Crispin Spreadsheet.xlsx]OEI!R732C4</stp>
        <tr r="D732" s="1"/>
      </tp>
      <tp t="s">
        <v>USD</v>
        <stp/>
        <stp>##V3_BDPV12</stp>
        <stp>POL US Equity</stp>
        <stp>CRNCY</stp>
        <stp>[Crispin Spreadsheet.xlsx]OEI!R688C4</stp>
        <tr r="D688" s="1"/>
      </tp>
      <tp>
        <v>1.6048500000000001</v>
        <stp/>
        <stp>##V3_BDPV12</stp>
        <stp>EURAUD Curncy</stp>
        <stp>PX_YEST_CLOSE</stp>
        <stp>[Crispin Spreadsheet.xlsx]SWAN!R6C30</stp>
        <tr r="AD6" s="2"/>
      </tp>
      <tp>
        <v>1.6048500000000001</v>
        <stp/>
        <stp>##V3_BDPV12</stp>
        <stp>EURAUD Curncy</stp>
        <stp>PX_YEST_CLOSE</stp>
        <stp>[Crispin Spreadsheet.xlsx]SWAN!R7C30</stp>
        <tr r="AD7" s="2"/>
      </tp>
      <tp>
        <v>1.6048500000000001</v>
        <stp/>
        <stp>##V3_BDPV12</stp>
        <stp>EURAUD Curncy</stp>
        <stp>PX_YEST_CLOSE</stp>
        <stp>[Crispin Spreadsheet.xlsx]SWAN!R8C30</stp>
        <tr r="AD8" s="2"/>
      </tp>
      <tp>
        <v>1.6048500000000001</v>
        <stp/>
        <stp>##V3_BDPV12</stp>
        <stp>EURAUD Curncy</stp>
        <stp>PX_YEST_CLOSE</stp>
        <stp>[Crispin Spreadsheet.xlsx]SWAN!R9C30</stp>
        <tr r="AD9" s="2"/>
      </tp>
      <tp t="s">
        <v>USD</v>
        <stp/>
        <stp>##V3_BDPV12</stp>
        <stp>WFC US Equity</stp>
        <stp>CRNCY</stp>
        <stp>[Crispin Spreadsheet.xlsx]OEI!R711C4</stp>
        <tr r="D711" s="1"/>
      </tp>
      <tp t="s">
        <v>SEK</v>
        <stp/>
        <stp>##V3_BDPV12</stp>
        <stp>NDA SS Equity</stp>
        <stp>CRNCY</stp>
        <stp>[Crispin Spreadsheet.xlsx]OEI!R363C4</stp>
        <tr r="D363" s="1"/>
      </tp>
      <tp t="s">
        <v>EUR</v>
        <stp/>
        <stp>##V3_BDPV12</stp>
        <stp>RYA LN Equity</stp>
        <stp>CRNCY</stp>
        <stp>[Crispin Spreadsheet.xlsx]OEI!R553C4</stp>
        <tr r="D553" s="1"/>
      </tp>
      <tp>
        <v>93.8</v>
        <stp/>
        <stp>##V3_BDPV12</stp>
        <stp>AIR FP Equity</stp>
        <stp>PX_YEST_CLOSE</stp>
        <stp>[Crispin Spreadsheet.xlsx]OEI!R84C6</stp>
        <tr r="F84" s="1"/>
      </tp>
      <tp>
        <v>1080</v>
        <stp/>
        <stp>##V3_BDPV12</stp>
        <stp>IMI LN Equity</stp>
        <stp>PX_YEST_CLOSE</stp>
        <stp>[Crispin Spreadsheet.xlsx]OEI!R479C6</stp>
        <tr r="F479" s="1"/>
      </tp>
      <tp>
        <v>26.2</v>
        <stp/>
        <stp>##V3_BDPV12</stp>
        <stp>BGN IM Equity</stp>
        <stp>PX_YEST_CLOSE</stp>
        <stp>[Crispin Spreadsheet.xlsx]OEI!R220C6</stp>
        <tr r="F220" s="1"/>
      </tp>
      <tp t="s">
        <v>EUR</v>
        <stp/>
        <stp>##V3_BDPV12</stp>
        <stp>TEF SQ Equity</stp>
        <stp>CRNCY</stp>
        <stp>[Crispin Spreadsheet.xlsx]OEI!R350C4</stp>
        <tr r="D350" s="1"/>
      </tp>
      <tp t="s">
        <v>USD</v>
        <stp/>
        <stp>##V3_BDPV12</stp>
        <stp>KNX US Equity</stp>
        <stp>CRNCY</stp>
        <stp>[Crispin Spreadsheet.xlsx]OEI!R659C4</stp>
        <tr r="D659" s="1"/>
      </tp>
      <tp t="s">
        <v>USD</v>
        <stp/>
        <stp>##V3_BDPV12</stp>
        <stp>BGS US Equity</stp>
        <stp>CRNCY</stp>
        <stp>[Crispin Spreadsheet.xlsx]OEI!R610C4</stp>
        <tr r="D610" s="1"/>
      </tp>
      <tp t="s">
        <v>GBp</v>
        <stp/>
        <stp>##V3_BDPV12</stp>
        <stp>HSP LN Equity</stp>
        <stp>CRNCY</stp>
        <stp>[Crispin Spreadsheet.xlsx]OEI!R469C4</stp>
        <tr r="D469" s="1"/>
      </tp>
      <tp t="s">
        <v>EUR</v>
        <stp/>
        <stp>##V3_BDPV12</stp>
        <stp>VOW GY Equity</stp>
        <stp>CRNCY</stp>
        <stp>[Crispin Spreadsheet.xlsx]OEI!R182C4</stp>
        <tr r="D182" s="1"/>
      </tp>
      <tp t="s">
        <v>USD</v>
        <stp/>
        <stp>##V3_BDPV12</stp>
        <stp>NAV US Equity</stp>
        <stp>CRNCY</stp>
        <stp>[Crispin Spreadsheet.xlsx]OEI!R786C4</stp>
        <tr r="D786" s="1"/>
      </tp>
      <tp>
        <v>142.9</v>
        <stp/>
        <stp>##V3_BDPV12</stp>
        <stp>ACA LN Equity</stp>
        <stp>PX_YEST_CLOSE</stp>
        <stp>[Crispin Spreadsheet.xlsx]OPE!R32C6</stp>
        <tr r="F32" s="5"/>
      </tp>
      <tp>
        <v>87.2</v>
        <stp/>
        <stp>##V3_BDPV12</stp>
        <stp>SAVE FP Equity</stp>
        <stp>PX_YEST_CLOSE</stp>
        <stp>[Crispin Spreadsheet.xlsx]FDXC!R7C6</stp>
        <tr r="F7" s="8"/>
      </tp>
      <tp>
        <v>36.31</v>
        <stp/>
        <stp>##V3_BDPV12</stp>
        <stp>NRE1V FH Equity</stp>
        <stp>LAST_PRICE</stp>
        <stp>[Crispin Spreadsheet.xlsx]OEI!R75C7</stp>
        <tr r="G75" s="1"/>
      </tp>
      <tp t="s">
        <v>EUR</v>
        <stp/>
        <stp>##V3_BDPV12</stp>
        <stp>MS IM Equity</stp>
        <stp>CRNCY</stp>
        <stp>[Crispin Spreadsheet.xlsx]OEI!R231C4</stp>
        <tr r="D231" s="1"/>
      </tp>
      <tp t="s">
        <v>USD</v>
        <stp/>
        <stp>##V3_BDPV12</stp>
        <stp>K US Equity</stp>
        <stp>CRNCY</stp>
        <stp>[Crispin Spreadsheet.xlsx]OEI!R657C4</stp>
        <tr r="D657" s="1"/>
      </tp>
      <tp t="s">
        <v>EUR</v>
        <stp/>
        <stp>##V3_BDPV12</stp>
        <stp>UG FP Equity</stp>
        <stp>CRNCY</stp>
        <stp>[Crispin Spreadsheet.xlsx]OEI!R114C4</stp>
        <tr r="D114" s="1"/>
      </tp>
      <tp t="s">
        <v>USD</v>
        <stp/>
        <stp>##V3_BDPV12</stp>
        <stp>T US Equity</stp>
        <stp>CRNCY</stp>
        <stp>[Crispin Spreadsheet.xlsx]OEI!R607C4</stp>
        <tr r="D607" s="1"/>
      </tp>
      <tp>
        <v>446.25</v>
        <stp/>
        <stp>##V3_BDPV12</stp>
        <stp>W A Comdty</stp>
        <stp>PX_YEST_CLOSE</stp>
        <stp>[Crispin Spreadsheet.xlsx]OEI!R728C6</stp>
        <tr r="F728" s="1"/>
      </tp>
      <tp>
        <v>122.82000000000001</v>
        <stp/>
        <stp>##V3_BDPV12</stp>
        <stp>G A Comdty</stp>
        <stp>PX_YEST_CLOSE</stp>
        <stp>[Crispin Spreadsheet.xlsx]OEI!R718C6</stp>
        <tr r="F718" s="1"/>
      </tp>
      <tp>
        <v>53.54</v>
        <stp/>
        <stp>##V3_BDHV12</stp>
        <stp>FR FP Equity</stp>
        <stp>PX_CLOSE_1D</stp>
        <stp>28/03/2018</stp>
        <stp>28/03/2018</stp>
        <stp>[Crispin Spreadsheet.xlsx]SWAN!R45C26</stp>
        <tr r="Z45" s="2"/>
      </tp>
      <tp t="s">
        <v>EUR</v>
        <stp/>
        <stp>##V3_BDPV12</stp>
        <stp>SK FP Equity</stp>
        <stp>CRNCY</stp>
        <stp>[Crispin Spreadsheet.xlsx]OEI!R122C4</stp>
        <tr r="D122" s="1"/>
      </tp>
      <tp t="s">
        <v>EUR</v>
        <stp/>
        <stp>##V3_BDPV12</stp>
        <stp>RI FP Equity</stp>
        <stp>CRNCY</stp>
        <stp>[Crispin Spreadsheet.xlsx]OEI!R113C4</stp>
        <tr r="D113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EURSGD Curncy</stp>
        <stp>QUOTE_FACTOR</stp>
        <stp>[Crispin Spreadsheet.xlsx]OEI!R328C12</stp>
        <tr r="L328" s="1"/>
      </tp>
      <tp>
        <v>1</v>
        <stp/>
        <stp>##V3_BDPV12</stp>
        <stp>EURUSD Curncy</stp>
        <stp>QUOTE_FACTOR</stp>
        <stp>[Crispin Spreadsheet.xlsx]OEI!R327C12</stp>
        <tr r="L327" s="1"/>
      </tp>
      <tp>
        <v>1</v>
        <stp/>
        <stp>##V3_BDPV12</stp>
        <stp>EURUSD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Spreadsheet.xlsx]OEI!R200C12</stp>
        <tr r="L200" s="1"/>
      </tp>
      <tp>
        <v>1</v>
        <stp/>
        <stp>##V3_BDPV12</stp>
        <stp>EURHKD Curncy</stp>
        <stp>QUOTE_FACTOR</stp>
        <stp>[Crispin Spreadsheet.xlsx]OEI!R201C12</stp>
        <tr r="L201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Spreadsheet.xlsx]OEI!R190C12</stp>
        <tr r="L190" s="1"/>
      </tp>
      <tp>
        <v>1</v>
        <stp/>
        <stp>##V3_BDPV12</stp>
        <stp>EURHKD Curncy</stp>
        <stp>QUOTE_FACTOR</stp>
        <stp>[Crispin Spreadsheet.xlsx]OEI!R198C12</stp>
        <tr r="L198" s="1"/>
      </tp>
      <tp>
        <v>1</v>
        <stp/>
        <stp>##V3_BDPV12</stp>
        <stp>EURHKD Curncy</stp>
        <stp>QUOTE_FACTOR</stp>
        <stp>[Crispin Spreadsheet.xlsx]OEI!R199C12</stp>
        <tr r="L199" s="1"/>
      </tp>
      <tp>
        <v>1</v>
        <stp/>
        <stp>##V3_BDPV12</stp>
        <stp>EURHKD Curncy</stp>
        <stp>QUOTE_FACTOR</stp>
        <stp>[Crispin Spreadsheet.xlsx]OEI!R193C12</stp>
        <tr r="L193" s="1"/>
      </tp>
      <tp>
        <v>1</v>
        <stp/>
        <stp>##V3_BDPV12</stp>
        <stp>EURHKD Curncy</stp>
        <stp>QUOTE_FACTOR</stp>
        <stp>[Crispin Spreadsheet.xlsx]OEI!R196C12</stp>
        <tr r="L196" s="1"/>
      </tp>
      <tp>
        <v>1</v>
        <stp/>
        <stp>##V3_BDPV12</stp>
        <stp>EURHKD Curncy</stp>
        <stp>QUOTE_FACTOR</stp>
        <stp>[Crispin Spreadsheet.xlsx]OEI!R197C12</stp>
        <tr r="L197" s="1"/>
      </tp>
      <tp>
        <v>1</v>
        <stp/>
        <stp>##V3_BDPV12</stp>
        <stp>EURHKD Curncy</stp>
        <stp>QUOTE_FACTOR</stp>
        <stp>[Crispin Spreadsheet.xlsx]OEI!R194C12</stp>
        <tr r="L194" s="1"/>
      </tp>
      <tp>
        <v>1</v>
        <stp/>
        <stp>##V3_BDPV12</stp>
        <stp>EURHKD Curncy</stp>
        <stp>QUOTE_FACTOR</stp>
        <stp>[Crispin Spreadsheet.xlsx]OEI!R195C12</stp>
        <tr r="L195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EURAUD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Spreadsheet.xlsx]OEI!R640C12</stp>
        <tr r="L640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Spreadsheet.xlsx]OEI!R623C12</stp>
        <tr r="L623" s="1"/>
      </tp>
      <tp>
        <v>1</v>
        <stp/>
        <stp>##V3_BDPV12</stp>
        <stp>EURUSD Curncy</stp>
        <stp>QUOTE_FACTOR</stp>
        <stp>[Crispin Spreadsheet.xlsx]OEI!R620C12</stp>
        <tr r="L620" s="1"/>
      </tp>
      <tp>
        <v>1</v>
        <stp/>
        <stp>##V3_BDPV12</stp>
        <stp>EURUSD Curncy</stp>
        <stp>QUOTE_FACTOR</stp>
        <stp>[Crispin Spreadsheet.xlsx]OEI!R621C12</stp>
        <tr r="L621" s="1"/>
      </tp>
      <tp>
        <v>1</v>
        <stp/>
        <stp>##V3_BDPV12</stp>
        <stp>EURUSD Curncy</stp>
        <stp>QUOTE_FACTOR</stp>
        <stp>[Crispin Spreadsheet.xlsx]OEI!R626C12</stp>
        <tr r="L626" s="1"/>
      </tp>
      <tp>
        <v>1</v>
        <stp/>
        <stp>##V3_BDPV12</stp>
        <stp>EURUSD Curncy</stp>
        <stp>QUOTE_FACTOR</stp>
        <stp>[Crispin Spreadsheet.xlsx]OEI!R627C12</stp>
        <tr r="L627" s="1"/>
      </tp>
      <tp>
        <v>1</v>
        <stp/>
        <stp>##V3_BDPV12</stp>
        <stp>EURUSD Curncy</stp>
        <stp>QUOTE_FACTOR</stp>
        <stp>[Crispin Spreadsheet.xlsx]OEI!R624C12</stp>
        <tr r="L624" s="1"/>
      </tp>
      <tp>
        <v>1</v>
        <stp/>
        <stp>##V3_BDPV12</stp>
        <stp>EURUSD Curncy</stp>
        <stp>QUOTE_FACTOR</stp>
        <stp>[Crispin Spreadsheet.xlsx]OEI!R625C12</stp>
        <tr r="L625" s="1"/>
      </tp>
      <tp>
        <v>1</v>
        <stp/>
        <stp>##V3_BDPV12</stp>
        <stp>EURUSD Curncy</stp>
        <stp>QUOTE_FACTOR</stp>
        <stp>[Crispin Spreadsheet.xlsx]OEI!R628C12</stp>
        <tr r="L628" s="1"/>
      </tp>
      <tp>
        <v>1</v>
        <stp/>
        <stp>##V3_BDPV12</stp>
        <stp>EURUSD Curncy</stp>
        <stp>QUOTE_FACTOR</stp>
        <stp>[Crispin Spreadsheet.xlsx]OEI!R629C12</stp>
        <tr r="L629" s="1"/>
      </tp>
      <tp>
        <v>1</v>
        <stp/>
        <stp>##V3_BDPV12</stp>
        <stp>EURUSD Curncy</stp>
        <stp>QUOTE_FACTOR</stp>
        <stp>[Crispin Spreadsheet.xlsx]OEI!R632C12</stp>
        <tr r="L632" s="1"/>
      </tp>
      <tp>
        <v>1</v>
        <stp/>
        <stp>##V3_BDPV12</stp>
        <stp>EURUSD Curncy</stp>
        <stp>QUOTE_FACTOR</stp>
        <stp>[Crispin Spreadsheet.xlsx]OEI!R633C12</stp>
        <tr r="L633" s="1"/>
      </tp>
      <tp>
        <v>1</v>
        <stp/>
        <stp>##V3_BDPV12</stp>
        <stp>EURUSD Curncy</stp>
        <stp>QUOTE_FACTOR</stp>
        <stp>[Crispin Spreadsheet.xlsx]OEI!R630C12</stp>
        <tr r="L630" s="1"/>
      </tp>
      <tp>
        <v>1</v>
        <stp/>
        <stp>##V3_BDPV12</stp>
        <stp>EURUSD Curncy</stp>
        <stp>QUOTE_FACTOR</stp>
        <stp>[Crispin Spreadsheet.xlsx]OEI!R631C12</stp>
        <tr r="L631" s="1"/>
      </tp>
      <tp>
        <v>1</v>
        <stp/>
        <stp>##V3_BDPV12</stp>
        <stp>EURUSD Curncy</stp>
        <stp>QUOTE_FACTOR</stp>
        <stp>[Crispin Spreadsheet.xlsx]OEI!R636C12</stp>
        <tr r="L636" s="1"/>
      </tp>
      <tp>
        <v>1</v>
        <stp/>
        <stp>##V3_BDPV12</stp>
        <stp>EURUSD Curncy</stp>
        <stp>QUOTE_FACTOR</stp>
        <stp>[Crispin Spreadsheet.xlsx]OEI!R637C12</stp>
        <tr r="L637" s="1"/>
      </tp>
      <tp>
        <v>1</v>
        <stp/>
        <stp>##V3_BDPV12</stp>
        <stp>EURUSD Curncy</stp>
        <stp>QUOTE_FACTOR</stp>
        <stp>[Crispin Spreadsheet.xlsx]OEI!R634C12</stp>
        <tr r="L634" s="1"/>
      </tp>
      <tp>
        <v>1</v>
        <stp/>
        <stp>##V3_BDPV12</stp>
        <stp>EURUSD Curncy</stp>
        <stp>QUOTE_FACTOR</stp>
        <stp>[Crispin Spreadsheet.xlsx]OEI!R635C12</stp>
        <tr r="L635" s="1"/>
      </tp>
      <tp>
        <v>1</v>
        <stp/>
        <stp>##V3_BDPV12</stp>
        <stp>EURUSD Curncy</stp>
        <stp>QUOTE_FACTOR</stp>
        <stp>[Crispin Spreadsheet.xlsx]OEI!R638C12</stp>
        <tr r="L638" s="1"/>
      </tp>
      <tp>
        <v>1</v>
        <stp/>
        <stp>##V3_BDPV12</stp>
        <stp>EURUSD Curncy</stp>
        <stp>QUOTE_FACTOR</stp>
        <stp>[Crispin Spreadsheet.xlsx]OEI!R639C12</stp>
        <tr r="L639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Spreadsheet.xlsx]OEI!R603C12</stp>
        <tr r="L603" s="1"/>
      </tp>
      <tp>
        <v>1</v>
        <stp/>
        <stp>##V3_BDPV12</stp>
        <stp>EURUSD Curncy</stp>
        <stp>QUOTE_FACTOR</stp>
        <stp>[Crispin Spreadsheet.xlsx]OEI!R600C12</stp>
        <tr r="L600" s="1"/>
      </tp>
      <tp>
        <v>1</v>
        <stp/>
        <stp>##V3_BDPV12</stp>
        <stp>EURUSD Curncy</stp>
        <stp>QUOTE_FACTOR</stp>
        <stp>[Crispin Spreadsheet.xlsx]OEI!R601C12</stp>
        <tr r="L601" s="1"/>
      </tp>
      <tp>
        <v>1</v>
        <stp/>
        <stp>##V3_BDPV12</stp>
        <stp>EURUSD Curncy</stp>
        <stp>QUOTE_FACTOR</stp>
        <stp>[Crispin Spreadsheet.xlsx]OEI!R606C12</stp>
        <tr r="L606" s="1"/>
      </tp>
      <tp>
        <v>1</v>
        <stp/>
        <stp>##V3_BDPV12</stp>
        <stp>EURUSD Curncy</stp>
        <stp>QUOTE_FACTOR</stp>
        <stp>[Crispin Spreadsheet.xlsx]OEI!R607C12</stp>
        <tr r="L607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Spreadsheet.xlsx]OEI!R605C12</stp>
        <tr r="L605" s="1"/>
      </tp>
      <tp>
        <v>1</v>
        <stp/>
        <stp>##V3_BDPV12</stp>
        <stp>EURUSD Curncy</stp>
        <stp>QUOTE_FACTOR</stp>
        <stp>[Crispin Spreadsheet.xlsx]OEI!R608C12</stp>
        <tr r="L608" s="1"/>
      </tp>
      <tp>
        <v>1</v>
        <stp/>
        <stp>##V3_BDPV12</stp>
        <stp>EURUSD Curncy</stp>
        <stp>QUOTE_FACTOR</stp>
        <stp>[Crispin Spreadsheet.xlsx]OEI!R609C12</stp>
        <tr r="L609" s="1"/>
      </tp>
      <tp>
        <v>1</v>
        <stp/>
        <stp>##V3_BDPV12</stp>
        <stp>EURUSD Curncy</stp>
        <stp>QUOTE_FACTOR</stp>
        <stp>[Crispin Spreadsheet.xlsx]OEI!R612C12</stp>
        <tr r="L612" s="1"/>
      </tp>
      <tp>
        <v>1</v>
        <stp/>
        <stp>##V3_BDPV12</stp>
        <stp>EURUSD Curncy</stp>
        <stp>QUOTE_FACTOR</stp>
        <stp>[Crispin Spreadsheet.xlsx]OEI!R613C12</stp>
        <tr r="L613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Spreadsheet.xlsx]OEI!R611C12</stp>
        <tr r="L611" s="1"/>
      </tp>
      <tp>
        <v>1</v>
        <stp/>
        <stp>##V3_BDPV12</stp>
        <stp>EURUSD Curncy</stp>
        <stp>QUOTE_FACTOR</stp>
        <stp>[Crispin Spreadsheet.xlsx]OEI!R616C12</stp>
        <tr r="L616" s="1"/>
      </tp>
      <tp>
        <v>1</v>
        <stp/>
        <stp>##V3_BDPV12</stp>
        <stp>EURUSD Curncy</stp>
        <stp>QUOTE_FACTOR</stp>
        <stp>[Crispin Spreadsheet.xlsx]OEI!R617C12</stp>
        <tr r="L617" s="1"/>
      </tp>
      <tp>
        <v>1</v>
        <stp/>
        <stp>##V3_BDPV12</stp>
        <stp>EURUSD Curncy</stp>
        <stp>QUOTE_FACTOR</stp>
        <stp>[Crispin Spreadsheet.xlsx]OEI!R614C12</stp>
        <tr r="L614" s="1"/>
      </tp>
      <tp>
        <v>1</v>
        <stp/>
        <stp>##V3_BDPV12</stp>
        <stp>EURUSD Curncy</stp>
        <stp>QUOTE_FACTOR</stp>
        <stp>[Crispin Spreadsheet.xlsx]OEI!R615C12</stp>
        <tr r="L615" s="1"/>
      </tp>
      <tp>
        <v>1</v>
        <stp/>
        <stp>##V3_BDPV12</stp>
        <stp>EURUSD Curncy</stp>
        <stp>QUOTE_FACTOR</stp>
        <stp>[Crispin Spreadsheet.xlsx]OEI!R618C12</stp>
        <tr r="L618" s="1"/>
      </tp>
      <tp>
        <v>1</v>
        <stp/>
        <stp>##V3_BDPV12</stp>
        <stp>EURUSD Curncy</stp>
        <stp>QUOTE_FACTOR</stp>
        <stp>[Crispin Spreadsheet.xlsx]OEI!R619C12</stp>
        <tr r="L619" s="1"/>
      </tp>
      <tp>
        <v>1</v>
        <stp/>
        <stp>##V3_BDPV12</stp>
        <stp>EURUSD Curncy</stp>
        <stp>QUOTE_FACTOR</stp>
        <stp>[Crispin Spreadsheet.xlsx]OEI!R596C12</stp>
        <tr r="L596" s="1"/>
      </tp>
      <tp>
        <v>1</v>
        <stp/>
        <stp>##V3_BDPV12</stp>
        <stp>EURUSD Curncy</stp>
        <stp>QUOTE_FACTOR</stp>
        <stp>[Crispin Spreadsheet.xlsx]OEI!R597C12</stp>
        <tr r="L597" s="1"/>
      </tp>
      <tp>
        <v>1</v>
        <stp/>
        <stp>##V3_BDPV12</stp>
        <stp>EURUSD Curncy</stp>
        <stp>QUOTE_FACTOR</stp>
        <stp>[Crispin Spreadsheet.xlsx]OEI!R598C12</stp>
        <tr r="L598" s="1"/>
      </tp>
      <tp>
        <v>1</v>
        <stp/>
        <stp>##V3_BDPV12</stp>
        <stp>EURUSD Curncy</stp>
        <stp>QUOTE_FACTOR</stp>
        <stp>[Crispin Spreadsheet.xlsx]OEI!R599C12</stp>
        <tr r="L599" s="1"/>
      </tp>
      <tp>
        <v>1</v>
        <stp/>
        <stp>##V3_BDPV12</stp>
        <stp>EURUSD Curncy</stp>
        <stp>QUOTE_FACTOR</stp>
        <stp>[Crispin Spreadsheet.xlsx]OEI!R554C12</stp>
        <tr r="L554" s="1"/>
      </tp>
      <tp>
        <v>1</v>
        <stp/>
        <stp>##V3_BDPV12</stp>
        <stp>EURUSD Curncy</stp>
        <stp>QUOTE_FACTOR</stp>
        <stp>[Crispin Spreadsheet.xlsx]OEI!R518C12</stp>
        <tr r="L518" s="1"/>
      </tp>
      <tp>
        <v>1</v>
        <stp/>
        <stp>##V3_BDPV12</stp>
        <stp>EURUSD Curncy</stp>
        <stp>QUOTE_FACTOR</stp>
        <stp>[Crispin Spreadsheet.xlsx]OEI!R465C12</stp>
        <tr r="L465" s="1"/>
      </tp>
      <tp>
        <v>1</v>
        <stp/>
        <stp>##V3_BDPV12</stp>
        <stp>EURUSD Curncy</stp>
        <stp>QUOTE_FACTOR</stp>
        <stp>[Crispin Spreadsheet.xlsx]OEI!R476C12</stp>
        <tr r="L476" s="1"/>
      </tp>
      <tp>
        <v>77.650000000000006</v>
        <stp/>
        <stp>##V3_BDPV12</stp>
        <stp>VEC LN Equity</stp>
        <stp>PX_YEST_CLOSE</stp>
        <stp>[Crispin Spreadsheet.xlsx]OEI!R586C6</stp>
        <tr r="F586" s="1"/>
      </tp>
      <tp t="s">
        <v>GBp</v>
        <stp/>
        <stp>##V3_BDPV12</stp>
        <stp>STJ LN Equity</stp>
        <stp>CRNCY</stp>
        <stp>[Crispin Spreadsheet.xlsx]OEI!R569C4</stp>
        <tr r="D569" s="1"/>
      </tp>
      <tp t="s">
        <v>EUR</v>
        <stp/>
        <stp>##V3_BDPV12</stp>
        <stp>UBI FP Equity</stp>
        <stp>CRNCY</stp>
        <stp>[Crispin Spreadsheet.xlsx]OEI!R131C4</stp>
        <tr r="D131" s="1"/>
      </tp>
      <tp>
        <v>101.2</v>
        <stp/>
        <stp>##V3_BDPV12</stp>
        <stp>CAP FP Equity</stp>
        <stp>PX_YEST_CLOSE</stp>
        <stp>[Crispin Spreadsheet.xlsx]OEI!R91C6</stp>
        <tr r="F91" s="1"/>
      </tp>
      <tp t="s">
        <v>EUR</v>
        <stp/>
        <stp>##V3_BDPV12</stp>
        <stp>SAN SQ Equity</stp>
        <stp>CRNCY</stp>
        <stp>[Crispin Spreadsheet.xlsx]OEI!R343C4</stp>
        <tr r="D343" s="1"/>
      </tp>
      <tp t="s">
        <v>ZAr</v>
        <stp/>
        <stp>##V3_BDPV12</stp>
        <stp>AXL SJ Equity</stp>
        <stp>CRNCY</stp>
        <stp>[Crispin Spreadsheet.xlsx]OEI!R331C4</stp>
        <tr r="D331" s="1"/>
      </tp>
      <tp t="s">
        <v>USD</v>
        <stp/>
        <stp>##V3_BDPV12</stp>
        <stp>KHC US Equity</stp>
        <stp>CRNCY</stp>
        <stp>[Crispin Spreadsheet.xlsx]OEI!R778C4</stp>
        <tr r="D778" s="1"/>
      </tp>
      <tp t="s">
        <v>USD</v>
        <stp/>
        <stp>##V3_BDPV12</stp>
        <stp>TIF US Equity</stp>
        <stp>CRNCY</stp>
        <stp>[Crispin Spreadsheet.xlsx]OEI!R699C4</stp>
        <tr r="D699" s="1"/>
      </tp>
      <tp>
        <v>2.62</v>
        <stp/>
        <stp>##V3_BDPV12</stp>
        <stp>CCR LN Equity</stp>
        <stp>PX_YEST_CLOSE</stp>
        <stp>[Crispin Spreadsheet.xlsx]OEI!R430C6</stp>
        <tr r="F430" s="1"/>
      </tp>
      <tp>
        <v>11941</v>
        <stp/>
        <stp>##V3_BDPV12</stp>
        <stp>GXA Index</stp>
        <stp>LAST_PRICE</stp>
        <stp>[Crispin Spreadsheet.xlsx]OEI!R139C7</stp>
        <tr r="G139" s="1"/>
      </tp>
      <tp>
        <v>171.6</v>
        <stp/>
        <stp>##V3_BDPV12</stp>
        <stp>EMG LN Equity</stp>
        <stp>PX_YEST_CLOSE</stp>
        <stp>[Crispin Spreadsheet.xlsx]OPE!R41C6</stp>
        <tr r="F41" s="5"/>
      </tp>
      <tp>
        <v>89.81</v>
        <stp/>
        <stp>##V3_BDPV12</stp>
        <stp>FNV CN Equity</stp>
        <stp>PX_YEST_CLOSE</stp>
        <stp>[Crispin Spreadsheet.xlsx]OEI!R51C6</stp>
        <tr r="F51" s="1"/>
      </tp>
      <tp t="s">
        <v>USD</v>
        <stp/>
        <stp>##V3_BDPV12</stp>
        <stp>FCX US Equity</stp>
        <stp>CRNCY</stp>
        <stp>[Crispin Spreadsheet.xlsx]OEI!R643C4</stp>
        <tr r="D643" s="1"/>
      </tp>
      <tp t="s">
        <v>AUD</v>
        <stp/>
        <stp>##V3_BDPV12</stp>
        <stp>GMA AU Equity</stp>
        <stp>CRNCY</stp>
        <stp>[Crispin Spreadsheet.xlsx]OEI!R18C4</stp>
        <tr r="D18" s="1"/>
      </tp>
      <tp>
        <v>35.520000000000003</v>
        <stp/>
        <stp>##V3_BDPV12</stp>
        <stp>DPW GY Equity</stp>
        <stp>PX_YEST_CLOSE</stp>
        <stp>[Crispin Spreadsheet.xlsx]OEI!R154C6</stp>
        <tr r="F154" s="1"/>
      </tp>
      <tp t="s">
        <v>EUR</v>
        <stp/>
        <stp>##V3_BDPV12</stp>
        <stp>FUR NA Equity</stp>
        <stp>CRNCY</stp>
        <stp>[Crispin Spreadsheet.xlsx]OEI!R297C4</stp>
        <tr r="D297" s="1"/>
      </tp>
      <tp t="s">
        <v>EUR</v>
        <stp/>
        <stp>##V3_BDPV12</stp>
        <stp>IDR SQ Equity</stp>
        <stp>CRNCY</stp>
        <stp>[Crispin Spreadsheet.xlsx]OEI!R346C4</stp>
        <tr r="D346" s="1"/>
      </tp>
      <tp t="s">
        <v>EUR</v>
        <stp/>
        <stp>##V3_BDPV12</stp>
        <stp>KER FP Equity</stp>
        <stp>CRNCY</stp>
        <stp>[Crispin Spreadsheet.xlsx]OEI!R106C4</stp>
        <tr r="D106" s="1"/>
      </tp>
      <tp t="s">
        <v>EUR</v>
        <stp/>
        <stp>##V3_BDPV12</stp>
        <stp>KSP ID Equity</stp>
        <stp>CRNCY</stp>
        <stp>[Crispin Spreadsheet.xlsx]OEI!R214C4</stp>
        <tr r="D214" s="1"/>
      </tp>
      <tp t="s">
        <v>EUR</v>
        <stp/>
        <stp>##V3_BDPV12</stp>
        <stp>BMW GY Equity</stp>
        <stp>CRNCY</stp>
        <stp>[Crispin Spreadsheet.xlsx]OEI!R147C4</stp>
        <tr r="D147" s="1"/>
      </tp>
      <tp t="s">
        <v>NIKKEI 225  (OSE) Jun18</v>
        <stp/>
        <stp>##V3_BDPV12</stp>
        <stp>NKA Index</stp>
        <stp>NAME</stp>
        <stp>[Crispin Spreadsheet.xlsx]OEI!R240C5</stp>
        <tr r="E240" s="1"/>
      </tp>
      <tp t="s">
        <v>IBEX 35 INDX FUTR Apr18</v>
        <stp/>
        <stp>##V3_BDPV12</stp>
        <stp>IBA Index</stp>
        <stp>NAME</stp>
        <stp>[Crispin Spreadsheet.xlsx]OEI!R337C5</stp>
        <tr r="E337" s="1"/>
      </tp>
      <tp>
        <v>103.25</v>
        <stp/>
        <stp>##V3_BDHV12</stp>
        <stp>CAP FP Equity</stp>
        <stp>PX_CLOSE_1D</stp>
        <stp>28/03/2018</stp>
        <stp>28/03/2018</stp>
        <stp>[Crispin Spreadsheet.xlsx]OEI!R91C28</stp>
        <tr r="AB91" s="1"/>
      </tp>
      <tp t="s">
        <v>DAX INDEX FUTURE  Jun18</v>
        <stp/>
        <stp>##V3_BDPV12</stp>
        <stp>GXA Index</stp>
        <stp>NAME</stp>
        <stp>[Crispin Spreadsheet.xlsx]OEI!R139C5</stp>
        <tr r="E139" s="1"/>
      </tp>
      <tp t="s">
        <v>EUR</v>
        <stp/>
        <stp>##V3_BDPV12</stp>
        <stp>SU FP Equity</stp>
        <stp>CRNCY</stp>
        <stp>[Crispin Spreadsheet.xlsx]OEI!R793C4</stp>
        <tr r="D793" s="1"/>
      </tp>
      <tp>
        <v>50.06</v>
        <stp/>
        <stp>##V3_BDPV12</stp>
        <stp>MU US Equity</stp>
        <stp>PX_YEST_CLOSE</stp>
        <stp>[Crispin Spreadsheet.xlsx]OEI!R670C6</stp>
        <tr r="F670" s="1"/>
      </tp>
      <tp t="s">
        <v>EUR</v>
        <stp/>
        <stp>##V3_BDPV12</stp>
        <stp>AD NA Equity</stp>
        <stp>CRNCY</stp>
        <stp>[Crispin Spreadsheet.xlsx]OEI!R300C4</stp>
        <tr r="D300" s="1"/>
      </tp>
      <tp>
        <v>150.97</v>
        <stp/>
        <stp>##V3_BDPV12</stp>
        <stp>JBA Comdty</stp>
        <stp>PX_YEST_CLOSE</stp>
        <stp>[Crispin Spreadsheet.xlsx]OEI!R719C6</stp>
        <tr r="F719" s="1"/>
      </tp>
      <tp>
        <v>63.01</v>
        <stp/>
        <stp>##V3_BDPV12</stp>
        <stp>CLA Comdty</stp>
        <stp>PX_YEST_CLOSE</stp>
        <stp>[Crispin Spreadsheet.xlsx]OEI!R729C6</stp>
        <tr r="F729" s="1"/>
      </tp>
      <tp>
        <v>802.2</v>
        <stp/>
        <stp>##V3_BDPV12</stp>
        <stp>NG/ LN Equity</stp>
        <stp>PX_YEST_CLOSE</stp>
        <stp>[Crispin Spreadsheet.xlsx]OEI!R515C6</stp>
        <tr r="F515" s="1"/>
      </tp>
      <tp>
        <v>249.4</v>
        <stp/>
        <stp>##V3_BDPV12</stp>
        <stp>MAB LN Equity</stp>
        <stp>PX_YEST_CLOSE</stp>
        <stp>[Crispin Spreadsheet.xlsx]OEI!R513C6</stp>
        <tr r="F513" s="1"/>
      </tp>
      <tp>
        <v>20.88</v>
        <stp/>
        <stp>##V3_BDPV12</stp>
        <stp>DEB LN Equity</stp>
        <stp>PX_YEST_CLOSE</stp>
        <stp>[Crispin Spreadsheet.xlsx]OEI!R447C6</stp>
        <tr r="F447" s="1"/>
      </tp>
      <tp>
        <v>470.4</v>
        <stp/>
        <stp>##V3_BDPV12</stp>
        <stp>PAG LN Equity</stp>
        <stp>PX_YEST_CLOSE</stp>
        <stp>[Crispin Spreadsheet.xlsx]OEI!R523C6</stp>
        <tr r="F523" s="1"/>
      </tp>
      <tp>
        <v>3789</v>
        <stp/>
        <stp>##V3_BDPV12</stp>
        <stp>BKG LN Equity</stp>
        <stp>PX_YEST_CLOSE</stp>
        <stp>[Crispin Spreadsheet.xlsx]OEI!R419C6</stp>
        <tr r="F419" s="1"/>
      </tp>
      <tp>
        <v>64.8</v>
        <stp/>
        <stp>##V3_BDPV12</stp>
        <stp>HDG NA Equity</stp>
        <stp>PX_YEST_CLOSE</stp>
        <stp>[Crispin Spreadsheet.xlsx]OEI!R299C6</stp>
        <tr r="F299" s="1"/>
      </tp>
      <tp t="s">
        <v>CHF</v>
        <stp/>
        <stp>##V3_BDPV12</stp>
        <stp>CLN SW Equity</stp>
        <stp>CRNCY</stp>
        <stp>[Crispin Spreadsheet.xlsx]OEI!R379C4</stp>
        <tr r="D379" s="1"/>
      </tp>
      <tp>
        <v>707.2</v>
        <stp/>
        <stp>##V3_BDPV12</stp>
        <stp>VED LN Equity</stp>
        <stp>PX_YEST_CLOSE</stp>
        <stp>[Crispin Spreadsheet.xlsx]OEI!R587C6</stp>
        <tr r="F587" s="1"/>
      </tp>
      <tp>
        <v>166.91</v>
        <stp/>
        <stp>##V3_BDPV12</stp>
        <stp>PXD US Equity</stp>
        <stp>PX_YEST_CLOSE</stp>
        <stp>[Crispin Spreadsheet.xlsx]OEI!R687C6</stp>
        <tr r="F687" s="1"/>
      </tp>
      <tp t="s">
        <v>USD</v>
        <stp/>
        <stp>##V3_BDPV12</stp>
        <stp>PHM US Equity</stp>
        <stp>CRNCY</stp>
        <stp>[Crispin Spreadsheet.xlsx]OEI!R689C4</stp>
        <tr r="D689" s="1"/>
      </tp>
      <tp t="s">
        <v>USD</v>
        <stp/>
        <stp>##V3_BDPV12</stp>
        <stp>IBM US Equity</stp>
        <stp>CRNCY</stp>
        <stp>[Crispin Spreadsheet.xlsx]OEI!R653C4</stp>
        <tr r="D653" s="1"/>
      </tp>
      <tp>
        <v>20.059999999999999</v>
        <stp/>
        <stp>##V3_BDPV12</stp>
        <stp>RWE GY Equity</stp>
        <stp>PX_YEST_CLOSE</stp>
        <stp>[Crispin Spreadsheet.xlsx]OEI!R172C6</stp>
        <tr r="F172" s="1"/>
      </tp>
      <tp t="s">
        <v>USD</v>
        <stp/>
        <stp>##V3_BDPV12</stp>
        <stp>DAL US Equity</stp>
        <stp>CRNCY</stp>
        <stp>[Crispin Spreadsheet.xlsx]OEI!R630C4</stp>
        <tr r="D630" s="1"/>
      </tp>
      <tp t="s">
        <v>USD</v>
        <stp/>
        <stp>##V3_BDPV12</stp>
        <stp>HAL US Equity</stp>
        <stp>CRNCY</stp>
        <stp>[Crispin Spreadsheet.xlsx]OEI!R650C4</stp>
        <tr r="D650" s="1"/>
      </tp>
      <tp t="s">
        <v>EUR</v>
        <stp/>
        <stp>##V3_BDPV12</stp>
        <stp>SAB SQ Equity</stp>
        <stp>CRNCY</stp>
        <stp>[Crispin Spreadsheet.xlsx]OEI!R342C4</stp>
        <tr r="D342" s="1"/>
      </tp>
      <tp>
        <v>2634</v>
        <stp/>
        <stp>##V3_BDPV12</stp>
        <stp>CCH LN Equity</stp>
        <stp>PX_YEST_CLOSE</stp>
        <stp>[Crispin Spreadsheet.xlsx]OEI!R441C6</stp>
        <tr r="F441" s="1"/>
      </tp>
      <tp t="s">
        <v>EUR</v>
        <stp/>
        <stp>##V3_BDPV12</stp>
        <stp>LHA GY Equity</stp>
        <stp>CRNCY</stp>
        <stp>[Crispin Spreadsheet.xlsx]OEI!R153C4</stp>
        <tr r="D153" s="1"/>
      </tp>
      <tp t="s">
        <v>USD</v>
        <stp/>
        <stp>##V3_BDPV12</stp>
        <stp>TDG US Equity</stp>
        <stp>CRNCY</stp>
        <stp>[Crispin Spreadsheet.xlsx]OEI!R805C4</stp>
        <tr r="D805" s="1"/>
      </tp>
      <tp t="s">
        <v>EUR</v>
        <stp/>
        <stp>##V3_BDPV12</stp>
        <stp>GBF GY Equity</stp>
        <stp>CRNCY</stp>
        <stp>[Crispin Spreadsheet.xlsx]OEI!R149C4</stp>
        <tr r="D149" s="1"/>
      </tp>
      <tp t="s">
        <v>USD</v>
        <stp/>
        <stp>##V3_BDPV12</stp>
        <stp>FAF US Equity</stp>
        <stp>CRNCY</stp>
        <stp>[Crispin Spreadsheet.xlsx]OEI!R640C4</stp>
        <tr r="D640" s="1"/>
      </tp>
      <tp>
        <v>3192</v>
        <stp/>
        <stp>##V3_BDPV12</stp>
        <stp>SDR LN Equity</stp>
        <stp>PX_YEST_CLOSE</stp>
        <stp>[Crispin Spreadsheet.xlsx]OEI!R556C6</stp>
        <tr r="F556" s="1"/>
      </tp>
      <tp>
        <v>13.785</v>
        <stp/>
        <stp>##V3_BDPV12</stp>
        <stp>ORA FP Equity</stp>
        <stp>PX_YEST_CLOSE</stp>
        <stp>[Crispin Spreadsheet.xlsx]OPE!R10C6</stp>
        <tr r="F10" s="5"/>
      </tp>
      <tp>
        <v>21810</v>
        <stp/>
        <stp>##V3_BDPV12</stp>
        <stp>STA Index</stp>
        <stp>LAST_PRICE</stp>
        <stp>[Crispin Spreadsheet.xlsx]OEI!R218C7</stp>
        <tr r="G218" s="1"/>
      </tp>
      <tp>
        <v>270.2</v>
        <stp/>
        <stp>##V3_BDPV12</stp>
        <stp>MKS LN Equity</stp>
        <stp>PX_YEST_CLOSE</stp>
        <stp>[Crispin Spreadsheet.xlsx]OEI!R509C6</stp>
        <tr r="F509" s="1"/>
      </tp>
      <tp>
        <v>24.25</v>
        <stp/>
        <stp>##V3_BDPV12</stp>
        <stp>PGS NO Equity</stp>
        <stp>PX_YEST_CLOSE</stp>
        <stp>[Crispin Spreadsheet.xlsx]OEI!R314C6</stp>
        <tr r="F314" s="1"/>
      </tp>
      <tp>
        <v>1</v>
        <stp/>
        <stp>##V3_BDPV12</stp>
        <stp>EURNOK Curncy</stp>
        <stp>QUOTE_FACTOR</stp>
        <stp>[Crispin Spreadsheet.xlsx]OPE!R26C12</stp>
        <tr r="L26" s="5"/>
      </tp>
      <tp>
        <v>0.27200000000000002</v>
        <stp/>
        <stp>##V3_BDPV12</stp>
        <stp>BCP PL Equity</stp>
        <stp>PX_YEST_CLOSE</stp>
        <stp>[Crispin Spreadsheet.xlsx]OEI!R323C6</stp>
        <tr r="F323" s="1"/>
      </tp>
      <tp>
        <v>3.0880000000000001</v>
        <stp/>
        <stp>##V3_BDPV12</stp>
        <stp>EDP PL Equity</stp>
        <stp>PX_YEST_CLOSE</stp>
        <stp>[Crispin Spreadsheet.xlsx]OEI!R324C6</stp>
        <tr r="F324" s="1"/>
      </tp>
      <tp>
        <v>102.9</v>
        <stp/>
        <stp>##V3_BDPV12</stp>
        <stp>MQG AU Equity</stp>
        <stp>PX_YEST_CLOSE</stp>
        <stp>[Crispin Spreadsheet.xlsx]OEI!R19C6</stp>
        <tr r="F19" s="1"/>
      </tp>
      <tp>
        <v>55.02</v>
        <stp/>
        <stp>##V3_BDPV12</stp>
        <stp>AEM CN Equity</stp>
        <stp>PX_YEST_CLOSE</stp>
        <stp>[Crispin Spreadsheet.xlsx]OEI!R47C6</stp>
        <tr r="F47" s="1"/>
      </tp>
      <tp t="s">
        <v>EUR</v>
        <stp/>
        <stp>##V3_BDPV12</stp>
        <stp>SCR FP Equity</stp>
        <stp>CRNCY</stp>
        <stp>[Crispin Spreadsheet.xlsx]OEI!R121C4</stp>
        <tr r="D121" s="1"/>
      </tp>
      <tp t="s">
        <v>USD</v>
        <stp/>
        <stp>##V3_BDPV12</stp>
        <stp>GGP US Equity</stp>
        <stp>CRNCY</stp>
        <stp>[Crispin Spreadsheet.xlsx]OEI!R646C4</stp>
        <tr r="D646" s="1"/>
      </tp>
      <tp>
        <v>41.7</v>
        <stp/>
        <stp>##V3_BDHV12</stp>
        <stp>WES AU Equity</stp>
        <stp>PX_CLOSE_1D</stp>
        <stp>28/03/2018</stp>
        <stp>28/03/2018</stp>
        <stp>[Crispin Spreadsheet.xlsx]OEI!R24C28</stp>
        <tr r="AB24" s="1"/>
      </tp>
      <tp>
        <v>53.14</v>
        <stp/>
        <stp>##V3_BDPV12</stp>
        <stp>FR FP Equity</stp>
        <stp>LAST_PRICE</stp>
        <stp>[Crispin Spreadsheet.xlsx]SWAN!R45C7</stp>
        <tr r="G45" s="2"/>
      </tp>
      <tp t="s">
        <v>EUR</v>
        <stp/>
        <stp>##V3_BDPV12</stp>
        <stp>SU FP Equity</stp>
        <stp>CRNCY</stp>
        <stp>[Crispin Spreadsheet.xlsx]OEI!R120C4</stp>
        <tr r="D120" s="1"/>
      </tp>
      <tp t="s">
        <v>USD</v>
        <stp/>
        <stp>##V3_BDPV12</stp>
        <stp>C US Equity</stp>
        <stp>CRNCY</stp>
        <stp>[Crispin Spreadsheet.xlsx]OEI!R625C4</stp>
        <tr r="D625" s="1"/>
      </tp>
      <tp>
        <v>52.72</v>
        <stp/>
        <stp>##V3_BDPV12</stp>
        <stp>MS US Equity</stp>
        <stp>PX_YEST_CLOSE</stp>
        <stp>[Crispin Spreadsheet.xlsx]OEI!R673C6</stp>
        <tr r="F673" s="1"/>
      </tp>
      <tp>
        <v>62.16</v>
        <stp/>
        <stp>##V3_BDPV12</stp>
        <stp>JM SP Equity</stp>
        <stp>PX_YEST_CLOSE</stp>
        <stp>[Crispin Spreadsheet.xlsx]OEI!R327C6</stp>
        <tr r="F327" s="1"/>
      </tp>
      <tp>
        <v>189.5</v>
        <stp/>
        <stp>##V3_BDPV12</stp>
        <stp>JM SS Equity</stp>
        <stp>PX_YEST_CLOSE</stp>
        <stp>[Crispin Spreadsheet.xlsx]OEI!R774C6</stp>
        <tr r="F774" s="1"/>
      </tp>
      <tp t="s">
        <v>GBp</v>
        <stp/>
        <stp>##V3_BDPV12</stp>
        <stp>HWDN LN Equity</stp>
        <stp>CRNCY</stp>
        <stp>[Crispin Spreadsheet.xlsx]OPE!R39C4</stp>
        <tr r="D39" s="5"/>
      </tp>
      <tp>
        <v>250.2</v>
        <stp/>
        <stp>##V3_BDPV12</stp>
        <stp>MC FP Equity</stp>
        <stp>PX_YEST_CLOSE</stp>
        <stp>[Crispin Spreadsheet.xlsx]OEI!R110C6</stp>
        <tr r="F110" s="1"/>
      </tp>
      <tp>
        <v>1</v>
        <stp/>
        <stp>##V3_BDPV12</stp>
        <stp>EURCHF Curncy</stp>
        <stp>QUOTE_FACTOR</stp>
        <stp>[Crispin Spreadsheet.xlsx]OEI!R801C12</stp>
        <tr r="L801" s="1"/>
      </tp>
      <tp>
        <v>1</v>
        <stp/>
        <stp>##V3_BDPV12</stp>
        <stp>EURCHF Curncy</stp>
        <stp>QUOTE_FACTOR</stp>
        <stp>[Crispin Spreadsheet.xlsx]OEI!R389C12</stp>
        <tr r="L389" s="1"/>
      </tp>
      <tp>
        <v>1</v>
        <stp/>
        <stp>##V3_BDPV12</stp>
        <stp>EURCHF Curncy</stp>
        <stp>QUOTE_FACTOR</stp>
        <stp>[Crispin Spreadsheet.xlsx]OEI!R388C12</stp>
        <tr r="L388" s="1"/>
      </tp>
      <tp>
        <v>1</v>
        <stp/>
        <stp>##V3_BDPV12</stp>
        <stp>EURCHF Curncy</stp>
        <stp>QUOTE_FACTOR</stp>
        <stp>[Crispin Spreadsheet.xlsx]OEI!R381C12</stp>
        <tr r="L381" s="1"/>
      </tp>
      <tp>
        <v>1</v>
        <stp/>
        <stp>##V3_BDPV12</stp>
        <stp>EURCHF Curncy</stp>
        <stp>QUOTE_FACTOR</stp>
        <stp>[Crispin Spreadsheet.xlsx]OEI!R380C12</stp>
        <tr r="L380" s="1"/>
      </tp>
      <tp>
        <v>1</v>
        <stp/>
        <stp>##V3_BDPV12</stp>
        <stp>EURCHF Curncy</stp>
        <stp>QUOTE_FACTOR</stp>
        <stp>[Crispin Spreadsheet.xlsx]OEI!R383C12</stp>
        <tr r="L383" s="1"/>
      </tp>
      <tp>
        <v>1</v>
        <stp/>
        <stp>##V3_BDPV12</stp>
        <stp>EURCHF Curncy</stp>
        <stp>QUOTE_FACTOR</stp>
        <stp>[Crispin Spreadsheet.xlsx]OEI!R382C12</stp>
        <tr r="L382" s="1"/>
      </tp>
      <tp>
        <v>1</v>
        <stp/>
        <stp>##V3_BDPV12</stp>
        <stp>EURCHF Curncy</stp>
        <stp>QUOTE_FACTOR</stp>
        <stp>[Crispin Spreadsheet.xlsx]OEI!R385C12</stp>
        <tr r="L385" s="1"/>
      </tp>
      <tp>
        <v>1</v>
        <stp/>
        <stp>##V3_BDPV12</stp>
        <stp>EURCHF Curncy</stp>
        <stp>QUOTE_FACTOR</stp>
        <stp>[Crispin Spreadsheet.xlsx]OEI!R384C12</stp>
        <tr r="L384" s="1"/>
      </tp>
      <tp>
        <v>1</v>
        <stp/>
        <stp>##V3_BDPV12</stp>
        <stp>EURCHF Curncy</stp>
        <stp>QUOTE_FACTOR</stp>
        <stp>[Crispin Spreadsheet.xlsx]OEI!R387C12</stp>
        <tr r="L387" s="1"/>
      </tp>
      <tp>
        <v>1</v>
        <stp/>
        <stp>##V3_BDPV12</stp>
        <stp>EURCHF Curncy</stp>
        <stp>QUOTE_FACTOR</stp>
        <stp>[Crispin Spreadsheet.xlsx]OEI!R386C12</stp>
        <tr r="L386" s="1"/>
      </tp>
      <tp>
        <v>1</v>
        <stp/>
        <stp>##V3_BDPV12</stp>
        <stp>EURCHF Curncy</stp>
        <stp>QUOTE_FACTOR</stp>
        <stp>[Crispin Spreadsheet.xlsx]OEI!R391C12</stp>
        <tr r="L391" s="1"/>
      </tp>
      <tp>
        <v>1</v>
        <stp/>
        <stp>##V3_BDPV12</stp>
        <stp>EURCHF Curncy</stp>
        <stp>QUOTE_FACTOR</stp>
        <stp>[Crispin Spreadsheet.xlsx]OEI!R390C12</stp>
        <tr r="L390" s="1"/>
      </tp>
      <tp>
        <v>1</v>
        <stp/>
        <stp>##V3_BDPV12</stp>
        <stp>EURCHF Curncy</stp>
        <stp>QUOTE_FACTOR</stp>
        <stp>[Crispin Spreadsheet.xlsx]OEI!R393C12</stp>
        <tr r="L393" s="1"/>
      </tp>
      <tp>
        <v>1</v>
        <stp/>
        <stp>##V3_BDPV12</stp>
        <stp>EURCHF Curncy</stp>
        <stp>QUOTE_FACTOR</stp>
        <stp>[Crispin Spreadsheet.xlsx]OEI!R392C12</stp>
        <tr r="L392" s="1"/>
      </tp>
      <tp>
        <v>1</v>
        <stp/>
        <stp>##V3_BDPV12</stp>
        <stp>EURCHF Curncy</stp>
        <stp>QUOTE_FACTOR</stp>
        <stp>[Crispin Spreadsheet.xlsx]OEI!R394C12</stp>
        <tr r="L394" s="1"/>
      </tp>
      <tp>
        <v>1</v>
        <stp/>
        <stp>##V3_BDPV12</stp>
        <stp>EURCHF Curncy</stp>
        <stp>QUOTE_FACTOR</stp>
        <stp>[Crispin Spreadsheet.xlsx]OEI!R379C12</stp>
        <tr r="L379" s="1"/>
      </tp>
      <tp>
        <v>1</v>
        <stp/>
        <stp>##V3_BDPV12</stp>
        <stp>EURCHF Curncy</stp>
        <stp>QUOTE_FACTOR</stp>
        <stp>[Crispin Spreadsheet.xlsx]OEI!R378C12</stp>
        <tr r="L378" s="1"/>
      </tp>
      <tp>
        <v>1</v>
        <stp/>
        <stp>##V3_BDPV12</stp>
        <stp>EURCHF Curncy</stp>
        <stp>QUOTE_FACTOR</stp>
        <stp>[Crispin Spreadsheet.xlsx]OEI!R375C12</stp>
        <tr r="L375" s="1"/>
      </tp>
      <tp>
        <v>1</v>
        <stp/>
        <stp>##V3_BDPV12</stp>
        <stp>EURCHF Curncy</stp>
        <stp>QUOTE_FACTOR</stp>
        <stp>[Crispin Spreadsheet.xlsx]OEI!R374C12</stp>
        <tr r="L374" s="1"/>
      </tp>
      <tp>
        <v>1</v>
        <stp/>
        <stp>##V3_BDPV12</stp>
        <stp>EURCHF Curncy</stp>
        <stp>QUOTE_FACTOR</stp>
        <stp>[Crispin Spreadsheet.xlsx]OEI!R377C12</stp>
        <tr r="L377" s="1"/>
      </tp>
      <tp>
        <v>1</v>
        <stp/>
        <stp>##V3_BDPV12</stp>
        <stp>EURCHF Curncy</stp>
        <stp>QUOTE_FACTOR</stp>
        <stp>[Crispin Spreadsheet.xlsx]OEI!R376C12</stp>
        <tr r="L376" s="1"/>
      </tp>
      <tp t="s">
        <v>EUR</v>
        <stp/>
        <stp>##V3_BDPV12</stp>
        <stp>ORA FP Equity</stp>
        <stp>CRNCY</stp>
        <stp>[Crispin Spreadsheet.xlsx]ALEG!R9C4</stp>
        <tr r="D9" s="3"/>
      </tp>
      <tp>
        <v>1</v>
        <stp/>
        <stp>##V3_BDPV12</stp>
        <stp>EURHUF Curncy</stp>
        <stp>QUOTE_FACTOR</stp>
        <stp>[Crispin Spreadsheet.xlsx]OEI!R210C12</stp>
        <tr r="L210" s="1"/>
      </tp>
      <tp>
        <v>1</v>
        <stp/>
        <stp>##V3_BDPV12</stp>
        <stp>EURHUF Curncy</stp>
        <stp>QUOTE_FACTOR</stp>
        <stp>[Crispin Spreadsheet.xlsx]OEI!R209C12</stp>
        <tr r="L209" s="1"/>
      </tp>
      <tp>
        <v>1</v>
        <stp/>
        <stp>##V3_BDPV12</stp>
        <stp>EURCHF Curncy</stp>
        <stp>QUOTE_FACTOR</stp>
        <stp>[Crispin Spreadsheet.xlsx]OEI!R755C12</stp>
        <tr r="L755" s="1"/>
      </tp>
      <tp>
        <v>31.28</v>
        <stp/>
        <stp>##V3_BDPV12</stp>
        <stp>IF IM Equity</stp>
        <stp>PX_YEST_CLOSE</stp>
        <stp>[Crispin Spreadsheet.xlsx]BEST!R7C6</stp>
        <tr r="F7" s="6"/>
      </tp>
      <tp>
        <v>506.8</v>
        <stp/>
        <stp>##V3_BDPV12</stp>
        <stp>PFC LN Equity</stp>
        <stp>PX_YEST_CLOSE</stp>
        <stp>[Crispin Spreadsheet.xlsx]OEI!R527C6</stp>
        <tr r="F527" s="1"/>
      </tp>
      <tp>
        <v>1239</v>
        <stp/>
        <stp>##V3_BDPV12</stp>
        <stp>ABC LN Equity</stp>
        <stp>PX_YEST_CLOSE</stp>
        <stp>[Crispin Spreadsheet.xlsx]OEI!R403C6</stp>
        <tr r="F403" s="1"/>
      </tp>
      <tp>
        <v>23.2</v>
        <stp/>
        <stp>##V3_BDPV12</stp>
        <stp>PDG LN Equity</stp>
        <stp>PX_YEST_CLOSE</stp>
        <stp>[Crispin Spreadsheet.xlsx]OEI!R525C6</stp>
        <tr r="F525" s="1"/>
      </tp>
      <tp t="s">
        <v>EUR</v>
        <stp/>
        <stp>##V3_BDPV12</stp>
        <stp>RHM GY Equity</stp>
        <stp>CRNCY</stp>
        <stp>[Crispin Spreadsheet.xlsx]OEI!R170C4</stp>
        <tr r="D170" s="1"/>
      </tp>
      <tp>
        <v>639.20000000000005</v>
        <stp/>
        <stp>##V3_BDPV12</stp>
        <stp>SGE LN Equity</stp>
        <stp>PX_YEST_CLOSE</stp>
        <stp>[Crispin Spreadsheet.xlsx]OEI!R576C6</stp>
        <tr r="F576" s="1"/>
      </tp>
      <tp t="s">
        <v>USD</v>
        <stp/>
        <stp>##V3_BDPV12</stp>
        <stp>AAL US Equity</stp>
        <stp>CRNCY</stp>
        <stp>[Crispin Spreadsheet.xlsx]OEI!R603C4</stp>
        <tr r="D603" s="1"/>
      </tp>
      <tp>
        <v>734.2</v>
        <stp/>
        <stp>##V3_BDPV12</stp>
        <stp>AGK LN Equity</stp>
        <stp>PX_YEST_CLOSE</stp>
        <stp>[Crispin Spreadsheet.xlsx]OEI!R406C6</stp>
        <tr r="F406" s="1"/>
      </tp>
      <tp t="s">
        <v>CHF</v>
        <stp/>
        <stp>##V3_BDPV12</stp>
        <stp>ROG SW Equity</stp>
        <stp>CRNCY</stp>
        <stp>[Crispin Spreadsheet.xlsx]OEI!R389C4</stp>
        <tr r="D389" s="1"/>
      </tp>
      <tp t="s">
        <v>EUR</v>
        <stp/>
        <stp>##V3_BDPV12</stp>
        <stp>EDF FP Equity</stp>
        <stp>CRNCY</stp>
        <stp>[Crispin Spreadsheet.xlsx]OEI!R765C4</stp>
        <tr r="D765" s="1"/>
      </tp>
      <tp t="s">
        <v>USD</v>
        <stp/>
        <stp>##V3_BDPV12</stp>
        <stp>HURLN 7.5 07/24/22 Corp</stp>
        <stp>CRNCY</stp>
        <stp>[Crispin Spreadsheet.xlsx]OEI!R476C4</stp>
        <tr r="D476" s="1"/>
      </tp>
      <tp>
        <v>13.75</v>
        <stp/>
        <stp>##V3_BDPV12</stp>
        <stp>RXL FP Equity</stp>
        <stp>PX_YEST_CLOSE</stp>
        <stp>[Crispin Spreadsheet.xlsx]OEI!R117C6</stp>
        <tr r="F117" s="1"/>
      </tp>
      <tp>
        <v>43.19</v>
        <stp/>
        <stp>##V3_BDPV12</stp>
        <stp>WKL NA Equity</stp>
        <stp>PX_YEST_CLOSE</stp>
        <stp>[Crispin Spreadsheet.xlsx]OEI!R305C6</stp>
        <tr r="F305" s="1"/>
      </tp>
      <tp>
        <v>1844</v>
        <stp/>
        <stp>##V3_BDPV12</stp>
        <stp>ADM LN Equity</stp>
        <stp>PX_YEST_CLOSE</stp>
        <stp>[Crispin Spreadsheet.xlsx]OEI!R405C6</stp>
        <tr r="F405" s="1"/>
      </tp>
      <tp>
        <v>85.6</v>
        <stp/>
        <stp>##V3_BDPV12</stp>
        <stp>CIR LN Equity</stp>
        <stp>PX_YEST_CLOSE</stp>
        <stp>[Crispin Spreadsheet.xlsx]OEI!R438C6</stp>
        <tr r="F438" s="1"/>
      </tp>
      <tp>
        <v>188.3</v>
        <stp/>
        <stp>##V3_BDPV12</stp>
        <stp>HAS LN Equity</stp>
        <stp>PX_YEST_CLOSE</stp>
        <stp>[Crispin Spreadsheet.xlsx]OEI!R470C6</stp>
        <tr r="F470" s="1"/>
      </tp>
      <tp>
        <v>98.96</v>
        <stp/>
        <stp>##V3_BDPV12</stp>
        <stp>EXP US Equity</stp>
        <stp>PX_YEST_CLOSE</stp>
        <stp>[Crispin Spreadsheet.xlsx]OEI!R634C6</stp>
        <tr r="F634" s="1"/>
      </tp>
      <tp>
        <v>89.28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9.6952999999999996</v>
        <stp/>
        <stp>##V3_BDPV12</stp>
        <stp>EURNOK Curncy</stp>
        <stp>PX_YEST_CLOSE</stp>
        <stp>[Crispin Spreadsheet.xlsx]OBID!R6C26</stp>
        <tr r="Z6" s="7"/>
      </tp>
      <tp>
        <v>3.46</v>
        <stp/>
        <stp>##V3_BDPV12</stp>
        <stp>ART GY Equity</stp>
        <stp>PX_YEST_CLOSE</stp>
        <stp>[Crispin Spreadsheet.xlsx]OEI!R144C6</stp>
        <tr r="F144" s="1"/>
      </tp>
      <tp t="s">
        <v>EUR</v>
        <stp/>
        <stp>##V3_BDPV12</stp>
        <stp>SOW GY Equity</stp>
        <stp>CRNCY</stp>
        <stp>[Crispin Spreadsheet.xlsx]OEI!R177C4</stp>
        <tr r="D177" s="1"/>
      </tp>
      <tp>
        <v>13.23</v>
        <stp/>
        <stp>##V3_BDHV12</stp>
        <stp>ACA FP Equity</stp>
        <stp>PX_CLOSE_1D</stp>
        <stp>28/03/2018</stp>
        <stp>28/03/2018</stp>
        <stp>[Crispin Spreadsheet.xlsx]OEI!R96C28</stp>
        <tr r="AB96" s="1"/>
      </tp>
      <tp>
        <v>247.35</v>
        <stp/>
        <stp>##V3_BDPV12</stp>
        <stp>GS US Equity</stp>
        <stp>PX_YEST_CLOSE</stp>
        <stp>[Crispin Spreadsheet.xlsx]OEI!R648C6</stp>
        <tr r="F648" s="1"/>
      </tp>
      <tp t="s">
        <v>USD</v>
        <stp/>
        <stp>##V3_BDPV12</stp>
        <stp>UA US Equity</stp>
        <stp>CRNCY</stp>
        <stp>[Crispin Spreadsheet.xlsx]OEI!R704C4</stp>
        <tr r="D704" s="1"/>
      </tp>
      <tp>
        <v>2.31</v>
        <stp/>
        <stp>##V3_BDPV12</stp>
        <stp>GMA AU Equity</stp>
        <stp>PX_YEST_CLOSE</stp>
        <stp>[Crispin Spreadsheet.xlsx]SWAN!R9C6</stp>
        <tr r="F9" s="2"/>
      </tp>
      <tp>
        <v>4.33</v>
        <stp/>
        <stp>##V3_BDPV12</stp>
        <stp>FMG AU Equity</stp>
        <stp>PX_YEST_CLOSE</stp>
        <stp>[Crispin Spreadsheet.xlsx]SWAN!R8C6</stp>
        <tr r="F8" s="2"/>
      </tp>
      <tp t="s">
        <v>USD</v>
        <stp/>
        <stp>##V3_BDPV12</stp>
        <stp>KGC US Equity</stp>
        <stp>CRNCY</stp>
        <stp>[Crispin Spreadsheet.xlsx]BEST!R9C4</stp>
        <tr r="D9" s="6"/>
      </tp>
      <tp t="s">
        <v>AUD</v>
        <stp/>
        <stp>##V3_BDPV12</stp>
        <stp>CBA AU Equity</stp>
        <stp>CRNCY</stp>
        <stp>[Crispin Spreadsheet.xlsx]SWAN!R7C4</stp>
        <tr r="D7" s="2"/>
      </tp>
      <tp>
        <v>1.1758599999999999</v>
        <stp/>
        <stp>##V3_BDPV12</stp>
        <stp>EURCHF Curncy</stp>
        <stp>LAST_PRICE</stp>
        <stp>[Crispin Spreadsheet.xlsx]SWAN!R118C13</stp>
        <tr r="M118" s="2"/>
      </tp>
      <tp>
        <v>1.1758599999999999</v>
        <stp/>
        <stp>##V3_BDPV12</stp>
        <stp>EURCHF Curncy</stp>
        <stp>LAST_PRICE</stp>
        <stp>[Crispin Spreadsheet.xlsx]SWAN!R119C13</stp>
        <tr r="M119" s="2"/>
      </tp>
      <tp>
        <v>1.1758599999999999</v>
        <stp/>
        <stp>##V3_BDPV12</stp>
        <stp>EURCHF Curncy</stp>
        <stp>LAST_PRICE</stp>
        <stp>[Crispin Spreadsheet.xlsx]SWAN!R120C13</stp>
        <tr r="M120" s="2"/>
      </tp>
      <tp t="s">
        <v>AUD</v>
        <stp/>
        <stp>##V3_BDPV12</stp>
        <stp>BLD AU Equity</stp>
        <stp>CRNCY</stp>
        <stp>[Crispin Spreadsheet.xlsx]SWAN!R6C4</stp>
        <tr r="D6" s="2"/>
      </tp>
      <tp t="s">
        <v>EUR</v>
        <stp/>
        <stp>##V3_BDPV12</stp>
        <stp>RHK GY Equity</stp>
        <stp>CRNCY</stp>
        <stp>[Crispin Spreadsheet.xlsx]OEI!R171C4</stp>
        <tr r="D171" s="1"/>
      </tp>
      <tp>
        <v>2491</v>
        <stp/>
        <stp>##V3_BDPV12</stp>
        <stp>ABF LN Equity</stp>
        <stp>PX_YEST_CLOSE</stp>
        <stp>[Crispin Spreadsheet.xlsx]OEI!R412C6</stp>
        <tr r="F412" s="1"/>
      </tp>
      <tp>
        <v>72.31</v>
        <stp/>
        <stp>##V3_BDPV12</stp>
        <stp>CBA AU Equity</stp>
        <stp>PX_YEST_CLOSE</stp>
        <stp>[Crispin Spreadsheet.xlsx]OEI!R15C6</stp>
        <tr r="F15" s="1"/>
      </tp>
      <tp t="s">
        <v>EUR</v>
        <stp/>
        <stp>##V3_BDPV12</stp>
        <stp>KPN NA Equity</stp>
        <stp>CRNCY</stp>
        <stp>[Crispin Spreadsheet.xlsx]OEI!R301C4</stp>
        <tr r="D301" s="1"/>
      </tp>
      <tp t="s">
        <v>EUR</v>
        <stp/>
        <stp>##V3_BDPV12</stp>
        <stp>DEC FP Equity</stp>
        <stp>CRNCY</stp>
        <stp>[Crispin Spreadsheet.xlsx]OEI!R105C4</stp>
        <tr r="D105" s="1"/>
      </tp>
      <tp t="s">
        <v>USD</v>
        <stp/>
        <stp>##V3_BDPV12</stp>
        <stp>BAC US Equity</stp>
        <stp>CRNCY</stp>
        <stp>[Crispin Spreadsheet.xlsx]OEI!R612C4</stp>
        <tr r="D612" s="1"/>
      </tp>
      <tp>
        <v>7.44</v>
        <stp/>
        <stp>##V3_BDPV12</stp>
        <stp>BLD AU Equity</stp>
        <stp>PX_YEST_CLOSE</stp>
        <stp>[Crispin Spreadsheet.xlsx]OEI!R14C6</stp>
        <tr r="F14" s="1"/>
      </tp>
      <tp t="s">
        <v>AUD</v>
        <stp/>
        <stp>##V3_BDPV12</stp>
        <stp>MTS AU Equity</stp>
        <stp>CRNCY</stp>
        <stp>[Crispin Spreadsheet.xlsx]OEI!R21C4</stp>
        <tr r="D21" s="1"/>
      </tp>
      <tp>
        <v>331.1</v>
        <stp/>
        <stp>##V3_BDPV12</stp>
        <stp>YAR NO Equity</stp>
        <stp>PX_YEST_CLOSE</stp>
        <stp>[Crispin Spreadsheet.xlsx]OEI!R320C6</stp>
        <tr r="F320" s="1"/>
      </tp>
      <tp>
        <v>91</v>
        <stp/>
        <stp>##V3_BDPV12</stp>
        <stp>AXP US Equity</stp>
        <stp>PX_YEST_CLOSE</stp>
        <stp>[Crispin Spreadsheet.xlsx]OEI!R605C6</stp>
        <tr r="F605" s="1"/>
      </tp>
      <tp t="s">
        <v>EUR</v>
        <stp/>
        <stp>##V3_BDPV12</stp>
        <stp>BNP FP Equity</stp>
        <stp>CRNCY</stp>
        <stp>[Crispin Spreadsheet.xlsx]OEI!R89C4</stp>
        <tr r="D89" s="1"/>
      </tp>
      <tp>
        <v>26.25</v>
        <stp/>
        <stp>##V3_BDPV12</stp>
        <stp>AGY LN Equity</stp>
        <stp>PX_YEST_CLOSE</stp>
        <stp>[Crispin Spreadsheet.xlsx]OEI!R407C6</stp>
        <tr r="F407" s="1"/>
      </tp>
      <tp t="s">
        <v>GBp</v>
        <stp/>
        <stp>##V3_BDPV12</stp>
        <stp>NXT LN Equity</stp>
        <stp>CRNCY</stp>
        <stp>[Crispin Spreadsheet.xlsx]OEI!R516C4</stp>
        <tr r="D516" s="1"/>
      </tp>
      <tp>
        <v>1.63</v>
        <stp/>
        <stp>##V3_BDHV12</stp>
        <stp>WGX AU Equity</stp>
        <stp>PX_CLOSE_1D</stp>
        <stp>28/03/2018</stp>
        <stp>28/03/2018</stp>
        <stp>[Crispin Spreadsheet.xlsx]OEI!R25C28</stp>
        <tr r="AB25" s="1"/>
      </tp>
      <tp t="s">
        <v>USD</v>
        <stp/>
        <stp>##V3_BDPV12</stp>
        <stp>MS US Equity</stp>
        <stp>CRNCY</stp>
        <stp>[Crispin Spreadsheet.xlsx]OEI!R673C4</stp>
        <tr r="D673" s="1"/>
      </tp>
      <tp>
        <v>87.2</v>
        <stp/>
        <stp>##V3_BDPV12</stp>
        <stp>SAVE FP Equity</stp>
        <stp>PX_YEST_CLOSE</stp>
        <stp>[Crispin Spreadsheet.xlsx]OPE!R11C6</stp>
        <tr r="F11" s="5"/>
      </tp>
      <tp t="s">
        <v>EUR</v>
        <stp/>
        <stp>##V3_BDPV12</stp>
        <stp>DEXB BB Equity</stp>
        <stp>CRNCY</stp>
        <stp>[Crispin Spreadsheet.xlsx]OEI!R37C4</stp>
        <tr r="D37" s="1"/>
      </tp>
      <tp>
        <v>71.34</v>
        <stp/>
        <stp>##V3_BDPV12</stp>
        <stp>SU FP Equity</stp>
        <stp>PX_YEST_CLOSE</stp>
        <stp>[Crispin Spreadsheet.xlsx]OEI!R120C6</stp>
        <tr r="F120" s="1"/>
      </tp>
      <tp>
        <v>67.709999999999994</v>
        <stp/>
        <stp>##V3_BDPV12</stp>
        <stp>C US Equity</stp>
        <stp>PX_YEST_CLOSE</stp>
        <stp>[Crispin Spreadsheet.xlsx]OEI!R625C6</stp>
        <tr r="F625" s="1"/>
      </tp>
      <tp t="s">
        <v>EUR</v>
        <stp/>
        <stp>##V3_BDPV12</stp>
        <stp>MC FP Equity</stp>
        <stp>CRNCY</stp>
        <stp>[Crispin Spreadsheet.xlsx]OEI!R110C4</stp>
        <tr r="D110" s="1"/>
      </tp>
      <tp t="s">
        <v>SEK</v>
        <stp/>
        <stp>##V3_BDPV12</stp>
        <stp>JM SS Equity</stp>
        <stp>CRNCY</stp>
        <stp>[Crispin Spreadsheet.xlsx]OEI!R774C4</stp>
        <tr r="D774" s="1"/>
      </tp>
      <tp t="s">
        <v>USD</v>
        <stp/>
        <stp>##V3_BDPV12</stp>
        <stp>JM SP Equity</stp>
        <stp>CRNCY</stp>
        <stp>[Crispin Spreadsheet.xlsx]OEI!R327C4</stp>
        <tr r="D327" s="1"/>
      </tp>
      <tp t="s">
        <v>AUD</v>
        <stp/>
        <stp>##V3_BDPV12</stp>
        <stp>WGXO AU Equity</stp>
        <stp>CRNCY</stp>
        <stp>[Crispin Spreadsheet.xlsx]OEI!R26C4</stp>
        <tr r="D26" s="1"/>
      </tp>
      <tp t="s">
        <v>GBp</v>
        <stp/>
        <stp>##V3_BDPV12</stp>
        <stp>AGK LN Equity</stp>
        <stp>CRNCY</stp>
        <stp>[Crispin Spreadsheet.xlsx]OEI!R406C4</stp>
        <tr r="D406" s="1"/>
      </tp>
      <tp>
        <v>11.76</v>
        <stp/>
        <stp>##V3_BDPV12</stp>
        <stp>EDF FP Equity</stp>
        <stp>PX_YEST_CLOSE</stp>
        <stp>[Crispin Spreadsheet.xlsx]OEI!R765C6</stp>
        <tr r="F765" s="1"/>
      </tp>
      <tp>
        <v>116.929</v>
        <stp/>
        <stp>##V3_BDPV12</stp>
        <stp>HURLN 7.5 07/24/22 Corp</stp>
        <stp>PX_YEST_CLOSE</stp>
        <stp>[Crispin Spreadsheet.xlsx]OEI!R476C6</stp>
        <tr r="F476" s="1"/>
      </tp>
      <tp>
        <v>219.1</v>
        <stp/>
        <stp>##V3_BDPV12</stp>
        <stp>ROG SW Equity</stp>
        <stp>PX_YEST_CLOSE</stp>
        <stp>[Crispin Spreadsheet.xlsx]OEI!R389C6</stp>
        <tr r="F389" s="1"/>
      </tp>
      <tp t="s">
        <v>GBp</v>
        <stp/>
        <stp>##V3_BDPV12</stp>
        <stp>ADM LN Equity</stp>
        <stp>CRNCY</stp>
        <stp>[Crispin Spreadsheet.xlsx]OEI!R405C4</stp>
        <tr r="D405" s="1"/>
      </tp>
      <tp t="s">
        <v>EUR</v>
        <stp/>
        <stp>##V3_BDPV12</stp>
        <stp>WKL NA Equity</stp>
        <stp>CRNCY</stp>
        <stp>[Crispin Spreadsheet.xlsx]OEI!R305C4</stp>
        <tr r="D305" s="1"/>
      </tp>
      <tp t="s">
        <v>EUR</v>
        <stp/>
        <stp>##V3_BDPV12</stp>
        <stp>RXL FP Equity</stp>
        <stp>CRNCY</stp>
        <stp>[Crispin Spreadsheet.xlsx]OEI!R117C4</stp>
        <tr r="D117" s="1"/>
      </tp>
      <tp t="s">
        <v>GBp</v>
        <stp/>
        <stp>##V3_BDPV12</stp>
        <stp>ABC LN Equity</stp>
        <stp>CRNCY</stp>
        <stp>[Crispin Spreadsheet.xlsx]OEI!R403C4</stp>
        <tr r="D403" s="1"/>
      </tp>
      <tp t="s">
        <v>GBp</v>
        <stp/>
        <stp>##V3_BDPV12</stp>
        <stp>PFC LN Equity</stp>
        <stp>CRNCY</stp>
        <stp>[Crispin Spreadsheet.xlsx]OEI!R527C4</stp>
        <tr r="D527" s="1"/>
      </tp>
      <tp t="s">
        <v>GBp</v>
        <stp/>
        <stp>##V3_BDPV12</stp>
        <stp>PDG LN Equity</stp>
        <stp>CRNCY</stp>
        <stp>[Crispin Spreadsheet.xlsx]OEI!R525C4</stp>
        <tr r="D525" s="1"/>
      </tp>
      <tp>
        <v>49.78</v>
        <stp/>
        <stp>##V3_BDPV12</stp>
        <stp>AAL US Equity</stp>
        <stp>PX_YEST_CLOSE</stp>
        <stp>[Crispin Spreadsheet.xlsx]OEI!R603C6</stp>
        <tr r="F603" s="1"/>
      </tp>
      <tp t="s">
        <v>GBp</v>
        <stp/>
        <stp>##V3_BDPV12</stp>
        <stp>SGE LN Equity</stp>
        <stp>CRNCY</stp>
        <stp>[Crispin Spreadsheet.xlsx]OEI!R576C4</stp>
        <tr r="D576" s="1"/>
      </tp>
      <tp>
        <v>115.35</v>
        <stp/>
        <stp>##V3_BDPV12</stp>
        <stp>RHM GY Equity</stp>
        <stp>PX_YEST_CLOSE</stp>
        <stp>[Crispin Spreadsheet.xlsx]OEI!R170C6</stp>
        <tr r="F170" s="1"/>
      </tp>
      <tp>
        <v>42.52</v>
        <stp/>
        <stp>##V3_BDPV12</stp>
        <stp>SOW GY Equity</stp>
        <stp>PX_YEST_CLOSE</stp>
        <stp>[Crispin Spreadsheet.xlsx]OEI!R177C6</stp>
        <tr r="F177" s="1"/>
      </tp>
      <tp>
        <v>1</v>
        <stp/>
        <stp>##V3_BDPV12</stp>
        <stp>EURBRL Curncy</stp>
        <stp>QUOTE_FACTOR</stp>
        <stp>[Crispin Spreadsheet.xlsx]OEI!R43C12</stp>
        <tr r="L43" s="1"/>
      </tp>
      <tp>
        <v>1</v>
        <stp/>
        <stp>##V3_BDPV12</stp>
        <stp>EURBRL Curncy</stp>
        <stp>QUOTE_FACTOR</stp>
        <stp>[Crispin Spreadsheet.xlsx]OEI!R44C12</stp>
        <tr r="L44" s="1"/>
      </tp>
      <tp t="s">
        <v>GBp</v>
        <stp/>
        <stp>##V3_BDPV12</stp>
        <stp>HAS LN Equity</stp>
        <stp>CRNCY</stp>
        <stp>[Crispin Spreadsheet.xlsx]OEI!R470C4</stp>
        <tr r="D470" s="1"/>
      </tp>
      <tp t="s">
        <v>USD</v>
        <stp/>
        <stp>##V3_BDPV12</stp>
        <stp>KGC US Equity</stp>
        <stp>CRNCY</stp>
        <stp>[Crispin Spreadsheet.xlsx]OPE!R50C4</stp>
        <tr r="D50" s="5"/>
      </tp>
      <tp t="s">
        <v>GBp</v>
        <stp/>
        <stp>##V3_BDPV12</stp>
        <stp>CIR LN Equity</stp>
        <stp>CRNCY</stp>
        <stp>[Crispin Spreadsheet.xlsx]OEI!R438C4</stp>
        <tr r="D438" s="1"/>
      </tp>
      <tp>
        <v>1.1415999999999999</v>
        <stp/>
        <stp>##V3_BDPV12</stp>
        <stp>GBPEUR Curncy</stp>
        <stp>PX_YEST_CLOSE</stp>
        <stp>[Crispin Spreadsheet.xlsx]BEST!R7C26</stp>
        <tr r="Z7" s="6"/>
      </tp>
      <tp t="s">
        <v>USD</v>
        <stp/>
        <stp>##V3_BDPV12</stp>
        <stp>EXP US Equity</stp>
        <stp>CRNCY</stp>
        <stp>[Crispin Spreadsheet.xlsx]OEI!R634C4</stp>
        <tr r="D634" s="1"/>
      </tp>
      <tp t="s">
        <v>AUD</v>
        <stp/>
        <stp>##V3_BDPV12</stp>
        <stp>WES AU Equity</stp>
        <stp>CRNCY</stp>
        <stp>[Crispin Spreadsheet.xlsx]OEI!R24C4</stp>
        <tr r="D24" s="1"/>
      </tp>
      <tp t="s">
        <v>EUR</v>
        <stp/>
        <stp>##V3_BDPV12</stp>
        <stp>ART GY Equity</stp>
        <stp>CRNCY</stp>
        <stp>[Crispin Spreadsheet.xlsx]OEI!R144C4</stp>
        <tr r="D144" s="1"/>
      </tp>
      <tp>
        <v>146.75</v>
        <stp/>
        <stp>##V3_BDHV12</stp>
        <stp>ACA LN Equity</stp>
        <stp>PX_CLOSE_1D</stp>
        <stp>28/03/2018</stp>
        <stp>28/03/2018</stp>
        <stp>[Crispin Spreadsheet.xlsx]OPE!R32C22</stp>
        <tr r="V32" s="5"/>
      </tp>
      <tp>
        <v>44.92</v>
        <stp/>
        <stp>##V3_BDPV12</stp>
        <stp>COLR BB Equity</stp>
        <stp>PX_YEST_CLOSE</stp>
        <stp>[Crispin Spreadsheet.xlsx]OEI!R36C6</stp>
        <tr r="F36" s="1"/>
      </tp>
      <tp t="s">
        <v>USD</v>
        <stp/>
        <stp>##V3_BDPV12</stp>
        <stp>GS US Equity</stp>
        <stp>CRNCY</stp>
        <stp>[Crispin Spreadsheet.xlsx]OEI!R648C4</stp>
        <tr r="D648" s="1"/>
      </tp>
      <tp t="s">
        <v>EUR</v>
        <stp/>
        <stp>##V3_BDPV12</stp>
        <stp>AGFB BB Equity</stp>
        <stp>CRNCY</stp>
        <stp>[Crispin Spreadsheet.xlsx]OEI!R34C4</stp>
        <tr r="D34" s="1"/>
      </tp>
      <tp>
        <v>28.24</v>
        <stp/>
        <stp>##V3_BDPV12</stp>
        <stp>EDEN FP Equity</stp>
        <stp>PX_YEST_CLOSE</stp>
        <stp>[Crispin Spreadsheet.xlsx]OEI!R99C6</stp>
        <tr r="F99" s="1"/>
      </tp>
      <tp>
        <v>13.99</v>
        <stp/>
        <stp>##V3_BDPV12</stp>
        <stp>UA US Equity</stp>
        <stp>PX_YEST_CLOSE</stp>
        <stp>[Crispin Spreadsheet.xlsx]OEI!R704C6</stp>
        <tr r="F704" s="1"/>
      </tp>
      <tp>
        <v>1</v>
        <stp/>
        <stp>##V3_BDPV12</stp>
        <stp>EURJPY Curncy</stp>
        <stp>QUOTE_FACTOR</stp>
        <stp>[Crispin Spreadsheet.xlsx]OEI!R800C12</stp>
        <tr r="L800" s="1"/>
      </tp>
      <tp>
        <v>1</v>
        <stp/>
        <stp>##V3_BDPV12</stp>
        <stp>EURTRY Curncy</stp>
        <stp>QUOTE_FACTOR</stp>
        <stp>[Crispin Spreadsheet.xlsx]OEI!R397C12</stp>
        <tr r="L397" s="1"/>
      </tp>
      <tp>
        <v>581.4</v>
        <stp/>
        <stp>##V3_BDPV12</stp>
        <stp>BA/ LN Equity</stp>
        <stp>PX_YEST_CLOSE</stp>
        <stp>[Crispin Spreadsheet.xlsx]SWAN!R130C6</stp>
        <tr r="F130" s="2"/>
      </tp>
      <tp>
        <v>1</v>
        <stp/>
        <stp>##V3_BDPV12</stp>
        <stp>EURJPY Curncy</stp>
        <stp>QUOTE_FACTOR</stp>
        <stp>[Crispin Spreadsheet.xlsx]OEI!R251C12</stp>
        <tr r="L251" s="1"/>
      </tp>
      <tp>
        <v>1</v>
        <stp/>
        <stp>##V3_BDPV12</stp>
        <stp>EURJPY Curncy</stp>
        <stp>QUOTE_FACTOR</stp>
        <stp>[Crispin Spreadsheet.xlsx]OEI!R250C12</stp>
        <tr r="L250" s="1"/>
      </tp>
      <tp>
        <v>1</v>
        <stp/>
        <stp>##V3_BDPV12</stp>
        <stp>EURJPY Curncy</stp>
        <stp>QUOTE_FACTOR</stp>
        <stp>[Crispin Spreadsheet.xlsx]OEI!R253C12</stp>
        <tr r="L253" s="1"/>
      </tp>
      <tp>
        <v>1</v>
        <stp/>
        <stp>##V3_BDPV12</stp>
        <stp>EURJPY Curncy</stp>
        <stp>QUOTE_FACTOR</stp>
        <stp>[Crispin Spreadsheet.xlsx]OEI!R252C12</stp>
        <tr r="L252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Spreadsheet.xlsx]OEI!R254C12</stp>
        <tr r="L254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Spreadsheet.xlsx]OEI!R241C12</stp>
        <tr r="L241" s="1"/>
      </tp>
      <tp>
        <v>1</v>
        <stp/>
        <stp>##V3_BDPV12</stp>
        <stp>EURJPY Curncy</stp>
        <stp>QUOTE_FACTOR</stp>
        <stp>[Crispin Spreadsheet.xlsx]OEI!R240C12</stp>
        <tr r="L240" s="1"/>
      </tp>
      <tp>
        <v>1</v>
        <stp/>
        <stp>##V3_BDPV12</stp>
        <stp>EURJPY Curncy</stp>
        <stp>QUOTE_FACTOR</stp>
        <stp>[Crispin Spreadsheet.xlsx]OEI!R243C12</stp>
        <tr r="L243" s="1"/>
      </tp>
      <tp>
        <v>1</v>
        <stp/>
        <stp>##V3_BDPV12</stp>
        <stp>EURJPY Curncy</stp>
        <stp>QUOTE_FACTOR</stp>
        <stp>[Crispin Spreadsheet.xlsx]OEI!R242C12</stp>
        <tr r="L242" s="1"/>
      </tp>
      <tp>
        <v>1</v>
        <stp/>
        <stp>##V3_BDPV12</stp>
        <stp>EURJPY Curncy</stp>
        <stp>QUOTE_FACTOR</stp>
        <stp>[Crispin Spreadsheet.xlsx]OEI!R245C12</stp>
        <tr r="L245" s="1"/>
      </tp>
      <tp>
        <v>1</v>
        <stp/>
        <stp>##V3_BDPV12</stp>
        <stp>EURJPY Curncy</stp>
        <stp>QUOTE_FACTOR</stp>
        <stp>[Crispin Spreadsheet.xlsx]OEI!R244C12</stp>
        <tr r="L244" s="1"/>
      </tp>
      <tp>
        <v>1</v>
        <stp/>
        <stp>##V3_BDPV12</stp>
        <stp>EURJPY Curncy</stp>
        <stp>QUOTE_FACTOR</stp>
        <stp>[Crispin Spreadsheet.xlsx]OEI!R247C12</stp>
        <tr r="L247" s="1"/>
      </tp>
      <tp>
        <v>1</v>
        <stp/>
        <stp>##V3_BDPV12</stp>
        <stp>EURJPY Curncy</stp>
        <stp>QUOTE_FACTOR</stp>
        <stp>[Crispin Spreadsheet.xlsx]OEI!R246C12</stp>
        <tr r="L246" s="1"/>
      </tp>
      <tp>
        <v>1</v>
        <stp/>
        <stp>##V3_BDPV12</stp>
        <stp>EURJPY Curncy</stp>
        <stp>QUOTE_FACTOR</stp>
        <stp>[Crispin Spreadsheet.xlsx]OEI!R249C12</stp>
        <tr r="L249" s="1"/>
      </tp>
      <tp>
        <v>1</v>
        <stp/>
        <stp>##V3_BDPV12</stp>
        <stp>EURJPY Curncy</stp>
        <stp>QUOTE_FACTOR</stp>
        <stp>[Crispin Spreadsheet.xlsx]OEI!R248C12</stp>
        <tr r="L24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EURJPY Curncy</stp>
        <stp>QUOTE_FACTOR</stp>
        <stp>[Crispin Spreadsheet.xlsx]OEI!R719C12</stp>
        <tr r="L719" s="1"/>
      </tp>
      <tp>
        <v>1</v>
        <stp/>
        <stp>##V3_BDPV12</stp>
        <stp>EURJPY Curncy</stp>
        <stp>QUOTE_FACTOR</stp>
        <stp>[Crispin Spreadsheet.xlsx]OEI!R734C12</stp>
        <tr r="L734" s="1"/>
      </tp>
      <tp>
        <v>1</v>
        <stp/>
        <stp>##V3_BDPV12</stp>
        <stp>EURJPY Curncy</stp>
        <stp>QUOTE_FACTOR</stp>
        <stp>[Crispin Spreadsheet.xlsx]OEI!R790C12</stp>
        <tr r="L790" s="1"/>
      </tp>
      <tp>
        <v>29.31</v>
        <stp/>
        <stp>##V3_BDPV12</stp>
        <stp>BAC US Equity</stp>
        <stp>PX_YEST_CLOSE</stp>
        <stp>[Crispin Spreadsheet.xlsx]OEI!R612C6</stp>
        <tr r="F612" s="1"/>
      </tp>
      <tp>
        <v>28.26</v>
        <stp/>
        <stp>##V3_BDPV12</stp>
        <stp>DEC FP Equity</stp>
        <stp>PX_YEST_CLOSE</stp>
        <stp>[Crispin Spreadsheet.xlsx]OEI!R105C6</stp>
        <tr r="F105" s="1"/>
      </tp>
      <tp t="s">
        <v>CAD</v>
        <stp/>
        <stp>##V3_BDPV12</stp>
        <stp>RY CN Equity</stp>
        <stp>CRNCY</stp>
        <stp>[Crispin Spreadsheet.xlsx]OEI!R52C4</stp>
        <tr r="D52" s="1"/>
      </tp>
      <tp t="s">
        <v>GBp</v>
        <stp/>
        <stp>##V3_BDPV12</stp>
        <stp>PDG LN Equity</stp>
        <stp>CRNCY</stp>
        <stp>[Crispin Spreadsheet.xlsx]OPE!R43C4</stp>
        <tr r="D43" s="5"/>
      </tp>
      <tp>
        <v>27.38</v>
        <stp/>
        <stp>##V3_BDPV12</stp>
        <stp>RHK GY Equity</stp>
        <stp>PX_YEST_CLOSE</stp>
        <stp>[Crispin Spreadsheet.xlsx]OEI!R171C6</stp>
        <tr r="F171" s="1"/>
      </tp>
      <tp>
        <v>2.4369999999999998</v>
        <stp/>
        <stp>##V3_BDPV12</stp>
        <stp>KPN NA Equity</stp>
        <stp>PX_YEST_CLOSE</stp>
        <stp>[Crispin Spreadsheet.xlsx]OEI!R301C6</stp>
        <tr r="F301" s="1"/>
      </tp>
      <tp t="s">
        <v>EUR</v>
        <stp/>
        <stp>##V3_BDPV12</stp>
        <stp>BN FP Equity</stp>
        <stp>CRNCY</stp>
        <stp>[Crispin Spreadsheet.xlsx]OEI!R97C4</stp>
        <tr r="D97" s="1"/>
      </tp>
      <tp t="s">
        <v>GBp</v>
        <stp/>
        <stp>##V3_BDPV12</stp>
        <stp>ABF LN Equity</stp>
        <stp>CRNCY</stp>
        <stp>[Crispin Spreadsheet.xlsx]OEI!R412C4</stp>
        <tr r="D412" s="1"/>
      </tp>
      <tp t="s">
        <v>GBp</v>
        <stp/>
        <stp>##V3_BDPV12</stp>
        <stp>AGY LN Equity</stp>
        <stp>CRNCY</stp>
        <stp>[Crispin Spreadsheet.xlsx]OEI!R407C4</stp>
        <tr r="D407" s="1"/>
      </tp>
      <tp>
        <v>4759</v>
        <stp/>
        <stp>##V3_BDPV12</stp>
        <stp>NXT LN Equity</stp>
        <stp>PX_YEST_CLOSE</stp>
        <stp>[Crispin Spreadsheet.xlsx]OEI!R516C6</stp>
        <tr r="F516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NOK</v>
        <stp/>
        <stp>##V3_BDPV12</stp>
        <stp>YAR NO Equity</stp>
        <stp>CRNCY</stp>
        <stp>[Crispin Spreadsheet.xlsx]OEI!R320C4</stp>
        <tr r="D320" s="1"/>
      </tp>
      <tp t="s">
        <v>USD</v>
        <stp/>
        <stp>##V3_BDPV12</stp>
        <stp>AXP US Equity</stp>
        <stp>CRNCY</stp>
        <stp>[Crispin Spreadsheet.xlsx]OEI!R605C4</stp>
        <tr r="D605" s="1"/>
      </tp>
      <tp t="s">
        <v>AUD</v>
        <stp/>
        <stp>##V3_BDPV12</stp>
        <stp>WGX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Spreadsheet.xlsx]OPE!R50C12</stp>
        <tr r="L50" s="5"/>
      </tp>
      <tp>
        <v>1</v>
        <stp/>
        <stp>##V3_BDPV12</stp>
        <stp>EURUSD Curncy</stp>
        <stp>QUOTE_FACTOR</stp>
        <stp>[Crispin Spreadsheet.xlsx]OPE!R51C12</stp>
        <tr r="L51" s="5"/>
      </tp>
      <tp>
        <v>1</v>
        <stp/>
        <stp>##V3_BDPV12</stp>
        <stp>EURUSD Curncy</stp>
        <stp>QUOTE_FACTOR</stp>
        <stp>[Crispin Spreadsheet.xlsx]OPE!R52C12</stp>
        <tr r="L52" s="5"/>
      </tp>
      <tp>
        <v>1</v>
        <stp/>
        <stp>##V3_BDPV12</stp>
        <stp>EURUSD Curncy</stp>
        <stp>QUOTE_FACTOR</stp>
        <stp>[Crispin Spreadsheet.xlsx]OPE!R53C12</stp>
        <tr r="L53" s="5"/>
      </tp>
      <tp>
        <v>1</v>
        <stp/>
        <stp>##V3_BDPV12</stp>
        <stp>EURUSD Curncy</stp>
        <stp>QUOTE_FACTOR</stp>
        <stp>[Crispin Spreadsheet.xlsx]OPE!R37C12</stp>
        <tr r="L37" s="5"/>
      </tp>
      <tp>
        <v>283</v>
        <stp/>
        <stp>##V3_BDHV12</stp>
        <stp>TOP DC Equity</stp>
        <stp>PX_CLOSE_1D</stp>
        <stp>28/03/2018</stp>
        <stp>28/03/2018</stp>
        <stp>[Crispin Spreadsheet.xlsx]OEI!R65C28</stp>
        <tr r="AB65" s="1"/>
      </tp>
      <tp>
        <v>126.84</v>
        <stp/>
        <stp>##V3_BDHV12</stp>
        <stp>GBS LN Equity</stp>
        <stp>PX_CLOSE_1D</stp>
        <stp>28/03/2018</stp>
        <stp>28/03/2018</stp>
        <stp>[Crispin Spreadsheet.xlsx]OPE!R37C22</stp>
        <tr r="V37" s="5"/>
      </tp>
      <tp>
        <v>6.64</v>
        <stp/>
        <stp>##V3_BDHV12</stp>
        <stp>SYD AU Equity</stp>
        <stp>PX_CLOSE_1D</stp>
        <stp>28/03/2018</stp>
        <stp>28/03/2018</stp>
        <stp>[Crispin Spreadsheet.xlsx]OEI!R23C28</stp>
        <tr r="AB23" s="1"/>
      </tp>
      <tp>
        <v>646</v>
        <stp/>
        <stp>##V3_BDPV12</stp>
        <stp>DMGT LN Equity</stp>
        <stp>PX_YEST_CLOSE</stp>
        <stp>[Crispin Spreadsheet.xlsx]OPE!R35C6</stp>
        <tr r="F35" s="5"/>
      </tp>
      <tp>
        <v>63.12</v>
        <stp/>
        <stp>##V3_BDPV12</stp>
        <stp>K US Equity</stp>
        <stp>PX_YEST_CLOSE</stp>
        <stp>[Crispin Spreadsheet.xlsx]OEI!R657C6</stp>
        <tr r="F657" s="1"/>
      </tp>
      <tp>
        <v>3.1120000000000001</v>
        <stp/>
        <stp>##V3_BDPV12</stp>
        <stp>MS IM Equity</stp>
        <stp>PX_YEST_CLOSE</stp>
        <stp>[Crispin Spreadsheet.xlsx]OEI!R231C6</stp>
        <tr r="F231" s="1"/>
      </tp>
      <tp>
        <v>573.79999999999995</v>
        <stp/>
        <stp>##V3_BDHV12</stp>
        <stp>BA/ LN Equity</stp>
        <stp>PX_CLOSE_1D</stp>
        <stp>28/03/2018</stp>
        <stp>28/03/2018</stp>
        <stp>[Crispin Spreadsheet.xlsx]OPE!R33C22</stp>
        <tr r="V33" s="5"/>
      </tp>
      <tp>
        <v>155.19999999999999</v>
        <stp/>
        <stp>##V3_BDPV12</stp>
        <stp>SK FP Equity</stp>
        <stp>PX_YEST_CLOSE</stp>
        <stp>[Crispin Spreadsheet.xlsx]OEI!R122C6</stp>
        <tr r="F122" s="1"/>
      </tp>
      <tp>
        <v>135.25</v>
        <stp/>
        <stp>##V3_BDPV12</stp>
        <stp>RI FP Equity</stp>
        <stp>PX_YEST_CLOSE</stp>
        <stp>[Crispin Spreadsheet.xlsx]OEI!R113C6</stp>
        <tr r="F113" s="1"/>
      </tp>
      <tp>
        <v>35.1</v>
        <stp/>
        <stp>##V3_BDPV12</stp>
        <stp>T US Equity</stp>
        <stp>PX_YEST_CLOSE</stp>
        <stp>[Crispin Spreadsheet.xlsx]OEI!R607C6</stp>
        <tr r="F607" s="1"/>
      </tp>
      <tp>
        <v>19.55</v>
        <stp/>
        <stp>##V3_BDPV12</stp>
        <stp>UG FP Equity</stp>
        <stp>PX_YEST_CLOSE</stp>
        <stp>[Crispin Spreadsheet.xlsx]OEI!R114C6</stp>
        <tr r="F114" s="1"/>
      </tp>
      <tp t="s">
        <v>GBP</v>
        <stp/>
        <stp>##V3_BDPV12</stp>
        <stp>G A Comdty</stp>
        <stp>CRNCY</stp>
        <stp>[Crispin Spreadsheet.xlsx]OEI!R718C4</stp>
        <tr r="D718" s="1"/>
      </tp>
      <tp t="s">
        <v>USD</v>
        <stp/>
        <stp>##V3_BDPV12</stp>
        <stp>W A Comdty</stp>
        <stp>CRNCY</stp>
        <stp>[Crispin Spreadsheet.xlsx]OEI!R728C4</stp>
        <tr r="D728" s="1"/>
      </tp>
      <tp>
        <v>118.3</v>
        <stp/>
        <stp>##V3_BDHV12</stp>
        <stp>ML FP Equity</stp>
        <stp>PX_CLOSE_1D</stp>
        <stp>28/03/2018</stp>
        <stp>28/03/2018</stp>
        <stp>[Crispin Spreadsheet.xlsx]OEI!R94C28</stp>
        <tr r="AB94" s="1"/>
      </tp>
      <tp>
        <v>60.06</v>
        <stp/>
        <stp>##V3_BDPV12</stp>
        <stp>KHC US Equity</stp>
        <stp>PX_YEST_CLOSE</stp>
        <stp>[Crispin Spreadsheet.xlsx]OEI!R778C6</stp>
        <tr r="F778" s="1"/>
      </tp>
      <tp>
        <v>1</v>
        <stp/>
        <stp>##V3_BDPV12</stp>
        <stp>EURJPY Curncy</stp>
        <stp>QUOTE_FACTOR</stp>
        <stp>[Crispin Spreadsheet.xlsx]OPE!R23C12</stp>
        <tr r="L23" s="5"/>
      </tp>
      <tp>
        <v>1</v>
        <stp/>
        <stp>##V3_BDPV12</stp>
        <stp>EURJPY Curncy</stp>
        <stp>QUOTE_FACTOR</stp>
        <stp>[Crispin Spreadsheet.xlsx]OPE!R22C12</stp>
        <tr r="L22" s="5"/>
      </tp>
      <tp t="s">
        <v>EUR</v>
        <stp/>
        <stp>##V3_BDPV12</stp>
        <stp>ML FP Equity</stp>
        <stp>CRNCY</stp>
        <stp>[Crispin Spreadsheet.xlsx]OEI!R94C4</stp>
        <tr r="D94" s="1"/>
      </tp>
      <tp>
        <v>94.87</v>
        <stp/>
        <stp>##V3_BDPV12</stp>
        <stp>TIF US Equity</stp>
        <stp>PX_YEST_CLOSE</stp>
        <stp>[Crispin Spreadsheet.xlsx]OEI!R699C6</stp>
        <tr r="F699" s="1"/>
      </tp>
      <tp>
        <v>1086.5</v>
        <stp/>
        <stp>##V3_BDPV12</stp>
        <stp>STJ LN Equity</stp>
        <stp>PX_YEST_CLOSE</stp>
        <stp>[Crispin Spreadsheet.xlsx]OEI!R569C6</stp>
        <tr r="F569" s="1"/>
      </tp>
      <tp t="s">
        <v>GBp</v>
        <stp/>
        <stp>##V3_BDPV12</stp>
        <stp>VEC LN Equity</stp>
        <stp>CRNCY</stp>
        <stp>[Crispin Spreadsheet.xlsx]OEI!R586C4</stp>
        <tr r="D586" s="1"/>
      </tp>
      <tp>
        <v>68.52</v>
        <stp/>
        <stp>##V3_BDPV12</stp>
        <stp>UBI FP Equity</stp>
        <stp>PX_YEST_CLOSE</stp>
        <stp>[Crispin Spreadsheet.xlsx]OEI!R131C6</stp>
        <tr r="F131" s="1"/>
      </tp>
      <tp>
        <v>5.2949999999999999</v>
        <stp/>
        <stp>##V3_BDPV12</stp>
        <stp>SAN SQ Equity</stp>
        <stp>PX_YEST_CLOSE</stp>
        <stp>[Crispin Spreadsheet.xlsx]OEI!R343C6</stp>
        <tr r="F343" s="1"/>
      </tp>
      <tp>
        <v>63</v>
        <stp/>
        <stp>##V3_BDPV12</stp>
        <stp>AXL SJ Equity</stp>
        <stp>PX_YEST_CLOSE</stp>
        <stp>[Crispin Spreadsheet.xlsx]OEI!R331C6</stp>
        <tr r="F331" s="1"/>
      </tp>
      <tp t="s">
        <v>AUD</v>
        <stp/>
        <stp>##V3_BDPV12</stp>
        <stp>SVH AU Equity</stp>
        <stp>CRNCY</stp>
        <stp>[Crispin Spreadsheet.xlsx]OEI!R22C4</stp>
        <tr r="D22" s="1"/>
      </tp>
      <tp>
        <v>388.8</v>
        <stp/>
        <stp>##V3_BDPV12</stp>
        <stp>KER FP Equity</stp>
        <stp>PX_YEST_CLOSE</stp>
        <stp>[Crispin Spreadsheet.xlsx]OEI!R106C6</stp>
        <tr r="F106" s="1"/>
      </tp>
      <tp>
        <v>11.23</v>
        <stp/>
        <stp>##V3_BDPV12</stp>
        <stp>IDR SQ Equity</stp>
        <stp>PX_YEST_CLOSE</stp>
        <stp>[Crispin Spreadsheet.xlsx]OEI!R346C6</stp>
        <tr r="F346" s="1"/>
      </tp>
      <tp>
        <v>10.73</v>
        <stp/>
        <stp>##V3_BDPV12</stp>
        <stp>FUR NA Equity</stp>
        <stp>PX_YEST_CLOSE</stp>
        <stp>[Crispin Spreadsheet.xlsx]OEI!R297C6</stp>
        <tr r="F297" s="1"/>
      </tp>
      <tp>
        <v>34.4</v>
        <stp/>
        <stp>##V3_BDPV12</stp>
        <stp>KSP ID Equity</stp>
        <stp>PX_YEST_CLOSE</stp>
        <stp>[Crispin Spreadsheet.xlsx]OEI!R214C6</stp>
        <tr r="F214" s="1"/>
      </tp>
      <tp>
        <v>88.15</v>
        <stp/>
        <stp>##V3_BDPV12</stp>
        <stp>BMW GY Equity</stp>
        <stp>PX_YEST_CLOSE</stp>
        <stp>[Crispin Spreadsheet.xlsx]OEI!R147C6</stp>
        <tr r="F147" s="1"/>
      </tp>
      <tp t="s">
        <v>EUR</v>
        <stp/>
        <stp>##V3_BDPV12</stp>
        <stp>CCR LN Equity</stp>
        <stp>CRNCY</stp>
        <stp>[Crispin Spreadsheet.xlsx]OEI!R430C4</stp>
        <tr r="D430" s="1"/>
      </tp>
      <tp>
        <v>17.14</v>
        <stp/>
        <stp>##V3_BDPV12</stp>
        <stp>FCX US Equity</stp>
        <stp>PX_YEST_CLOSE</stp>
        <stp>[Crispin Spreadsheet.xlsx]OEI!R643C6</stp>
        <tr r="F643" s="1"/>
      </tp>
      <tp t="s">
        <v>EUR</v>
        <stp/>
        <stp>##V3_BDPV12</stp>
        <stp>DPW GY Equity</stp>
        <stp>CRNCY</stp>
        <stp>[Crispin Spreadsheet.xlsx]OEI!R154C4</stp>
        <tr r="D154" s="1"/>
      </tp>
      <tp t="s">
        <v>USD</v>
        <stp/>
        <stp>##V3_BDPV12</stp>
        <stp>MU US Equity</stp>
        <stp>CRNCY</stp>
        <stp>[Crispin Spreadsheet.xlsx]OEI!R670C4</stp>
        <tr r="D670" s="1"/>
      </tp>
      <tp>
        <v>71.34</v>
        <stp/>
        <stp>##V3_BDPV12</stp>
        <stp>SU FP Equity</stp>
        <stp>PX_YEST_CLOSE</stp>
        <stp>[Crispin Spreadsheet.xlsx]OEI!R793C6</stp>
        <tr r="F793" s="1"/>
      </tp>
      <tp>
        <v>10.130000000000001</v>
        <stp/>
        <stp>##V3_BDPV12</stp>
        <stp>CERV IM Equity</stp>
        <stp>PX_YEST_CLOSE</stp>
        <stp>[Crispin Spreadsheet.xlsx]OPE!R19C6</stp>
        <tr r="F19" s="5"/>
      </tp>
      <tp>
        <v>19.242000000000001</v>
        <stp/>
        <stp>##V3_BDPV12</stp>
        <stp>AD NA Equity</stp>
        <stp>PX_YEST_CLOSE</stp>
        <stp>[Crispin Spreadsheet.xlsx]OEI!R300C6</stp>
        <tr r="F300" s="1"/>
      </tp>
      <tp t="s">
        <v>JPY</v>
        <stp/>
        <stp>##V3_BDPV12</stp>
        <stp>JBA Comdty</stp>
        <stp>CRNCY</stp>
        <stp>[Crispin Spreadsheet.xlsx]OEI!R719C4</stp>
        <tr r="D719" s="1"/>
      </tp>
      <tp t="s">
        <v>USD</v>
        <stp/>
        <stp>##V3_BDPV12</stp>
        <stp>CLA Comdty</stp>
        <stp>CRNCY</stp>
        <stp>[Crispin Spreadsheet.xlsx]OEI!R729C4</stp>
        <tr r="D729" s="1"/>
      </tp>
      <tp t="s">
        <v>GBp</v>
        <stp/>
        <stp>##V3_BDPV12</stp>
        <stp>NG/ LN Equity</stp>
        <stp>CRNCY</stp>
        <stp>[Crispin Spreadsheet.xlsx]OEI!R515C4</stp>
        <tr r="D515" s="1"/>
      </tp>
      <tp t="s">
        <v>FTSE 250 Index FU Jun18</v>
        <stp/>
        <stp>##V3_BDPV12</stp>
        <stp>YBYA Index</stp>
        <stp>NAME</stp>
        <stp>[Crispin Spreadsheet.xlsx]OEI!R401C5</stp>
        <tr r="E401" s="1"/>
      </tp>
      <tp>
        <v>98.88</v>
        <stp/>
        <stp>##V3_BDHV12</stp>
        <stp>RY CN Equity</stp>
        <stp>PX_CLOSE_1D</stp>
        <stp>28/03/2018</stp>
        <stp>28/03/2018</stp>
        <stp>[Crispin Spreadsheet.xlsx]OEI!R52C28</stp>
        <tr r="AB52" s="1"/>
      </tp>
      <tp>
        <v>1.661</v>
        <stp/>
        <stp>##V3_BDPV12</stp>
        <stp>SAB SQ Equity</stp>
        <stp>PX_YEST_CLOSE</stp>
        <stp>[Crispin Spreadsheet.xlsx]OEI!R342C6</stp>
        <tr r="F342" s="1"/>
      </tp>
      <tp t="s">
        <v>AUD</v>
        <stp/>
        <stp>##V3_BDPV12</stp>
        <stp>SYD AU Equity</stp>
        <stp>CRNCY</stp>
        <stp>[Crispin Spreadsheet.xlsx]OEI!R23C4</stp>
        <tr r="D23" s="1"/>
      </tp>
      <tp>
        <v>25.94</v>
        <stp/>
        <stp>##V3_BDPV12</stp>
        <stp>LHA GY Equity</stp>
        <stp>PX_YEST_CLOSE</stp>
        <stp>[Crispin Spreadsheet.xlsx]OEI!R153C6</stp>
        <tr r="F153" s="1"/>
      </tp>
      <tp t="s">
        <v>GBp</v>
        <stp/>
        <stp>##V3_BDPV12</stp>
        <stp>CCH LN Equity</stp>
        <stp>CRNCY</stp>
        <stp>[Crispin Spreadsheet.xlsx]OEI!R441C4</stp>
        <tr r="D441" s="1"/>
      </tp>
      <tp>
        <v>57.16</v>
        <stp/>
        <stp>##V3_BDPV12</stp>
        <stp>FAF US Equity</stp>
        <stp>PX_YEST_CLOSE</stp>
        <stp>[Crispin Spreadsheet.xlsx]OEI!R640C6</stp>
        <tr r="F640" s="1"/>
      </tp>
      <tp>
        <v>37</v>
        <stp/>
        <stp>##V3_BDPV12</stp>
        <stp>GBF GY Equity</stp>
        <stp>PX_YEST_CLOSE</stp>
        <stp>[Crispin Spreadsheet.xlsx]OEI!R149C6</stp>
        <tr r="F149" s="1"/>
      </tp>
      <tp>
        <v>301.07</v>
        <stp/>
        <stp>##V3_BDPV12</stp>
        <stp>TDG US Equity</stp>
        <stp>PX_YEST_CLOSE</stp>
        <stp>[Crispin Spreadsheet.xlsx]OEI!R805C6</stp>
        <tr r="F805" s="1"/>
      </tp>
      <tp t="s">
        <v>GBp</v>
        <stp/>
        <stp>##V3_BDPV12</stp>
        <stp>DEB LN Equity</stp>
        <stp>CRNCY</stp>
        <stp>[Crispin Spreadsheet.xlsx]OEI!R447C4</stp>
        <tr r="D447" s="1"/>
      </tp>
      <tp t="s">
        <v>GBp</v>
        <stp/>
        <stp>##V3_BDPV12</stp>
        <stp>MAB LN Equity</stp>
        <stp>CRNCY</stp>
        <stp>[Crispin Spreadsheet.xlsx]OEI!R513C4</stp>
        <tr r="D513" s="1"/>
      </tp>
      <tp>
        <v>22.81</v>
        <stp/>
        <stp>##V3_BDPV12</stp>
        <stp>CLN SW Equity</stp>
        <stp>PX_YEST_CLOSE</stp>
        <stp>[Crispin Spreadsheet.xlsx]OEI!R379C6</stp>
        <tr r="F379" s="1"/>
      </tp>
      <tp t="s">
        <v>EUR</v>
        <stp/>
        <stp>##V3_BDPV12</stp>
        <stp>HDG NA Equity</stp>
        <stp>CRNCY</stp>
        <stp>[Crispin Spreadsheet.xlsx]OEI!R299C4</stp>
        <tr r="D299" s="1"/>
      </tp>
      <tp t="s">
        <v>GBp</v>
        <stp/>
        <stp>##V3_BDPV12</stp>
        <stp>BKG LN Equity</stp>
        <stp>CRNCY</stp>
        <stp>[Crispin Spreadsheet.xlsx]OEI!R419C4</stp>
        <tr r="D419" s="1"/>
      </tp>
      <tp t="s">
        <v>GBp</v>
        <stp/>
        <stp>##V3_BDPV12</stp>
        <stp>PAG LN Equity</stp>
        <stp>CRNCY</stp>
        <stp>[Crispin Spreadsheet.xlsx]OEI!R523C4</stp>
        <tr r="D523" s="1"/>
      </tp>
      <tp t="s">
        <v>GBp</v>
        <stp/>
        <stp>##V3_BDPV12</stp>
        <stp>VOD LN Equity</stp>
        <stp>CRNCY</stp>
        <stp>[Crispin Spreadsheet.xlsx]OPE!R47C4</stp>
        <tr r="D47" s="5"/>
      </tp>
      <tp>
        <v>46.09</v>
        <stp/>
        <stp>##V3_BDPV12</stp>
        <stp>HAL US Equity</stp>
        <stp>PX_YEST_CLOSE</stp>
        <stp>[Crispin Spreadsheet.xlsx]OEI!R650C6</stp>
        <tr r="F650" s="1"/>
      </tp>
      <tp>
        <v>51.95</v>
        <stp/>
        <stp>##V3_BDPV12</stp>
        <stp>DAL US Equity</stp>
        <stp>PX_YEST_CLOSE</stp>
        <stp>[Crispin Spreadsheet.xlsx]OEI!R630C6</stp>
        <tr r="F630" s="1"/>
      </tp>
      <tp t="s">
        <v>EUR</v>
        <stp/>
        <stp>##V3_BDPV12</stp>
        <stp>RWE GY Equity</stp>
        <stp>CRNCY</stp>
        <stp>[Crispin Spreadsheet.xlsx]OEI!R172C4</stp>
        <tr r="D172" s="1"/>
      </tp>
      <tp>
        <v>28.57</v>
        <stp/>
        <stp>##V3_BDPV12</stp>
        <stp>PHM US Equity</stp>
        <stp>PX_YEST_CLOSE</stp>
        <stp>[Crispin Spreadsheet.xlsx]OEI!R689C6</stp>
        <tr r="F689" s="1"/>
      </tp>
      <tp>
        <v>150.07</v>
        <stp/>
        <stp>##V3_BDPV12</stp>
        <stp>IBM US Equity</stp>
        <stp>PX_YEST_CLOSE</stp>
        <stp>[Crispin Spreadsheet.xlsx]OEI!R653C6</stp>
        <tr r="F653" s="1"/>
      </tp>
      <tp t="s">
        <v>USD</v>
        <stp/>
        <stp>##V3_BDPV12</stp>
        <stp>PXD US Equity</stp>
        <stp>CRNCY</stp>
        <stp>[Crispin Spreadsheet.xlsx]OEI!R687C4</stp>
        <tr r="D687" s="1"/>
      </tp>
      <tp t="s">
        <v>GBp</v>
        <stp/>
        <stp>##V3_BDPV12</stp>
        <stp>VED LN Equity</stp>
        <stp>CRNCY</stp>
        <stp>[Crispin Spreadsheet.xlsx]OEI!R587C4</stp>
        <tr r="D587" s="1"/>
      </tp>
      <tp>
        <v>33.26</v>
        <stp/>
        <stp>##V3_BDPV12</stp>
        <stp>SCR FP Equity</stp>
        <stp>PX_YEST_CLOSE</stp>
        <stp>[Crispin Spreadsheet.xlsx]OEI!R121C6</stp>
        <tr r="F121" s="1"/>
      </tp>
      <tp>
        <v>20.41</v>
        <stp/>
        <stp>##V3_BDPV12</stp>
        <stp>GGP US Equity</stp>
        <stp>PX_YEST_CLOSE</stp>
        <stp>[Crispin Spreadsheet.xlsx]OEI!R646C6</stp>
        <tr r="F646" s="1"/>
      </tp>
      <tp t="s">
        <v>CAD</v>
        <stp/>
        <stp>##V3_BDPV12</stp>
        <stp>DW CN Equity</stp>
        <stp>CRNCY</stp>
        <stp>[Crispin Spreadsheet.xlsx]OEI!R50C4</stp>
        <tr r="D50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NOK</v>
        <stp/>
        <stp>##V3_BDPV12</stp>
        <stp>PGS NO Equity</stp>
        <stp>CRNCY</stp>
        <stp>[Crispin Spreadsheet.xlsx]OEI!R314C4</stp>
        <tr r="D314" s="1"/>
      </tp>
      <tp t="s">
        <v>GBp</v>
        <stp/>
        <stp>##V3_BDPV12</stp>
        <stp>MKS LN Equity</stp>
        <stp>CRNCY</stp>
        <stp>[Crispin Spreadsheet.xlsx]OEI!R509C4</stp>
        <tr r="D509" s="1"/>
      </tp>
      <tp t="s">
        <v>GBp</v>
        <stp/>
        <stp>##V3_BDPV12</stp>
        <stp>SDR LN Equity</stp>
        <stp>CRNCY</stp>
        <stp>[Crispin Spreadsheet.xlsx]OEI!R556C4</stp>
        <tr r="D556" s="1"/>
      </tp>
      <tp t="s">
        <v>EUR</v>
        <stp/>
        <stp>##V3_BDPV12</stp>
        <stp>BCP PL Equity</stp>
        <stp>CRNCY</stp>
        <stp>[Crispin Spreadsheet.xlsx]OEI!R323C4</stp>
        <tr r="D323" s="1"/>
      </tp>
      <tp t="s">
        <v>EUR</v>
        <stp/>
        <stp>##V3_BDPV12</stp>
        <stp>EDP PL Equity</stp>
        <stp>CRNCY</stp>
        <stp>[Crispin Spreadsheet.xlsx]OEI!R324C4</stp>
        <tr r="D324" s="1"/>
      </tp>
      <tp t="s">
        <v>USD</v>
        <stp/>
        <stp>##V3_BDPV12</stp>
        <stp>CDZI US Equity</stp>
        <stp>CRNCY</stp>
        <stp>[Crispin Spreadsheet.xlsx]BEST!R8C4</stp>
        <tr r="D8" s="6"/>
      </tp>
      <tp t="s">
        <v>EUR</v>
        <stp/>
        <stp>##V3_BDPV12</stp>
        <stp>UN01 GY Equity</stp>
        <stp>CRNCY</stp>
        <stp>[Crispin Spreadsheet.xlsx]OPE!R16C4</stp>
        <tr r="D16" s="5"/>
      </tp>
      <tp t="s">
        <v>EUR</v>
        <stp/>
        <stp>##V3_BDPV12</stp>
        <stp>SOLB BB Equity</stp>
        <stp>CRNCY</stp>
        <stp>[Crispin Spreadsheet.xlsx]OEI!R39C4</stp>
        <tr r="D39" s="1"/>
      </tp>
      <tp>
        <v>31.28</v>
        <stp/>
        <stp>##V3_BDPV12</stp>
        <stp>IF IM Equity</stp>
        <stp>PX_YEST_CLOSE</stp>
        <stp>[Crispin Spreadsheet.xlsx]OBID!R7C6</stp>
        <tr r="F7" s="7"/>
      </tp>
      <tp t="s">
        <v>GBp</v>
        <stp/>
        <stp>##V3_BDPV12</stp>
        <stp>RB/ LN Equity</stp>
        <stp>CRNCY</stp>
        <stp>[Crispin Spreadsheet.xlsx]OEI!R537C4</stp>
        <tr r="D537" s="1"/>
      </tp>
      <tp>
        <v>1.2327999999999999</v>
        <stp/>
        <stp>##V3_BDPV12</stp>
        <stp>EURUSD Curncy</stp>
        <stp>LAST_PRICE</stp>
        <stp>[Crispin Spreadsheet.xlsx]SWAN!R208C13</stp>
        <tr r="M208" s="2"/>
      </tp>
      <tp>
        <v>1.2327999999999999</v>
        <stp/>
        <stp>##V3_BDPV12</stp>
        <stp>EURUSD Curncy</stp>
        <stp>LAST_PRICE</stp>
        <stp>[Crispin Spreadsheet.xlsx]SWAN!R209C13</stp>
        <tr r="M209" s="2"/>
      </tp>
      <tp>
        <v>1.2327999999999999</v>
        <stp/>
        <stp>##V3_BDPV12</stp>
        <stp>EURUSD Curncy</stp>
        <stp>LAST_PRICE</stp>
        <stp>[Crispin Spreadsheet.xlsx]SWAN!R200C13</stp>
        <tr r="M200" s="2"/>
      </tp>
      <tp>
        <v>1.2327999999999999</v>
        <stp/>
        <stp>##V3_BDPV12</stp>
        <stp>EURUSD Curncy</stp>
        <stp>LAST_PRICE</stp>
        <stp>[Crispin Spreadsheet.xlsx]SWAN!R201C13</stp>
        <tr r="M201" s="2"/>
      </tp>
      <tp>
        <v>1.2327999999999999</v>
        <stp/>
        <stp>##V3_BDPV12</stp>
        <stp>EURUSD Curncy</stp>
        <stp>LAST_PRICE</stp>
        <stp>[Crispin Spreadsheet.xlsx]SWAN!R202C13</stp>
        <tr r="M202" s="2"/>
      </tp>
      <tp>
        <v>1.2327999999999999</v>
        <stp/>
        <stp>##V3_BDPV12</stp>
        <stp>EURUSD Curncy</stp>
        <stp>LAST_PRICE</stp>
        <stp>[Crispin Spreadsheet.xlsx]SWAN!R203C13</stp>
        <tr r="M203" s="2"/>
      </tp>
      <tp>
        <v>1.2327999999999999</v>
        <stp/>
        <stp>##V3_BDPV12</stp>
        <stp>EURUSD Curncy</stp>
        <stp>LAST_PRICE</stp>
        <stp>[Crispin Spreadsheet.xlsx]SWAN!R204C13</stp>
        <tr r="M204" s="2"/>
      </tp>
      <tp>
        <v>1.2327999999999999</v>
        <stp/>
        <stp>##V3_BDPV12</stp>
        <stp>EURUSD Curncy</stp>
        <stp>LAST_PRICE</stp>
        <stp>[Crispin Spreadsheet.xlsx]SWAN!R205C13</stp>
        <tr r="M205" s="2"/>
      </tp>
      <tp>
        <v>1.2327999999999999</v>
        <stp/>
        <stp>##V3_BDPV12</stp>
        <stp>EURUSD Curncy</stp>
        <stp>LAST_PRICE</stp>
        <stp>[Crispin Spreadsheet.xlsx]SWAN!R206C13</stp>
        <tr r="M206" s="2"/>
      </tp>
      <tp>
        <v>1.2327999999999999</v>
        <stp/>
        <stp>##V3_BDPV12</stp>
        <stp>EURUSD Curncy</stp>
        <stp>LAST_PRICE</stp>
        <stp>[Crispin Spreadsheet.xlsx]SWAN!R207C13</stp>
        <tr r="M207" s="2"/>
      </tp>
      <tp>
        <v>1.2327999999999999</v>
        <stp/>
        <stp>##V3_BDPV12</stp>
        <stp>EURUSD Curncy</stp>
        <stp>LAST_PRICE</stp>
        <stp>[Crispin Spreadsheet.xlsx]SWAN!R218C13</stp>
        <tr r="M218" s="2"/>
      </tp>
      <tp>
        <v>1.2327999999999999</v>
        <stp/>
        <stp>##V3_BDPV12</stp>
        <stp>EURUSD Curncy</stp>
        <stp>LAST_PRICE</stp>
        <stp>[Crispin Spreadsheet.xlsx]SWAN!R210C13</stp>
        <tr r="M210" s="2"/>
      </tp>
      <tp>
        <v>1.2327999999999999</v>
        <stp/>
        <stp>##V3_BDPV12</stp>
        <stp>EURUSD Curncy</stp>
        <stp>LAST_PRICE</stp>
        <stp>[Crispin Spreadsheet.xlsx]SWAN!R215C13</stp>
        <tr r="M215" s="2"/>
      </tp>
      <tp>
        <v>1.2327999999999999</v>
        <stp/>
        <stp>##V3_BDPV12</stp>
        <stp>EURUSD Curncy</stp>
        <stp>LAST_PRICE</stp>
        <stp>[Crispin Spreadsheet.xlsx]SWAN!R220C13</stp>
        <tr r="M220" s="2"/>
      </tp>
      <tp>
        <v>1.2327999999999999</v>
        <stp/>
        <stp>##V3_BDPV12</stp>
        <stp>EURUSD Curncy</stp>
        <stp>LAST_PRICE</stp>
        <stp>[Crispin Spreadsheet.xlsx]SWAN!R223C13</stp>
        <tr r="M223" s="2"/>
      </tp>
      <tp>
        <v>1.2327999999999999</v>
        <stp/>
        <stp>##V3_BDPV12</stp>
        <stp>EURUSD Curncy</stp>
        <stp>LAST_PRICE</stp>
        <stp>[Crispin Spreadsheet.xlsx]SWAN!R225C13</stp>
        <tr r="M225" s="2"/>
      </tp>
      <tp>
        <v>1.2327999999999999</v>
        <stp/>
        <stp>##V3_BDPV12</stp>
        <stp>EURUSD Curncy</stp>
        <stp>LAST_PRICE</stp>
        <stp>[Crispin Spreadsheet.xlsx]SWAN!R144C13</stp>
        <tr r="M144" s="2"/>
      </tp>
      <tp>
        <v>1.2327999999999999</v>
        <stp/>
        <stp>##V3_BDPV12</stp>
        <stp>EURUSD Curncy</stp>
        <stp>LAST_PRICE</stp>
        <stp>[Crispin Spreadsheet.xlsx]SWAN!R178C13</stp>
        <tr r="M178" s="2"/>
      </tp>
      <tp>
        <v>1.2327999999999999</v>
        <stp/>
        <stp>##V3_BDPV12</stp>
        <stp>EURUSD Curncy</stp>
        <stp>LAST_PRICE</stp>
        <stp>[Crispin Spreadsheet.xlsx]SWAN!R179C13</stp>
        <tr r="M179" s="2"/>
      </tp>
      <tp>
        <v>1.2327999999999999</v>
        <stp/>
        <stp>##V3_BDPV12</stp>
        <stp>EURUSD Curncy</stp>
        <stp>LAST_PRICE</stp>
        <stp>[Crispin Spreadsheet.xlsx]SWAN!R172C13</stp>
        <tr r="M172" s="2"/>
      </tp>
      <tp>
        <v>1.2327999999999999</v>
        <stp/>
        <stp>##V3_BDPV12</stp>
        <stp>EURUSD Curncy</stp>
        <stp>LAST_PRICE</stp>
        <stp>[Crispin Spreadsheet.xlsx]SWAN!R173C13</stp>
        <tr r="M173" s="2"/>
      </tp>
      <tp>
        <v>1.2327999999999999</v>
        <stp/>
        <stp>##V3_BDPV12</stp>
        <stp>EURUSD Curncy</stp>
        <stp>LAST_PRICE</stp>
        <stp>[Crispin Spreadsheet.xlsx]SWAN!R174C13</stp>
        <tr r="M174" s="2"/>
      </tp>
      <tp>
        <v>1.2327999999999999</v>
        <stp/>
        <stp>##V3_BDPV12</stp>
        <stp>EURUSD Curncy</stp>
        <stp>LAST_PRICE</stp>
        <stp>[Crispin Spreadsheet.xlsx]SWAN!R175C13</stp>
        <tr r="M175" s="2"/>
      </tp>
      <tp>
        <v>1.2327999999999999</v>
        <stp/>
        <stp>##V3_BDPV12</stp>
        <stp>EURUSD Curncy</stp>
        <stp>LAST_PRICE</stp>
        <stp>[Crispin Spreadsheet.xlsx]SWAN!R176C13</stp>
        <tr r="M176" s="2"/>
      </tp>
      <tp>
        <v>1.2327999999999999</v>
        <stp/>
        <stp>##V3_BDPV12</stp>
        <stp>EURUSD Curncy</stp>
        <stp>LAST_PRICE</stp>
        <stp>[Crispin Spreadsheet.xlsx]SWAN!R177C13</stp>
        <tr r="M177" s="2"/>
      </tp>
      <tp>
        <v>1.2327999999999999</v>
        <stp/>
        <stp>##V3_BDPV12</stp>
        <stp>EURUSD Curncy</stp>
        <stp>LAST_PRICE</stp>
        <stp>[Crispin Spreadsheet.xlsx]SWAN!R188C13</stp>
        <tr r="M188" s="2"/>
      </tp>
      <tp>
        <v>1.2327999999999999</v>
        <stp/>
        <stp>##V3_BDPV12</stp>
        <stp>EURUSD Curncy</stp>
        <stp>LAST_PRICE</stp>
        <stp>[Crispin Spreadsheet.xlsx]SWAN!R189C13</stp>
        <tr r="M189" s="2"/>
      </tp>
      <tp>
        <v>1.2327999999999999</v>
        <stp/>
        <stp>##V3_BDPV12</stp>
        <stp>EURUSD Curncy</stp>
        <stp>LAST_PRICE</stp>
        <stp>[Crispin Spreadsheet.xlsx]SWAN!R180C13</stp>
        <tr r="M180" s="2"/>
      </tp>
      <tp>
        <v>1.2327999999999999</v>
        <stp/>
        <stp>##V3_BDPV12</stp>
        <stp>EURUSD Curncy</stp>
        <stp>LAST_PRICE</stp>
        <stp>[Crispin Spreadsheet.xlsx]SWAN!R181C13</stp>
        <tr r="M181" s="2"/>
      </tp>
      <tp>
        <v>1.2327999999999999</v>
        <stp/>
        <stp>##V3_BDPV12</stp>
        <stp>EURUSD Curncy</stp>
        <stp>LAST_PRICE</stp>
        <stp>[Crispin Spreadsheet.xlsx]SWAN!R182C13</stp>
        <tr r="M182" s="2"/>
      </tp>
      <tp>
        <v>1.2327999999999999</v>
        <stp/>
        <stp>##V3_BDPV12</stp>
        <stp>EURUSD Curncy</stp>
        <stp>LAST_PRICE</stp>
        <stp>[Crispin Spreadsheet.xlsx]SWAN!R183C13</stp>
        <tr r="M183" s="2"/>
      </tp>
      <tp>
        <v>1.2327999999999999</v>
        <stp/>
        <stp>##V3_BDPV12</stp>
        <stp>EURUSD Curncy</stp>
        <stp>LAST_PRICE</stp>
        <stp>[Crispin Spreadsheet.xlsx]SWAN!R184C13</stp>
        <tr r="M184" s="2"/>
      </tp>
      <tp>
        <v>1.2327999999999999</v>
        <stp/>
        <stp>##V3_BDPV12</stp>
        <stp>EURUSD Curncy</stp>
        <stp>LAST_PRICE</stp>
        <stp>[Crispin Spreadsheet.xlsx]SWAN!R185C13</stp>
        <tr r="M185" s="2"/>
      </tp>
      <tp>
        <v>1.2327999999999999</v>
        <stp/>
        <stp>##V3_BDPV12</stp>
        <stp>EURUSD Curncy</stp>
        <stp>LAST_PRICE</stp>
        <stp>[Crispin Spreadsheet.xlsx]SWAN!R186C13</stp>
        <tr r="M186" s="2"/>
      </tp>
      <tp>
        <v>1.2327999999999999</v>
        <stp/>
        <stp>##V3_BDPV12</stp>
        <stp>EURUSD Curncy</stp>
        <stp>LAST_PRICE</stp>
        <stp>[Crispin Spreadsheet.xlsx]SWAN!R187C13</stp>
        <tr r="M187" s="2"/>
      </tp>
      <tp>
        <v>1.2327999999999999</v>
        <stp/>
        <stp>##V3_BDPV12</stp>
        <stp>EURUSD Curncy</stp>
        <stp>LAST_PRICE</stp>
        <stp>[Crispin Spreadsheet.xlsx]SWAN!R198C13</stp>
        <tr r="M198" s="2"/>
      </tp>
      <tp>
        <v>1.2327999999999999</v>
        <stp/>
        <stp>##V3_BDPV12</stp>
        <stp>EURUSD Curncy</stp>
        <stp>LAST_PRICE</stp>
        <stp>[Crispin Spreadsheet.xlsx]SWAN!R199C13</stp>
        <tr r="M199" s="2"/>
      </tp>
      <tp>
        <v>1.2327999999999999</v>
        <stp/>
        <stp>##V3_BDPV12</stp>
        <stp>EURUSD Curncy</stp>
        <stp>LAST_PRICE</stp>
        <stp>[Crispin Spreadsheet.xlsx]SWAN!R190C13</stp>
        <tr r="M190" s="2"/>
      </tp>
      <tp>
        <v>1.2327999999999999</v>
        <stp/>
        <stp>##V3_BDPV12</stp>
        <stp>EURUSD Curncy</stp>
        <stp>LAST_PRICE</stp>
        <stp>[Crispin Spreadsheet.xlsx]SWAN!R191C13</stp>
        <tr r="M191" s="2"/>
      </tp>
      <tp>
        <v>1.2327999999999999</v>
        <stp/>
        <stp>##V3_BDPV12</stp>
        <stp>EURUSD Curncy</stp>
        <stp>LAST_PRICE</stp>
        <stp>[Crispin Spreadsheet.xlsx]SWAN!R192C13</stp>
        <tr r="M192" s="2"/>
      </tp>
      <tp>
        <v>1.2327999999999999</v>
        <stp/>
        <stp>##V3_BDPV12</stp>
        <stp>EURUSD Curncy</stp>
        <stp>LAST_PRICE</stp>
        <stp>[Crispin Spreadsheet.xlsx]SWAN!R193C13</stp>
        <tr r="M193" s="2"/>
      </tp>
      <tp>
        <v>1.2327999999999999</v>
        <stp/>
        <stp>##V3_BDPV12</stp>
        <stp>EURUSD Curncy</stp>
        <stp>LAST_PRICE</stp>
        <stp>[Crispin Spreadsheet.xlsx]SWAN!R194C13</stp>
        <tr r="M194" s="2"/>
      </tp>
      <tp>
        <v>1.2327999999999999</v>
        <stp/>
        <stp>##V3_BDPV12</stp>
        <stp>EURUSD Curncy</stp>
        <stp>LAST_PRICE</stp>
        <stp>[Crispin Spreadsheet.xlsx]SWAN!R195C13</stp>
        <tr r="M195" s="2"/>
      </tp>
      <tp>
        <v>1.2327999999999999</v>
        <stp/>
        <stp>##V3_BDPV12</stp>
        <stp>EURUSD Curncy</stp>
        <stp>LAST_PRICE</stp>
        <stp>[Crispin Spreadsheet.xlsx]SWAN!R196C13</stp>
        <tr r="M196" s="2"/>
      </tp>
      <tp>
        <v>1.2327999999999999</v>
        <stp/>
        <stp>##V3_BDPV12</stp>
        <stp>EURUSD Curncy</stp>
        <stp>LAST_PRICE</stp>
        <stp>[Crispin Spreadsheet.xlsx]SWAN!R197C13</stp>
        <tr r="M197" s="2"/>
      </tp>
      <tp>
        <v>1276</v>
        <stp/>
        <stp>##V3_BDPV12</stp>
        <stp>SSE LN Equity</stp>
        <stp>PX_YEST_CLOSE</stp>
        <stp>[Crispin Spreadsheet.xlsx]OEI!R568C6</stp>
        <tr r="F568" s="1"/>
      </tp>
      <tp>
        <v>103.52</v>
        <stp/>
        <stp>##V3_BDPV12</stp>
        <stp>SIE GY Equity</stp>
        <stp>PX_YEST_CLOSE</stp>
        <stp>[Crispin Spreadsheet.xlsx]OEI!R175C6</stp>
        <tr r="F175" s="1"/>
      </tp>
      <tp t="s">
        <v>GBp</v>
        <stp/>
        <stp>##V3_BDPV12</stp>
        <stp>DCC LN Equity</stp>
        <stp>CRNCY</stp>
        <stp>[Crispin Spreadsheet.xlsx]OEI!R446C4</stp>
        <tr r="D446" s="1"/>
      </tp>
      <tp t="s">
        <v>GBp</v>
        <stp/>
        <stp>##V3_BDPV12</stp>
        <stp>SKY LN Equity</stp>
        <stp>CRNCY</stp>
        <stp>[Crispin Spreadsheet.xlsx]OPE!R45C4</stp>
        <tr r="D45" s="5"/>
      </tp>
      <tp>
        <v>79.78</v>
        <stp/>
        <stp>##V3_BDPV12</stp>
        <stp>HEI GY Equity</stp>
        <stp>PX_YEST_CLOSE</stp>
        <stp>[Crispin Spreadsheet.xlsx]OEI!R159C6</stp>
        <tr r="F159" s="1"/>
      </tp>
      <tp>
        <v>56.83</v>
        <stp/>
        <stp>##V3_BDPV12</stp>
        <stp>LEN US Equity</stp>
        <stp>PX_YEST_CLOSE</stp>
        <stp>[Crispin Spreadsheet.xlsx]OEI!R663C6</stp>
        <tr r="F663" s="1"/>
      </tp>
      <tp>
        <v>162.27000000000001</v>
        <stp/>
        <stp>##V3_BDPV12</stp>
        <stp>AGN US Equity</stp>
        <stp>PX_YEST_CLOSE</stp>
        <stp>[Crispin Spreadsheet.xlsx]OEI!R601C6</stp>
        <tr r="F601" s="1"/>
      </tp>
      <tp t="s">
        <v>GBp</v>
        <stp/>
        <stp>##V3_BDPV12</stp>
        <stp>EMG LN Equity</stp>
        <stp>CRNCY</stp>
        <stp>[Crispin Spreadsheet.xlsx]OEI!R508C4</stp>
        <tr r="D508" s="1"/>
      </tp>
      <tp>
        <v>35.700000000000003</v>
        <stp/>
        <stp>##V3_BDPV12</stp>
        <stp>FRO NO Equity</stp>
        <stp>PX_YEST_CLOSE</stp>
        <stp>[Crispin Spreadsheet.xlsx]OEI!R768C6</stp>
        <tr r="F768" s="1"/>
      </tp>
      <tp t="s">
        <v>EUR</v>
        <stp/>
        <stp>##V3_BDPV12</stp>
        <stp>CA FP Equity</stp>
        <stp>CRNCY</stp>
        <stp>[Crispin Spreadsheet.xlsx]OEI!R92C4</stp>
        <tr r="D92" s="1"/>
      </tp>
      <tp t="s">
        <v>EUR</v>
        <stp/>
        <stp>##V3_BDPV12</stp>
        <stp>AC FP Equity</stp>
        <stp>CRNCY</stp>
        <stp>[Crispin Spreadsheet.xlsx]OEI!R82C4</stp>
        <tr r="D82" s="1"/>
      </tp>
      <tp t="s">
        <v>GBp</v>
        <stp/>
        <stp>##V3_BDPV12</stp>
        <stp>RRS LN Equity</stp>
        <stp>CRNCY</stp>
        <stp>[Crispin Spreadsheet.xlsx]OPE!R44C4</stp>
        <tr r="D44" s="5"/>
      </tp>
      <tp t="s">
        <v>GBp</v>
        <stp/>
        <stp>##V3_BDPV12</stp>
        <stp>BBY LN Equity</stp>
        <stp>CRNCY</stp>
        <stp>[Crispin Spreadsheet.xlsx]OEI!R417C4</stp>
        <tr r="D417" s="1"/>
      </tp>
      <tp>
        <v>21.6</v>
        <stp/>
        <stp>##V3_BDPV12</stp>
        <stp>CS FP Equity</stp>
        <stp>PX_YEST_CLOSE</stp>
        <stp>[Crispin Spreadsheet.xlsx]OEI!R88C6</stp>
        <tr r="F88" s="1"/>
      </tp>
      <tp>
        <v>2.16</v>
        <stp/>
        <stp>##V3_BDPV12</stp>
        <stp>WFT US Equity</stp>
        <stp>PX_YEST_CLOSE</stp>
        <stp>[Crispin Spreadsheet.xlsx]OEI!R810C6</stp>
        <tr r="F810" s="1"/>
      </tp>
      <tp>
        <v>2.16</v>
        <stp/>
        <stp>##V3_BDPV12</stp>
        <stp>WFT US Equity</stp>
        <stp>PX_YEST_CLOSE</stp>
        <stp>[Crispin Spreadsheet.xlsx]OEI!R710C6</stp>
        <tr r="F710" s="1"/>
      </tp>
      <tp>
        <v>143.88999999999999</v>
        <stp/>
        <stp>##V3_BDPV12</stp>
        <stp>CAT US Equity</stp>
        <stp>PX_YEST_CLOSE</stp>
        <stp>[Crispin Spreadsheet.xlsx]OEI!R617C6</stp>
        <tr r="F617" s="1"/>
      </tp>
      <tp t="s">
        <v>GBp</v>
        <stp/>
        <stp>##V3_BDPV12</stp>
        <stp>RBS LN Equity</stp>
        <stp>CRNCY</stp>
        <stp>[Crispin Spreadsheet.xlsx]OEI!R547C4</stp>
        <tr r="D547" s="1"/>
      </tp>
      <tp t="s">
        <v>EUR</v>
        <stp/>
        <stp>##V3_BDPV12</stp>
        <stp>SGO FP Equity</stp>
        <stp>CRNCY</stp>
        <stp>[Crispin Spreadsheet.xlsx]OEI!R93C4</stp>
        <tr r="D93" s="1"/>
      </tp>
      <tp t="s">
        <v>EUR</v>
        <stp/>
        <stp>##V3_BDPV12</stp>
        <stp>SZU GY Equity</stp>
        <stp>CRNCY</stp>
        <stp>[Crispin Spreadsheet.xlsx]OEI!R178C4</stp>
        <tr r="D178" s="1"/>
      </tp>
      <tp>
        <v>109.25</v>
        <stp/>
        <stp>##V3_BDPV12</stp>
        <stp>EI FP Equity</stp>
        <stp>LAST_PRICE</stp>
        <stp>[Crispin Spreadsheet.xlsx]SWAN!R37C7</stp>
        <tr r="G37" s="2"/>
      </tp>
      <tp>
        <v>33.64</v>
        <stp/>
        <stp>##V3_BDPV12</stp>
        <stp>WEED CN Equity</stp>
        <stp>PX_YEST_CLOSE</stp>
        <stp>[Crispin Spreadsheet.xlsx]OEI!R49C6</stp>
        <tr r="F49" s="1"/>
      </tp>
      <tp t="s">
        <v>GBp</v>
        <stp/>
        <stp>##V3_BDPV12</stp>
        <stp>BARC LN Equity</stp>
        <stp>CRNCY</stp>
        <stp>[Crispin Spreadsheet.xlsx]OPE!R34C4</stp>
        <tr r="D34" s="5"/>
      </tp>
      <tp>
        <v>4.3319999999999999</v>
        <stp/>
        <stp>##V3_BDHV12</stp>
        <stp>VK FP Equity</stp>
        <stp>PX_CLOSE_1D</stp>
        <stp>28/03/2018</stp>
        <stp>28/03/2018</stp>
        <stp>[Crispin Spreadsheet.xlsx]SWAN!R46C26</stp>
        <tr r="Z46" s="2"/>
      </tp>
      <tp>
        <v>51.35</v>
        <stp/>
        <stp>##V3_BDPV12</stp>
        <stp>WFC US Equity</stp>
        <stp>PX_YEST_CLOSE</stp>
        <stp>[Crispin Spreadsheet.xlsx]OEI!R711C6</stp>
        <tr r="F711" s="1"/>
      </tp>
      <tp t="s">
        <v>GBp</v>
        <stp/>
        <stp>##V3_BDPV12</stp>
        <stp>IMI LN Equity</stp>
        <stp>CRNCY</stp>
        <stp>[Crispin Spreadsheet.xlsx]OEI!R479C4</stp>
        <tr r="D479" s="1"/>
      </tp>
      <tp>
        <v>16.010000000000002</v>
        <stp/>
        <stp>##V3_BDPV12</stp>
        <stp>RYA LN Equity</stp>
        <stp>PX_YEST_CLOSE</stp>
        <stp>[Crispin Spreadsheet.xlsx]OEI!R553C6</stp>
        <tr r="F553" s="1"/>
      </tp>
      <tp>
        <v>89.1</v>
        <stp/>
        <stp>##V3_BDPV12</stp>
        <stp>NDA SS Equity</stp>
        <stp>PX_YEST_CLOSE</stp>
        <stp>[Crispin Spreadsheet.xlsx]OEI!R363C6</stp>
        <tr r="F363" s="1"/>
      </tp>
      <tp>
        <v>8.0280000000000005</v>
        <stp/>
        <stp>##V3_BDPV12</stp>
        <stp>TEF SQ Equity</stp>
        <stp>PX_YEST_CLOSE</stp>
        <stp>[Crispin Spreadsheet.xlsx]OEI!R350C6</stp>
        <tr r="F350" s="1"/>
      </tp>
      <tp t="s">
        <v>EUR</v>
        <stp/>
        <stp>##V3_BDPV12</stp>
        <stp>BGN IM Equity</stp>
        <stp>CRNCY</stp>
        <stp>[Crispin Spreadsheet.xlsx]OEI!R220C4</stp>
        <tr r="D220" s="1"/>
      </tp>
      <tp>
        <v>84.97</v>
        <stp/>
        <stp>##V3_BDPV12</stp>
        <stp>SAP GY Equity</stp>
        <stp>PX_YEST_CLOSE</stp>
        <stp>[Crispin Spreadsheet.xlsx]OPE!R15C6</stp>
        <tr r="F15" s="5"/>
      </tp>
      <tp>
        <v>92.02</v>
        <stp/>
        <stp>##V3_BDPV12</stp>
        <stp>BEI GY Equity</stp>
        <stp>PX_YEST_CLOSE</stp>
        <stp>[Crispin Spreadsheet.xlsx]OEI!R148C6</stp>
        <tr r="F148" s="1"/>
      </tp>
      <tp t="s">
        <v>GBp</v>
        <stp/>
        <stp>##V3_BDPV12</stp>
        <stp>PFG LN Equity</stp>
        <stp>CRNCY</stp>
        <stp>[Crispin Spreadsheet.xlsx]OEI!R532C4</stp>
        <tr r="D532" s="1"/>
      </tp>
      <tp t="s">
        <v>EUR</v>
        <stp/>
        <stp>##V3_BDPV12</stp>
        <stp>UCB BB Equity</stp>
        <stp>CRNCY</stp>
        <stp>[Crispin Spreadsheet.xlsx]OEI!R40C4</stp>
        <tr r="D40" s="1"/>
      </tp>
      <tp>
        <v>41.12</v>
        <stp/>
        <stp>##V3_BDPV12</stp>
        <stp>POL US Equity</stp>
        <stp>PX_YEST_CLOSE</stp>
        <stp>[Crispin Spreadsheet.xlsx]OEI!R688C6</stp>
        <tr r="F688" s="1"/>
      </tp>
      <tp>
        <v>47.41</v>
        <stp/>
        <stp>##V3_BDPV12</stp>
        <stp>EEM US Equity</stp>
        <stp>PX_YEST_CLOSE</stp>
        <stp>[Crispin Spreadsheet.xlsx]OEI!R732C6</stp>
        <tr r="F732" s="1"/>
      </tp>
      <tp t="s">
        <v>EUR</v>
        <stp/>
        <stp>##V3_BDPV12</stp>
        <stp>AF FP Equity</stp>
        <stp>CRNCY</stp>
        <stp>[Crispin Spreadsheet.xlsx]OEI!R83C4</stp>
        <tr r="D83" s="1"/>
      </tp>
      <tp>
        <v>23.05</v>
        <stp/>
        <stp>##V3_BDPV12</stp>
        <stp>BGS US Equity</stp>
        <stp>PX_YEST_CLOSE</stp>
        <stp>[Crispin Spreadsheet.xlsx]OEI!R610C6</stp>
        <tr r="F610" s="1"/>
      </tp>
      <tp>
        <v>332.5</v>
        <stp/>
        <stp>##V3_BDPV12</stp>
        <stp>HSP LN Equity</stp>
        <stp>PX_YEST_CLOSE</stp>
        <stp>[Crispin Spreadsheet.xlsx]OEI!R469C6</stp>
        <tr r="F469" s="1"/>
      </tp>
      <tp t="s">
        <v>EUR</v>
        <stp/>
        <stp>##V3_BDPV12</stp>
        <stp>WIE AV Equity</stp>
        <stp>CRNCY</stp>
        <stp>[Crispin Spreadsheet.xlsx]OEI!R31C4</stp>
        <tr r="D31" s="1"/>
      </tp>
      <tp>
        <v>33.619999999999997</v>
        <stp/>
        <stp>##V3_BDPV12</stp>
        <stp>NAV US Equity</stp>
        <stp>PX_YEST_CLOSE</stp>
        <stp>[Crispin Spreadsheet.xlsx]OEI!R786C6</stp>
        <tr r="F786" s="1"/>
      </tp>
      <tp>
        <v>162.6</v>
        <stp/>
        <stp>##V3_BDPV12</stp>
        <stp>VOW GY Equity</stp>
        <stp>PX_YEST_CLOSE</stp>
        <stp>[Crispin Spreadsheet.xlsx]OEI!R182C6</stp>
        <tr r="F182" s="1"/>
      </tp>
      <tp>
        <v>45.38</v>
        <stp/>
        <stp>##V3_BDPV12</stp>
        <stp>KNX US Equity</stp>
        <stp>PX_YEST_CLOSE</stp>
        <stp>[Crispin Spreadsheet.xlsx]OEI!R659C6</stp>
        <tr r="F659" s="1"/>
      </tp>
      <tp t="s">
        <v>SWISS MKT IX FUTR Jun18</v>
        <stp/>
        <stp>##V3_BDPV12</stp>
        <stp>SMA Index</stp>
        <stp>NAME</stp>
        <stp>[Crispin Spreadsheet.xlsx]OEI!R374C5</stp>
        <tr r="E374" s="1"/>
      </tp>
      <tp t="s">
        <v>GBp</v>
        <stp/>
        <stp>##V3_BDPV12</stp>
        <stp>BARC LN Equity</stp>
        <stp>CRNCY</stp>
        <stp>[Crispin Spreadsheet.xlsx]OBID!R8C4</stp>
        <tr r="D8" s="7"/>
      </tp>
      <tp t="s">
        <v>EUR</v>
        <stp/>
        <stp>##V3_BDPV12</stp>
        <stp>CERV IM Equity</stp>
        <stp>CRNCY</stp>
        <stp>[Crispin Spreadsheet.xlsx]OBID!R9C4</stp>
        <tr r="D9" s="7"/>
      </tp>
      <tp>
        <v>81.900000000000006</v>
        <stp/>
        <stp>##V3_BDPV12</stp>
        <stp>SW FP Equity</stp>
        <stp>PX_YEST_CLOSE</stp>
        <stp>[Crispin Spreadsheet.xlsx]OEI!R126C6</stp>
        <tr r="F126" s="1"/>
      </tp>
      <tp>
        <v>4.3040000000000003</v>
        <stp/>
        <stp>##V3_BDPV12</stp>
        <stp>VK FP Equity</stp>
        <stp>PX_YEST_CLOSE</stp>
        <stp>[Crispin Spreadsheet.xlsx]OEI!R133C6</stp>
        <tr r="F133" s="1"/>
      </tp>
      <tp>
        <v>31.28</v>
        <stp/>
        <stp>##V3_BDPV12</stp>
        <stp>IF IM Equity</stp>
        <stp>PX_YEST_CLOSE</stp>
        <stp>[Crispin Spreadsheet.xlsx]OEI!R221C6</stp>
        <tr r="F221" s="1"/>
      </tp>
      <tp t="s">
        <v>GBp</v>
        <stp/>
        <stp>##V3_BDPV12</stp>
        <stp>BA/ LN Equity</stp>
        <stp>CRNCY</stp>
        <stp>[Crispin Spreadsheet.xlsx]OEI!R416C4</stp>
        <tr r="D416" s="1"/>
      </tp>
      <tp>
        <v>13.785</v>
        <stp/>
        <stp>##V3_BDPV12</stp>
        <stp>ORA FP Equity</stp>
        <stp>PX_YEST_CLOSE</stp>
        <stp>[Crispin Spreadsheet.xlsx]FDXC!R6C6</stp>
        <tr r="F6" s="8"/>
      </tp>
      <tp>
        <v>27.4</v>
        <stp/>
        <stp>##V3_BDPV12</stp>
        <stp>UOB SP Equity</stp>
        <stp>PX_YEST_CLOSE</stp>
        <stp>[Crispin Spreadsheet.xlsx]OEI!R328C6</stp>
        <tr r="F328" s="1"/>
      </tp>
      <tp>
        <v>301.07</v>
        <stp/>
        <stp>##V3_BDPV12</stp>
        <stp>TDG US Equity</stp>
        <stp>PX_YEST_CLOSE</stp>
        <stp>[Crispin Spreadsheet.xlsx]OEI!R700C6</stp>
        <tr r="F700" s="1"/>
      </tp>
      <tp>
        <v>367.6</v>
        <stp/>
        <stp>##V3_BDPV12</stp>
        <stp>SPD LN Equity</stp>
        <stp>PX_YEST_CLOSE</stp>
        <stp>[Crispin Spreadsheet.xlsx]OEI!R799C6</stp>
        <tr r="F799" s="1"/>
      </tp>
      <tp t="s">
        <v>EURO STOXX 50     Jun18</v>
        <stp/>
        <stp>##V3_BDPV12</stp>
        <stp>VGA Index</stp>
        <stp>NAME</stp>
        <stp>[Crispin Spreadsheet.xlsx]OEI!R81C5</stp>
        <tr r="E81" s="1"/>
      </tp>
      <tp t="s">
        <v>ZAr</v>
        <stp/>
        <stp>##V3_BDPV12</stp>
        <stp>SGL SJ Equity</stp>
        <stp>CRNCY</stp>
        <stp>[Crispin Spreadsheet.xlsx]OEI!R334C4</stp>
        <tr r="D334" s="1"/>
      </tp>
      <tp t="s">
        <v>GBp</v>
        <stp/>
        <stp>##V3_BDPV12</stp>
        <stp>CCL LN Equity</stp>
        <stp>CRNCY</stp>
        <stp>[Crispin Spreadsheet.xlsx]OEI!R434C4</stp>
        <tr r="D434" s="1"/>
      </tp>
      <tp t="s">
        <v>GBp</v>
        <stp/>
        <stp>##V3_BDPV12</stp>
        <stp>SGC LN Equity</stp>
        <stp>CRNCY</stp>
        <stp>[Crispin Spreadsheet.xlsx]OEI!R570C4</stp>
        <tr r="D570" s="1"/>
      </tp>
      <tp>
        <v>1234</v>
        <stp/>
        <stp>##V3_BDPV12</stp>
        <stp>TPK LN Equity</stp>
        <stp>PX_YEST_CLOSE</stp>
        <stp>[Crispin Spreadsheet.xlsx]OEI!R579C6</stp>
        <tr r="F579" s="1"/>
      </tp>
      <tp>
        <v>27.82</v>
        <stp/>
        <stp>##V3_BDPV12</stp>
        <stp>KBH US Equity</stp>
        <stp>PX_YEST_CLOSE</stp>
        <stp>[Crispin Spreadsheet.xlsx]OEI!R656C6</stp>
        <tr r="F656" s="1"/>
      </tp>
      <tp>
        <v>0.81340000000000001</v>
        <stp/>
        <stp>##V3_BDPV12</stp>
        <stp>USDEUR Curncy</stp>
        <stp>PX_YEST_CLOSE</stp>
        <stp>[Crispin Spreadsheet.xlsx]FDXC!R8C26</stp>
        <tr r="Z8" s="8"/>
      </tp>
      <tp>
        <v>0.81340000000000001</v>
        <stp/>
        <stp>##V3_BDPV12</stp>
        <stp>USDEUR Curncy</stp>
        <stp>PX_YEST_CLOSE</stp>
        <stp>[Crispin Spreadsheet.xlsx]FDXC!R7C26</stp>
        <tr r="Z7" s="8"/>
      </tp>
      <tp>
        <v>0.81340000000000001</v>
        <stp/>
        <stp>##V3_BDPV12</stp>
        <stp>USDEUR Curncy</stp>
        <stp>PX_YEST_CLOSE</stp>
        <stp>[Crispin Spreadsheet.xlsx]FDXC!R6C26</stp>
        <tr r="Z6" s="8"/>
      </tp>
      <tp t="s">
        <v>GBp</v>
        <stp/>
        <stp>##V3_BDPV12</stp>
        <stp>ACA LN Equity</stp>
        <stp>CRNCY</stp>
        <stp>[Crispin Spreadsheet.xlsx]OEI!R404C4</stp>
        <tr r="D404" s="1"/>
      </tp>
      <tp>
        <v>21</v>
        <stp/>
        <stp>##V3_BDPV12</stp>
        <stp>VIV FP Equity</stp>
        <stp>PX_YEST_CLOSE</stp>
        <stp>[Crispin Spreadsheet.xlsx]OPE!R12C6</stp>
        <tr r="F12" s="5"/>
      </tp>
      <tp t="s">
        <v>DKK</v>
        <stp/>
        <stp>##V3_BDPV12</stp>
        <stp>WDH DC Equity</stp>
        <stp>CRNCY</stp>
        <stp>[Crispin Spreadsheet.xlsx]OEI!R67C4</stp>
        <tr r="D67" s="1"/>
      </tp>
      <tp t="s">
        <v>DKK</v>
        <stp/>
        <stp>##V3_BDPV12</stp>
        <stp>TDC DC Equity</stp>
        <stp>CRNCY</stp>
        <stp>[Crispin Spreadsheet.xlsx]OEI!R64C4</stp>
        <tr r="D64" s="1"/>
      </tp>
      <tp t="s">
        <v>EUR</v>
        <stp/>
        <stp>##V3_BDPV12</stp>
        <stp>EN FP Equity</stp>
        <stp>CRNCY</stp>
        <stp>[Crispin Spreadsheet.xlsx]OEI!R90C4</stp>
        <tr r="D90" s="1"/>
      </tp>
      <tp>
        <v>4895.5</v>
        <stp/>
        <stp>##V3_BDPV12</stp>
        <stp>AZN LN Equity</stp>
        <stp>PX_YEST_CLOSE</stp>
        <stp>[Crispin Spreadsheet.xlsx]OEI!R413C6</stp>
        <tr r="F413" s="1"/>
      </tp>
      <tp t="s">
        <v>GBp</v>
        <stp/>
        <stp>##V3_BDPV12</stp>
        <stp>IAG LN Equity</stp>
        <stp>CRNCY</stp>
        <stp>[Crispin Spreadsheet.xlsx]OEI!R486C4</stp>
        <tr r="D486" s="1"/>
      </tp>
      <tp t="s">
        <v>GBp</v>
        <stp/>
        <stp>##V3_BDPV12</stp>
        <stp>POG LN Equity</stp>
        <stp>CRNCY</stp>
        <stp>[Crispin Spreadsheet.xlsx]OEI!R528C4</stp>
        <tr r="D528" s="1"/>
      </tp>
      <tp t="s">
        <v>GBp</v>
        <stp/>
        <stp>##V3_BDPV12</stp>
        <stp>PFD LN Equity</stp>
        <stp>CRNCY</stp>
        <stp>[Crispin Spreadsheet.xlsx]OEI!R531C4</stp>
        <tr r="D531" s="1"/>
      </tp>
      <tp>
        <v>13.72</v>
        <stp/>
        <stp>##V3_BDPV12</stp>
        <stp>PBR US Equity</stp>
        <stp>PX_YEST_CLOSE</stp>
        <stp>[Crispin Spreadsheet.xlsx]OEI!R686C6</stp>
        <tr r="F686" s="1"/>
      </tp>
      <tp t="s">
        <v>CAD</v>
        <stp/>
        <stp>##V3_BDPV12</stp>
        <stp>TRQ CN Equity</stp>
        <stp>CRNCY</stp>
        <stp>[Crispin Spreadsheet.xlsx]OEI!R53C4</stp>
        <tr r="D53" s="1"/>
      </tp>
      <tp t="s">
        <v>GBp</v>
        <stp/>
        <stp>##V3_BDPV12</stp>
        <stp>BOY LN Equity</stp>
        <stp>CRNCY</stp>
        <stp>[Crispin Spreadsheet.xlsx]OEI!R758C4</stp>
        <tr r="D758" s="1"/>
      </tp>
      <tp>
        <v>142.87</v>
        <stp/>
        <stp>##V3_BDPV12</stp>
        <stp>ALV US Equity</stp>
        <stp>PX_YEST_CLOSE</stp>
        <stp>[Crispin Spreadsheet.xlsx]OEI!R608C6</stp>
        <tr r="F608" s="1"/>
      </tp>
      <tp>
        <v>85.55</v>
        <stp/>
        <stp>##V3_BDPV12</stp>
        <stp>WMT US Equity</stp>
        <stp>PX_YEST_CLOSE</stp>
        <stp>[Crispin Spreadsheet.xlsx]OEI!R809C6</stp>
        <tr r="F809" s="1"/>
      </tp>
      <tp>
        <v>151.69999999999999</v>
        <stp/>
        <stp>##V3_BDPV12</stp>
        <stp>HOT GY Equity</stp>
        <stp>PX_YEST_CLOSE</stp>
        <stp>[Crispin Spreadsheet.xlsx]OEI!R161C6</stp>
        <tr r="F161" s="1"/>
      </tp>
      <tp t="s">
        <v>DKK</v>
        <stp/>
        <stp>##V3_BDPV12</stp>
        <stp>VWS DC Equity</stp>
        <stp>CRNCY</stp>
        <stp>[Crispin Spreadsheet.xlsx]OEI!R66C4</stp>
        <tr r="D66" s="1"/>
      </tp>
      <tp t="s">
        <v>USD</v>
        <stp/>
        <stp>##V3_BDPV12</stp>
        <stp>GBS LN Equity</stp>
        <stp>CRNCY</stp>
        <stp>[Crispin Spreadsheet.xlsx]OEI!R465C4</stp>
        <tr r="D465" s="1"/>
      </tp>
      <tp t="s">
        <v>GBp</v>
        <stp/>
        <stp>##V3_BDPV12</stp>
        <stp>GFS LN Equity</stp>
        <stp>CRNCY</stp>
        <stp>[Crispin Spreadsheet.xlsx]OEI!R461C4</stp>
        <tr r="D461" s="1"/>
      </tp>
      <tp t="s">
        <v>GBp</v>
        <stp/>
        <stp>##V3_BDPV12</stp>
        <stp>EDR LN Equity</stp>
        <stp>CRNCY</stp>
        <stp>[Crispin Spreadsheet.xlsx]OEI!R453C4</stp>
        <tr r="D453" s="1"/>
      </tp>
      <tp>
        <v>38.4</v>
        <stp/>
        <stp>##V3_BDHV12</stp>
        <stp>BDRILL NO Equity</stp>
        <stp>PX_CLOSE_1D</stp>
        <stp>28/03/2018</stp>
        <stp>28/03/2018</stp>
        <stp>[Crispin Spreadsheet.xlsx]SWAN!R103C26</stp>
        <tr r="Z103" s="2"/>
      </tp>
      <tp t="s">
        <v>DKK</v>
        <stp/>
        <stp>##V3_BDPV12</stp>
        <stp>GN DC Equity</stp>
        <stp>CRNCY</stp>
        <stp>[Crispin Spreadsheet.xlsx]OEI!R62C4</stp>
        <tr r="D62" s="1"/>
      </tp>
      <tp>
        <v>53.97</v>
        <stp/>
        <stp>##V3_BDHV12</stp>
        <stp>AEM CN Equity</stp>
        <stp>PX_CLOSE_1D</stp>
        <stp>28/03/2018</stp>
        <stp>28/03/2018</stp>
        <stp>[Crispin Spreadsheet.xlsx]OEI!R47C28</stp>
        <tr r="AB47" s="1"/>
      </tp>
      <tp t="s">
        <v>USD</v>
        <stp/>
        <stp>##V3_BDPV12</stp>
        <stp>MU US Equity</stp>
        <stp>CRNCY</stp>
        <stp>[Crispin Spreadsheet.xlsx]OEI!R784C4</stp>
        <tr r="D784" s="1"/>
      </tp>
      <tp>
        <v>107.2</v>
        <stp/>
        <stp>##V3_BDHV12</stp>
        <stp>EI FP Equity</stp>
        <stp>PX_CLOSE_1D</stp>
        <stp>28/03/2018</stp>
        <stp>28/03/2018</stp>
        <stp>[Crispin Spreadsheet.xlsx]SWAN!R37C26</stp>
        <tr r="Z37" s="2"/>
      </tp>
      <tp t="s">
        <v>EUR</v>
        <stp/>
        <stp>##V3_BDPV12</stp>
        <stp>KN FP Equity</stp>
        <stp>CRNCY</stp>
        <stp>[Crispin Spreadsheet.xlsx]OEI!R111C4</stp>
        <tr r="D111" s="1"/>
      </tp>
      <tp t="s">
        <v>DKK</v>
        <stp/>
        <stp>##V3_BDPV12</stp>
        <stp>TOP DC Equity</stp>
        <stp>CRNCY</stp>
        <stp>[Crispin Spreadsheet.xlsx]OEI!R65C4</stp>
        <tr r="D65" s="1"/>
      </tp>
      <tp>
        <v>11.28</v>
        <stp/>
        <stp>##V3_BDPV12</stp>
        <stp>RDC US Equity</stp>
        <stp>PX_YEST_CLOSE</stp>
        <stp>[Crispin Spreadsheet.xlsx]OEI!R791C6</stp>
        <tr r="F791" s="1"/>
      </tp>
      <tp>
        <v>11.28</v>
        <stp/>
        <stp>##V3_BDPV12</stp>
        <stp>RDC US Equity</stp>
        <stp>PX_YEST_CLOSE</stp>
        <stp>[Crispin Spreadsheet.xlsx]OEI!R691C6</stp>
        <tr r="F691" s="1"/>
      </tp>
      <tp t="s">
        <v>EUR</v>
        <stp/>
        <stp>##V3_BDPV12</stp>
        <stp>UBI IM Equity</stp>
        <stp>CRNCY</stp>
        <stp>[Crispin Spreadsheet.xlsx]OEI!R237C4</stp>
        <tr r="D237" s="1"/>
      </tp>
      <tp>
        <v>9.5299999999999994</v>
        <stp/>
        <stp>##V3_BDPV12</stp>
        <stp>AMD US Equity</stp>
        <stp>PX_YEST_CLOSE</stp>
        <stp>[Crispin Spreadsheet.xlsx]OEI!R598C6</stp>
        <tr r="F598" s="1"/>
      </tp>
      <tp t="s">
        <v>GBp</v>
        <stp/>
        <stp>##V3_BDPV12</stp>
        <stp>ECM LN Equity</stp>
        <stp>CRNCY</stp>
        <stp>[Crispin Spreadsheet.xlsx]OEI!R455C4</stp>
        <tr r="D455" s="1"/>
      </tp>
      <tp>
        <v>1604.5</v>
        <stp/>
        <stp>##V3_BDPV12</stp>
        <stp>EZJ LN Equity</stp>
        <stp>PX_YEST_CLOSE</stp>
        <stp>[Crispin Spreadsheet.xlsx]OEI!R452C6</stp>
        <tr r="F452" s="1"/>
      </tp>
      <tp t="s">
        <v>EUR</v>
        <stp/>
        <stp>##V3_BDPV12</stp>
        <stp>UCG IM Equity</stp>
        <stp>CRNCY</stp>
        <stp>[Crispin Spreadsheet.xlsx]OEI!R236C4</stp>
        <tr r="D236" s="1"/>
      </tp>
      <tp t="s">
        <v>GBp</v>
        <stp/>
        <stp>##V3_BDPV12</stp>
        <stp>DCG LN Equity</stp>
        <stp>CRNCY</stp>
        <stp>[Crispin Spreadsheet.xlsx]OEI!R445C4</stp>
        <tr r="D445" s="1"/>
      </tp>
      <tp>
        <v>115.8</v>
        <stp/>
        <stp>##V3_BDPV12</stp>
        <stp>RCO FP Equity</stp>
        <stp>PX_YEST_CLOSE</stp>
        <stp>[Crispin Spreadsheet.xlsx]OEI!R115C6</stp>
        <tr r="F115" s="1"/>
      </tp>
      <tp t="s">
        <v>GBp</v>
        <stp/>
        <stp>##V3_BDPV12</stp>
        <stp>KGF LN Equity</stp>
        <stp>CRNCY</stp>
        <stp>[Crispin Spreadsheet.xlsx]OEI!R501C4</stp>
        <tr r="D501" s="1"/>
      </tp>
      <tp t="s">
        <v>GBp</v>
        <stp/>
        <stp>##V3_BDPV12</stp>
        <stp>VOD LN Equity</stp>
        <stp>CRNCY</stp>
        <stp>[Crispin Spreadsheet.xlsx]OEI!R589C4</stp>
        <tr r="D589" s="1"/>
      </tp>
      <tp>
        <v>9.17</v>
        <stp/>
        <stp>##V3_BDPV12</stp>
        <stp>JPR LN Equity</stp>
        <stp>PX_YEST_CLOSE</stp>
        <stp>[Crispin Spreadsheet.xlsx]OEI!R498C6</stp>
        <tr r="F498" s="1"/>
      </tp>
      <tp>
        <v>22.75</v>
        <stp/>
        <stp>##V3_BDPV12</stp>
        <stp>BFR US Equity</stp>
        <stp>PX_YEST_CLOSE</stp>
        <stp>[Crispin Spreadsheet.xlsx]OEI!R613C6</stp>
        <tr r="F613" s="1"/>
      </tp>
      <tp t="s">
        <v>CAC40 10 EURO FUT Apr18</v>
        <stp/>
        <stp>##V3_BDPV12</stp>
        <stp>CFA Index</stp>
        <stp>NAME</stp>
        <stp>[Crispin Spreadsheet.xlsx]OEI!R80C5</stp>
        <tr r="E80" s="1"/>
      </tp>
      <tp>
        <v>11420</v>
        <stp/>
        <stp>##V3_BDPV12</stp>
        <stp>OTP HB Equity</stp>
        <stp>PX_YEST_CLOSE</stp>
        <stp>[Crispin Spreadsheet.xlsx]OEI!R210C6</stp>
        <tr r="F210" s="1"/>
      </tp>
      <tp>
        <v>33.619999999999997</v>
        <stp/>
        <stp>##V3_BDPV12</stp>
        <stp>NAV US Equity</stp>
        <stp>PX_YEST_CLOSE</stp>
        <stp>[Crispin Spreadsheet.xlsx]OEI!R674C6</stp>
        <tr r="F674" s="1"/>
      </tp>
      <tp>
        <v>183.4</v>
        <stp/>
        <stp>##V3_BDPV12</stp>
        <stp>ALV GY Equity</stp>
        <stp>PX_YEST_CLOSE</stp>
        <stp>[Crispin Spreadsheet.xlsx]OEI!R143C6</stp>
        <tr r="F143" s="1"/>
      </tp>
      <tp t="s">
        <v>USD</v>
        <stp/>
        <stp>##V3_BDPV12</stp>
        <stp>TCS LI Equity</stp>
        <stp>CRNCY</stp>
        <stp>[Crispin Spreadsheet.xlsx]OEI!R802C4</stp>
        <tr r="D802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Spreadsheet.xlsx]OEI!R14C12</stp>
        <tr r="L14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4.202</v>
        <stp/>
        <stp>##V3_BDPV12</stp>
        <stp>VK FP Equity</stp>
        <stp>LAST_PRICE</stp>
        <stp>[Crispin Spreadsheet.xlsx]SWAN!R46C7</stp>
        <tr r="G46" s="2"/>
      </tp>
      <tp t="s">
        <v>S&amp;P 500 FUTURE    Jun18</v>
        <stp/>
        <stp>##V3_BDPV12</stp>
        <stp>SPA Index</stp>
        <stp>NAME</stp>
        <stp>[Crispin Spreadsheet.xlsx]OEI!R596C5</stp>
        <tr r="E596" s="1"/>
      </tp>
      <tp>
        <v>24.4</v>
        <stp/>
        <stp>##V3_BDHV12</stp>
        <stp>PDG LN Equity</stp>
        <stp>PX_CLOSE_1D</stp>
        <stp>28/03/2018</stp>
        <stp>28/03/2018</stp>
        <stp>[Crispin Spreadsheet.xlsx]OPE!R43C22</stp>
        <tr r="V43" s="5"/>
      </tp>
      <tp t="s">
        <v>FTSE 100 IDX FUT  Jun18</v>
        <stp/>
        <stp>##V3_BDPV12</stp>
        <stp>Z A Index</stp>
        <stp>NAME</stp>
        <stp>[Crispin Spreadsheet.xlsx]OEI!R400C5</stp>
        <tr r="E400" s="1"/>
      </tp>
      <tp>
        <v>64.38</v>
        <stp/>
        <stp>##V3_BDHV12</stp>
        <stp>K US Equity</stp>
        <stp>PX_CLOSE_1D</stp>
        <stp>28/03/2018</stp>
        <stp>28/03/2018</stp>
        <stp>[Crispin Spreadsheet.xlsx]SWAN!R190C26</stp>
        <tr r="Z190" s="2"/>
      </tp>
      <tp>
        <v>31.88</v>
        <stp/>
        <stp>##V3_BDHV12</stp>
        <stp>IF IM Equity</stp>
        <stp>PX_CLOSE_1D</stp>
        <stp>28/03/2018</stp>
        <stp>28/03/2018</stp>
        <stp>[Crispin Spreadsheet.xlsx]SWAN!R77C26</stp>
        <tr r="Z77" s="2"/>
      </tp>
      <tp t="s">
        <v>USD</v>
        <stp/>
        <stp>##V3_BDPV12</stp>
        <stp>BA US Equity</stp>
        <stp>CRNCY</stp>
        <stp>[Crispin Spreadsheet.xlsx]OEI!R614C4</stp>
        <tr r="D614" s="1"/>
      </tp>
      <tp t="s">
        <v>GBp</v>
        <stp/>
        <stp>##V3_BDPV12</stp>
        <stp>DMGT LN Equity</stp>
        <stp>CRNCY</stp>
        <stp>[Crispin Spreadsheet.xlsx]OPE!R35C4</stp>
        <tr r="D35" s="5"/>
      </tp>
      <tp>
        <v>7.11</v>
        <stp/>
        <stp>##V3_BDPV12</stp>
        <stp>CE IM Equity</stp>
        <stp>PX_YEST_CLOSE</stp>
        <stp>[Crispin Spreadsheet.xlsx]OEI!R225C6</stp>
        <tr r="F225" s="1"/>
      </tp>
      <tp t="s">
        <v>USD</v>
        <stp/>
        <stp>##V3_BDPV12</stp>
        <stp>TYA Comdty</stp>
        <stp>CRNCY</stp>
        <stp>[Crispin Spreadsheet.xlsx]OEI!R722C4</stp>
        <tr r="D722" s="1"/>
      </tp>
      <tp t="s">
        <v>EUR</v>
        <stp/>
        <stp>##V3_BDPV12</stp>
        <stp>EI FP Equity</stp>
        <stp>CRNCY</stp>
        <stp>[Crispin Spreadsheet.xlsx]OEI!R100C4</stp>
        <tr r="D100" s="1"/>
      </tp>
      <tp>
        <v>9.6493000000000002</v>
        <stp/>
        <stp>##V3_BDPV12</stp>
        <stp>EURHKD Curncy</stp>
        <stp>PX_YEST_CLOSE</stp>
        <stp>[Crispin Spreadsheet.xlsx]SWAN!R68C30</stp>
        <tr r="AD68" s="2"/>
      </tp>
      <tp>
        <v>9.6493000000000002</v>
        <stp/>
        <stp>##V3_BDPV12</stp>
        <stp>EURHKD Curncy</stp>
        <stp>PX_YEST_CLOSE</stp>
        <stp>[Crispin Spreadsheet.xlsx]SWAN!R69C30</stp>
        <tr r="AD69" s="2"/>
      </tp>
      <tp>
        <v>9.6493000000000002</v>
        <stp/>
        <stp>##V3_BDPV12</stp>
        <stp>EURHKD Curncy</stp>
        <stp>PX_YEST_CLOSE</stp>
        <stp>[Crispin Spreadsheet.xlsx]SWAN!R70C30</stp>
        <tr r="AD70" s="2"/>
      </tp>
      <tp>
        <v>9.6493000000000002</v>
        <stp/>
        <stp>##V3_BDPV12</stp>
        <stp>EURHKD Curncy</stp>
        <stp>PX_YEST_CLOSE</stp>
        <stp>[Crispin Spreadsheet.xlsx]SWAN!R71C30</stp>
        <tr r="AD71" s="2"/>
      </tp>
      <tp>
        <v>130.34</v>
        <stp/>
        <stp>##V3_BDPV12</stp>
        <stp>EURJPY Curncy</stp>
        <stp>PX_YEST_CLOSE</stp>
        <stp>[Crispin Spreadsheet.xlsx]SWAN!R94C30</stp>
        <tr r="AD94" s="2"/>
      </tp>
      <tp>
        <v>130.34</v>
        <stp/>
        <stp>##V3_BDPV12</stp>
        <stp>EURJPY Curncy</stp>
        <stp>PX_YEST_CLOSE</stp>
        <stp>[Crispin Spreadsheet.xlsx]SWAN!R91C30</stp>
        <tr r="AD91" s="2"/>
      </tp>
      <tp>
        <v>130.34</v>
        <stp/>
        <stp>##V3_BDPV12</stp>
        <stp>EURJPY Curncy</stp>
        <stp>PX_YEST_CLOSE</stp>
        <stp>[Crispin Spreadsheet.xlsx]SWAN!R90C30</stp>
        <tr r="AD90" s="2"/>
      </tp>
      <tp>
        <v>130.34</v>
        <stp/>
        <stp>##V3_BDPV12</stp>
        <stp>EURJPY Curncy</stp>
        <stp>PX_YEST_CLOSE</stp>
        <stp>[Crispin Spreadsheet.xlsx]SWAN!R93C30</stp>
        <tr r="AD93" s="2"/>
      </tp>
      <tp>
        <v>130.34</v>
        <stp/>
        <stp>##V3_BDPV12</stp>
        <stp>EURJPY Curncy</stp>
        <stp>PX_YEST_CLOSE</stp>
        <stp>[Crispin Spreadsheet.xlsx]SWAN!R92C30</stp>
        <tr r="AD92" s="2"/>
      </tp>
      <tp>
        <v>130.34</v>
        <stp/>
        <stp>##V3_BDPV12</stp>
        <stp>EURJPY Curncy</stp>
        <stp>PX_YEST_CLOSE</stp>
        <stp>[Crispin Spreadsheet.xlsx]SWAN!R85C30</stp>
        <tr r="AD85" s="2"/>
      </tp>
      <tp>
        <v>130.34</v>
        <stp/>
        <stp>##V3_BDPV12</stp>
        <stp>EURJPY Curncy</stp>
        <stp>PX_YEST_CLOSE</stp>
        <stp>[Crispin Spreadsheet.xlsx]SWAN!R84C30</stp>
        <tr r="AD84" s="2"/>
      </tp>
      <tp>
        <v>130.34</v>
        <stp/>
        <stp>##V3_BDPV12</stp>
        <stp>EURJPY Curncy</stp>
        <stp>PX_YEST_CLOSE</stp>
        <stp>[Crispin Spreadsheet.xlsx]SWAN!R87C30</stp>
        <tr r="AD87" s="2"/>
      </tp>
      <tp>
        <v>130.34</v>
        <stp/>
        <stp>##V3_BDPV12</stp>
        <stp>EURJPY Curncy</stp>
        <stp>PX_YEST_CLOSE</stp>
        <stp>[Crispin Spreadsheet.xlsx]SWAN!R86C30</stp>
        <tr r="AD86" s="2"/>
      </tp>
      <tp>
        <v>130.34</v>
        <stp/>
        <stp>##V3_BDPV12</stp>
        <stp>EURJPY Curncy</stp>
        <stp>PX_YEST_CLOSE</stp>
        <stp>[Crispin Spreadsheet.xlsx]SWAN!R83C30</stp>
        <tr r="AD83" s="2"/>
      </tp>
      <tp>
        <v>130.34</v>
        <stp/>
        <stp>##V3_BDPV12</stp>
        <stp>EURJPY Curncy</stp>
        <stp>PX_YEST_CLOSE</stp>
        <stp>[Crispin Spreadsheet.xlsx]SWAN!R82C30</stp>
        <tr r="AD82" s="2"/>
      </tp>
      <tp>
        <v>130.34</v>
        <stp/>
        <stp>##V3_BDPV12</stp>
        <stp>EURJPY Curncy</stp>
        <stp>PX_YEST_CLOSE</stp>
        <stp>[Crispin Spreadsheet.xlsx]SWAN!R89C30</stp>
        <tr r="AD89" s="2"/>
      </tp>
      <tp>
        <v>130.34</v>
        <stp/>
        <stp>##V3_BDPV12</stp>
        <stp>EURJPY Curncy</stp>
        <stp>PX_YEST_CLOSE</stp>
        <stp>[Crispin Spreadsheet.xlsx]SWAN!R88C30</stp>
        <tr r="AD88" s="2"/>
      </tp>
      <tp>
        <v>1.6048500000000001</v>
        <stp/>
        <stp>##V3_BDPV12</stp>
        <stp>EURAUD Curncy</stp>
        <stp>PX_YEST_CLOSE</stp>
        <stp>[Crispin Spreadsheet.xlsx]SWAN!R10C30</stp>
        <tr r="AD10" s="2"/>
      </tp>
      <tp>
        <v>1.6048500000000001</v>
        <stp/>
        <stp>##V3_BDPV12</stp>
        <stp>EURAUD Curncy</stp>
        <stp>PX_YEST_CLOSE</stp>
        <stp>[Crispin Spreadsheet.xlsx]SWAN!R11C30</stp>
        <tr r="AD11" s="2"/>
      </tp>
      <tp>
        <v>1.6048500000000001</v>
        <stp/>
        <stp>##V3_BDPV12</stp>
        <stp>EURAUD Curncy</stp>
        <stp>PX_YEST_CLOSE</stp>
        <stp>[Crispin Spreadsheet.xlsx]SWAN!R12C30</stp>
        <tr r="AD12" s="2"/>
      </tp>
      <tp>
        <v>1.6048500000000001</v>
        <stp/>
        <stp>##V3_BDPV12</stp>
        <stp>EURAUD Curncy</stp>
        <stp>PX_YEST_CLOSE</stp>
        <stp>[Crispin Spreadsheet.xlsx]SWAN!R13C30</stp>
        <tr r="AD13" s="2"/>
      </tp>
      <tp>
        <v>1.6048500000000001</v>
        <stp/>
        <stp>##V3_BDPV12</stp>
        <stp>EURAUD Curncy</stp>
        <stp>PX_YEST_CLOSE</stp>
        <stp>[Crispin Spreadsheet.xlsx]SWAN!R14C30</stp>
        <tr r="AD14" s="2"/>
      </tp>
      <tp>
        <v>4.0765000000000002</v>
        <stp/>
        <stp>##V3_BDPV12</stp>
        <stp>EURBRL Curncy</stp>
        <stp>PX_YEST_CLOSE</stp>
        <stp>[Crispin Spreadsheet.xlsx]SWAN!R21C30</stp>
        <tr r="AD21" s="2"/>
      </tp>
      <tp>
        <v>1.58772</v>
        <stp/>
        <stp>##V3_BDPV12</stp>
        <stp>EURCAD Curncy</stp>
        <stp>PX_YEST_CLOSE</stp>
        <stp>[Crispin Spreadsheet.xlsx]SWAN!R24C30</stp>
        <tr r="AD24" s="2"/>
      </tp>
      <tp>
        <v>1.58772</v>
        <stp/>
        <stp>##V3_BDPV12</stp>
        <stp>EURCAD Curncy</stp>
        <stp>PX_YEST_CLOSE</stp>
        <stp>[Crispin Spreadsheet.xlsx]SWAN!R25C30</stp>
        <tr r="AD25" s="2"/>
      </tp>
      <tp>
        <v>7.4512999999999998</v>
        <stp/>
        <stp>##V3_BDPV12</stp>
        <stp>EURDKK Curncy</stp>
        <stp>PX_YEST_CLOSE</stp>
        <stp>[Crispin Spreadsheet.xlsx]SWAN!R28C30</stp>
        <tr r="AD28" s="2"/>
      </tp>
      <tp>
        <v>1</v>
        <stp/>
        <stp>##V3_BDPV12</stp>
        <stp>EURGBP Curncy</stp>
        <stp>QUOTE_FACTOR</stp>
        <stp>[Crispin Spreadsheet.xlsx]OEI!R743C12</stp>
        <tr r="L743" s="1"/>
      </tp>
      <tp>
        <v>1</v>
        <stp/>
        <stp>##V3_BDPV12</stp>
        <stp>EURGBP Curncy</stp>
        <stp>QUOTE_FACTOR</stp>
        <stp>[Crispin Spreadsheet.xlsx]OEI!R740C12</stp>
        <tr r="L740" s="1"/>
      </tp>
      <tp>
        <v>1</v>
        <stp/>
        <stp>##V3_BDPV12</stp>
        <stp>EURGBP Curncy</stp>
        <stp>QUOTE_FACTOR</stp>
        <stp>[Crispin Spreadsheet.xlsx]OEI!R718C12</stp>
        <tr r="L718" s="1"/>
      </tp>
      <tp>
        <v>1</v>
        <stp/>
        <stp>##V3_BDPV12</stp>
        <stp>EURGBP Curncy</stp>
        <stp>QUOTE_FACTOR</stp>
        <stp>[Crispin Spreadsheet.xlsx]OEI!R735C12</stp>
        <tr r="L735" s="1"/>
      </tp>
      <tp>
        <v>1</v>
        <stp/>
        <stp>##V3_BDPV12</stp>
        <stp>EURGBP Curncy</stp>
        <stp>QUOTE_FACTOR</stp>
        <stp>[Crispin Spreadsheet.xlsx]OEI!R738C12</stp>
        <tr r="L738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Spreadsheet.xlsx]OEI!R401C12</stp>
        <tr r="L401" s="1"/>
      </tp>
      <tp>
        <v>1</v>
        <stp/>
        <stp>##V3_BDPV12</stp>
        <stp>EURGBP Curncy</stp>
        <stp>QUOTE_FACTOR</stp>
        <stp>[Crispin Spreadsheet.xlsx]OEI!R400C12</stp>
        <tr r="L400" s="1"/>
      </tp>
      <tp>
        <v>1</v>
        <stp/>
        <stp>##V3_BDPV12</stp>
        <stp>EURGBP Curncy</stp>
        <stp>QUOTE_FACTOR</stp>
        <stp>[Crispin Spreadsheet.xlsx]OEI!R428C12</stp>
        <tr r="L428" s="1"/>
      </tp>
      <tp>
        <v>1</v>
        <stp/>
        <stp>##V3_BDPV12</stp>
        <stp>EURGBP Curncy</stp>
        <stp>QUOTE_FACTOR</stp>
        <stp>[Crispin Spreadsheet.xlsx]OEI!R437C12</stp>
        <tr r="L437" s="1"/>
      </tp>
      <tp t="s">
        <v>GBp</v>
        <stp/>
        <stp>##V3_BDPV12</stp>
        <stp>BA/ LN Equity</stp>
        <stp>CRNCY</stp>
        <stp>[Crispin Spreadsheet.xlsx]SWAN!R130C4</stp>
        <tr r="D130" s="2"/>
      </tp>
      <tp t="s">
        <v>EUR</v>
        <stp/>
        <stp>##V3_BDPV12</stp>
        <stp>FTI FP Equity</stp>
        <stp>CRNCY</stp>
        <stp>[Crispin Spreadsheet.xlsx]OEI!R803C4</stp>
        <tr r="D803" s="1"/>
      </tp>
      <tp>
        <v>229.4</v>
        <stp/>
        <stp>##V3_BDPV12</stp>
        <stp>IPF LN Equity</stp>
        <stp>PX_YEST_CLOSE</stp>
        <stp>[Crispin Spreadsheet.xlsx]OEI!R487C6</stp>
        <tr r="F487" s="1"/>
      </tp>
      <tp>
        <v>23.44</v>
        <stp/>
        <stp>##V3_BDPV12</stp>
        <stp>SDF GY Equity</stp>
        <stp>PX_YEST_CLOSE</stp>
        <stp>[Crispin Spreadsheet.xlsx]OEI!R164C6</stp>
        <tr r="F164" s="1"/>
      </tp>
      <tp t="s">
        <v>USD</v>
        <stp/>
        <stp>##V3_BDPV12</stp>
        <stp>XPO US Equity</stp>
        <stp>CRNCY</stp>
        <stp>[Crispin Spreadsheet.xlsx]OEI!R814C4</stp>
        <tr r="D814" s="1"/>
      </tp>
      <tp t="s">
        <v>USD</v>
        <stp/>
        <stp>##V3_BDPV12</stp>
        <stp>BVN US Equity</stp>
        <stp>CRNCY</stp>
        <stp>[Crispin Spreadsheet.xlsx]OEI!R622C4</stp>
        <tr r="D622" s="1"/>
      </tp>
      <tp t="s">
        <v>GBp</v>
        <stp/>
        <stp>##V3_BDPV12</stp>
        <stp>GKN LN Equity</stp>
        <stp>CRNCY</stp>
        <stp>[Crispin Spreadsheet.xlsx]OEI!R462C4</stp>
        <tr r="D462" s="1"/>
      </tp>
      <tp>
        <v>367.6</v>
        <stp/>
        <stp>##V3_BDPV12</stp>
        <stp>SPD LN Equity</stp>
        <stp>PX_YEST_CLOSE</stp>
        <stp>[Crispin Spreadsheet.xlsx]OEI!R567C6</stp>
        <tr r="F567" s="1"/>
      </tp>
      <tp>
        <v>44.16</v>
        <stp/>
        <stp>##V3_BDPV12</stp>
        <stp>GLE FP Equity</stp>
        <stp>PX_YEST_CLOSE</stp>
        <stp>[Crispin Spreadsheet.xlsx]OEI!R125C6</stp>
        <tr r="F125" s="1"/>
      </tp>
      <tp t="s">
        <v>GBp</v>
        <stp/>
        <stp>##V3_BDPV12</stp>
        <stp>AAL LN Equity</stp>
        <stp>CRNCY</stp>
        <stp>[Crispin Spreadsheet.xlsx]OEI!R408C4</stp>
        <tr r="D408" s="1"/>
      </tp>
      <tp t="s">
        <v>EUR</v>
        <stp/>
        <stp>##V3_BDPV12</stp>
        <stp>GYC GY Equity</stp>
        <stp>CRNCY</stp>
        <stp>[Crispin Spreadsheet.xlsx]OEI!R157C4</stp>
        <tr r="D157" s="1"/>
      </tp>
      <tp>
        <v>11.326000000000001</v>
        <stp/>
        <stp>##V3_BDPV12</stp>
        <stp>DBK GY Equity</stp>
        <stp>PX_YEST_CLOSE</stp>
        <stp>[Crispin Spreadsheet.xlsx]OEI!R152C6</stp>
        <tr r="F152" s="1"/>
      </tp>
      <tp>
        <v>133.35</v>
        <stp/>
        <stp>##V3_BDPV12</stp>
        <stp>WCH GY Equity</stp>
        <stp>PX_YEST_CLOSE</stp>
        <stp>[Crispin Spreadsheet.xlsx]OEI!R183C6</stp>
        <tr r="F183" s="1"/>
      </tp>
      <tp>
        <v>42.31</v>
        <stp/>
        <stp>##V3_BDPV12</stp>
        <stp>DHI US Equity</stp>
        <stp>PX_YEST_CLOSE</stp>
        <stp>[Crispin Spreadsheet.xlsx]OEI!R632C6</stp>
        <tr r="F632" s="1"/>
      </tp>
      <tp>
        <v>68.97</v>
        <stp/>
        <stp>##V3_BDPV12</stp>
        <stp>DAI GY Equity</stp>
        <stp>PX_YEST_CLOSE</stp>
        <stp>[Crispin Spreadsheet.xlsx]OEI!R151C6</stp>
        <tr r="F151" s="1"/>
      </tp>
      <tp>
        <v>95.92</v>
        <stp/>
        <stp>##V3_BDPV12</stp>
        <stp>WDI GY Equity</stp>
        <stp>PX_YEST_CLOSE</stp>
        <stp>[Crispin Spreadsheet.xlsx]OEI!R184C6</stp>
        <tr r="F184" s="1"/>
      </tp>
      <tp>
        <v>116.6</v>
        <stp/>
        <stp>##V3_BDPV12</stp>
        <stp>MON US Equity</stp>
        <stp>PX_YEST_CLOSE</stp>
        <stp>[Crispin Spreadsheet.xlsx]OEI!R785C6</stp>
        <tr r="F785" s="1"/>
      </tp>
      <tp>
        <v>65.33</v>
        <stp/>
        <stp>##V3_BDPV12</stp>
        <stp>SAN FP Equity</stp>
        <stp>PX_YEST_CLOSE</stp>
        <stp>[Crispin Spreadsheet.xlsx]OEI!R118C6</stp>
        <tr r="F118" s="1"/>
      </tp>
      <tp t="s">
        <v>USD</v>
        <stp/>
        <stp>##V3_BDPV12</stp>
        <stp>USG US Equity</stp>
        <stp>CRNCY</stp>
        <stp>[Crispin Spreadsheet.xlsx]OEI!R707C4</stp>
        <tr r="D707" s="1"/>
      </tp>
      <tp t="s">
        <v>EUR</v>
        <stp/>
        <stp>##V3_BDPV12</stp>
        <stp>ACE IM Equity</stp>
        <stp>CRNCY</stp>
        <stp>[Crispin Spreadsheet.xlsx]OEI!R219C4</stp>
        <tr r="D219" s="1"/>
      </tp>
      <tp t="s">
        <v>EUR</v>
        <stp/>
        <stp>##V3_BDPV12</stp>
        <stp>TOD IM Equity</stp>
        <stp>CRNCY</stp>
        <stp>[Crispin Spreadsheet.xlsx]OEI!R235C4</stp>
        <tr r="D235" s="1"/>
      </tp>
      <tp>
        <v>150.46</v>
        <stp/>
        <stp>##V3_BDPV12</stp>
        <stp>WHR US Equity</stp>
        <stp>PX_YEST_CLOSE</stp>
        <stp>[Crispin Spreadsheet.xlsx]OEI!R712C6</stp>
        <tr r="F712" s="1"/>
      </tp>
      <tp>
        <v>85.76</v>
        <stp/>
        <stp>##V3_BDPV12</stp>
        <stp>CFR SW Equity</stp>
        <stp>PX_YEST_CLOSE</stp>
        <stp>[Crispin Spreadsheet.xlsx]OEI!R378C6</stp>
        <tr r="F378" s="1"/>
      </tp>
      <tp>
        <v>5882</v>
        <stp/>
        <stp>##V3_BDPV12</stp>
        <stp>RRS LN Equity</stp>
        <stp>PX_YEST_CLOSE</stp>
        <stp>[Crispin Spreadsheet.xlsx]OEI!R535C6</stp>
        <tr r="F535" s="1"/>
      </tp>
      <tp>
        <v>481.5</v>
        <stp/>
        <stp>##V3_BDPV12</stp>
        <stp>RMS FP Equity</stp>
        <stp>PX_YEST_CLOSE</stp>
        <stp>[Crispin Spreadsheet.xlsx]OEI!R104C6</stp>
        <tr r="F104" s="1"/>
      </tp>
      <tp t="s">
        <v>#N/A N/A</v>
        <stp/>
        <stp>##V3_BDPV12</stp>
        <stp>SVH AU Equity</stp>
        <stp>PX_YEST_CLOSE</stp>
        <stp>[Crispin Spreadsheet.xlsx]OEI!R22C6</stp>
        <tr r="F22" s="1"/>
      </tp>
      <tp t="s">
        <v>GBp</v>
        <stp/>
        <stp>##V3_BDPV12</stp>
        <stp>SKY LN Equity</stp>
        <stp>CRNCY</stp>
        <stp>[Crispin Spreadsheet.xlsx]OEI!R562C4</stp>
        <tr r="D562" s="1"/>
      </tp>
      <tp>
        <v>144.15</v>
        <stp/>
        <stp>##V3_BDPV12</stp>
        <stp>ITV LN Equity</stp>
        <stp>PX_YEST_CLOSE</stp>
        <stp>[Crispin Spreadsheet.xlsx]OEI!R773C6</stp>
        <tr r="F773" s="1"/>
      </tp>
      <tp>
        <v>1497.4</v>
        <stp/>
        <stp>##V3_BDPV12</stp>
        <stp>RTYA Index</stp>
        <stp>LAST_PRICE</stp>
        <stp>[Crispin Spreadsheet.xlsx]OEI!R597C7</stp>
        <tr r="G597" s="1"/>
      </tp>
      <tp t="s">
        <v>USD</v>
        <stp/>
        <stp>##V3_BDPV12</stp>
        <stp>LVS US Equity</stp>
        <stp>CRNCY</stp>
        <stp>[Crispin Spreadsheet.xlsx]OEI!R662C4</stp>
        <tr r="D662" s="1"/>
      </tp>
      <tp t="s">
        <v>GBp</v>
        <stp/>
        <stp>##V3_BDPV12</stp>
        <stp>SHP LN Equity</stp>
        <stp>CRNCY</stp>
        <stp>[Crispin Spreadsheet.xlsx]OEI!R561C4</stp>
        <tr r="D561" s="1"/>
      </tp>
      <tp>
        <v>17</v>
        <stp/>
        <stp>##V3_BDPV12</stp>
        <stp>656 HK Equity</stp>
        <stp>PX_YEST_CLOSE</stp>
        <stp>[Crispin Spreadsheet.xlsx]SWAN!R68C6</stp>
        <tr r="F68" s="2"/>
      </tp>
      <tp t="s">
        <v>USD</v>
        <stp/>
        <stp>##V3_BDPV12</stp>
        <stp>GWW US Equity</stp>
        <stp>CRNCY</stp>
        <stp>[Crispin Spreadsheet.xlsx]OEI!R813C4</stp>
        <tr r="D813" s="1"/>
      </tp>
      <tp>
        <v>119.9</v>
        <stp/>
        <stp>##V3_BDPV12</stp>
        <stp>ML FP Equity</stp>
        <stp>PX_YEST_CLOSE</stp>
        <stp>[Crispin Spreadsheet.xlsx]OEI!R94C6</stp>
        <tr r="F94" s="1"/>
      </tp>
      <tp t="s">
        <v>GBp</v>
        <stp/>
        <stp>##V3_BDPV12</stp>
        <stp>AHT LN Equity</stp>
        <stp>CRNCY</stp>
        <stp>[Crispin Spreadsheet.xlsx]OEI!R411C4</stp>
        <tr r="D411" s="1"/>
      </tp>
      <tp>
        <v>1316</v>
        <stp/>
        <stp>##V3_BDHV12</stp>
        <stp>SKY LN Equity</stp>
        <stp>PX_CLOSE_1D</stp>
        <stp>28/03/2018</stp>
        <stp>28/03/2018</stp>
        <stp>[Crispin Spreadsheet.xlsx]OPE!R45C22</stp>
        <tr r="V45" s="5"/>
      </tp>
      <tp>
        <v>1491.7</v>
        <stp/>
        <stp>##V3_BDPV12</stp>
        <stp>RTYA Index</stp>
        <stp>PX_YEST_CLOSE</stp>
        <stp>[Crispin Spreadsheet.xlsx]OEI!R597C6</stp>
        <tr r="F597" s="1"/>
      </tp>
      <tp t="s">
        <v>EUR</v>
        <stp/>
        <stp>##V3_BDPV12</stp>
        <stp>FR FP Equity</stp>
        <stp>CRNCY</stp>
        <stp>[Crispin Spreadsheet.xlsx]OEI!R132C4</stp>
        <tr r="D132" s="1"/>
      </tp>
      <tp t="s">
        <v>EUR</v>
        <stp/>
        <stp>##V3_BDPV12</stp>
        <stp>LR FP Equity</stp>
        <stp>CRNCY</stp>
        <stp>[Crispin Spreadsheet.xlsx]OEI!R108C4</stp>
        <tr r="D108" s="1"/>
      </tp>
      <tp t="s">
        <v>EUR</v>
        <stp/>
        <stp>##V3_BDPV12</stp>
        <stp>CERV IM Equity</stp>
        <stp>CRNCY</stp>
        <stp>[Crispin Spreadsheet.xlsx]OPE!R19C4</stp>
        <tr r="D19" s="5"/>
      </tp>
      <tp>
        <v>79.98</v>
        <stp/>
        <stp>##V3_BDHV12</stp>
        <stp>DG FP Equity</stp>
        <stp>PX_CLOSE_1D</stp>
        <stp>28/03/2018</stp>
        <stp>28/03/2018</stp>
        <stp>[Crispin Spreadsheet.xlsx]SWAN!R47C26</stp>
        <tr r="Z47" s="2"/>
      </tp>
      <tp>
        <v>18.954999999999998</v>
        <stp/>
        <stp>##V3_BDHV12</stp>
        <stp>UG FP Equity</stp>
        <stp>PX_CLOSE_1D</stp>
        <stp>28/03/2018</stp>
        <stp>28/03/2018</stp>
        <stp>[Crispin Spreadsheet.xlsx]SWAN!R41C26</stp>
        <tr r="Z41" s="2"/>
      </tp>
      <tp t="s">
        <v>USD</v>
        <stp/>
        <stp>##V3_BDPV12</stp>
        <stp>URI US Equity</stp>
        <stp>CRNCY</stp>
        <stp>[Crispin Spreadsheet.xlsx]OEI!R807C4</stp>
        <tr r="D807" s="1"/>
      </tp>
      <tp t="s">
        <v>DKK</v>
        <stp/>
        <stp>##V3_BDPV12</stp>
        <stp>WDH DC Equity</stp>
        <stp>CRNCY</stp>
        <stp>[Crispin Spreadsheet.xlsx]OEI!R811C4</stp>
        <tr r="D811" s="1"/>
      </tp>
      <tp t="s">
        <v>USD</v>
        <stp/>
        <stp>##V3_BDPV12</stp>
        <stp>JPM US Equity</stp>
        <stp>CRNCY</stp>
        <stp>[Crispin Spreadsheet.xlsx]OEI!R655C4</stp>
        <tr r="D655" s="1"/>
      </tp>
      <tp>
        <v>4126</v>
        <stp/>
        <stp>##V3_BDPV12</stp>
        <stp>LSE LN Equity</stp>
        <stp>PX_YEST_CLOSE</stp>
        <stp>[Crispin Spreadsheet.xlsx]OEI!R505C6</stp>
        <tr r="F505" s="1"/>
      </tp>
      <tp>
        <v>17.885000000000002</v>
        <stp/>
        <stp>##V3_BDPV12</stp>
        <stp>ELE SQ Equity</stp>
        <stp>PX_YEST_CLOSE</stp>
        <stp>[Crispin Spreadsheet.xlsx]OEI!R345C6</stp>
        <tr r="F345" s="1"/>
      </tp>
      <tp>
        <v>26.29</v>
        <stp/>
        <stp>##V3_BDPV12</stp>
        <stp>WOW AU Equity</stp>
        <stp>PX_YEST_CLOSE</stp>
        <stp>[Crispin Spreadsheet.xlsx]OEI!R27C6</stp>
        <tr r="F27" s="1"/>
      </tp>
      <tp t="s">
        <v>GBp</v>
        <stp/>
        <stp>##V3_BDPV12</stp>
        <stp>GNC LN Equity</stp>
        <stp>CRNCY</stp>
        <stp>[Crispin Spreadsheet.xlsx]OEI!R466C4</stp>
        <tr r="D466" s="1"/>
      </tp>
      <tp t="s">
        <v>EUR</v>
        <stp/>
        <stp>##V3_BDPV12</stp>
        <stp>FCA IM Equity</stp>
        <stp>CRNCY</stp>
        <stp>[Crispin Spreadsheet.xlsx]OEI!R228C4</stp>
        <tr r="D228" s="1"/>
      </tp>
      <tp t="s">
        <v>GBp</v>
        <stp/>
        <stp>##V3_BDPV12</stp>
        <stp>CNA LN Equity</stp>
        <stp>CRNCY</stp>
        <stp>[Crispin Spreadsheet.xlsx]OEI!R436C4</stp>
        <tr r="D436" s="1"/>
      </tp>
      <tp>
        <v>1169.43</v>
        <stp/>
        <stp>##V3_BDPV12</stp>
        <stp>MXEF Index</stp>
        <stp>LAST_PRICE</stp>
        <stp>[Crispin Spreadsheet.xlsx]OEI!R731C7</stp>
        <tr r="G731" s="1"/>
      </tp>
      <tp>
        <v>0.125</v>
        <stp/>
        <stp>##V3_BDPV12</stp>
        <stp>DW CN Equity</stp>
        <stp>PX_YEST_CLOSE</stp>
        <stp>[Crispin Spreadsheet.xlsx]OEI!R50C6</stp>
        <tr r="F50" s="1"/>
      </tp>
      <tp>
        <v>253.8</v>
        <stp/>
        <stp>##V3_BDPV12</stp>
        <stp>RTN LN Equity</stp>
        <stp>PX_YEST_CLOSE</stp>
        <stp>[Crispin Spreadsheet.xlsx]OEI!R542C6</stp>
        <tr r="F542" s="1"/>
      </tp>
      <tp t="s">
        <v>ZAr</v>
        <stp/>
        <stp>##V3_BDPV12</stp>
        <stp>ANG SJ Equity</stp>
        <stp>CRNCY</stp>
        <stp>[Crispin Spreadsheet.xlsx]OEI!R332C4</stp>
        <tr r="D332" s="1"/>
      </tp>
      <tp t="s">
        <v>NOK</v>
        <stp/>
        <stp>##V3_BDPV12</stp>
        <stp>MHG NO Equity</stp>
        <stp>CRNCY</stp>
        <stp>[Crispin Spreadsheet.xlsx]OEI!R781C4</stp>
        <tr r="D781" s="1"/>
      </tp>
      <tp>
        <v>98.5</v>
        <stp/>
        <stp>##V3_BDPV12</stp>
        <stp>RNO FP Equity</stp>
        <stp>PX_YEST_CLOSE</stp>
        <stp>[Crispin Spreadsheet.xlsx]OEI!R116C6</stp>
        <tr r="F116" s="1"/>
      </tp>
      <tp t="s">
        <v>USD</v>
        <stp/>
        <stp>##V3_BDPV12</stp>
        <stp>HTZ US Equity</stp>
        <stp>CRNCY</stp>
        <stp>[Crispin Spreadsheet.xlsx]OEI!R651C4</stp>
        <tr r="D651" s="1"/>
      </tp>
      <tp>
        <v>2.7010000000000001</v>
        <stp/>
        <stp>##V3_BDPV12</stp>
        <stp>MAP SQ Equity</stp>
        <stp>PX_YEST_CLOSE</stp>
        <stp>[Crispin Spreadsheet.xlsx]OEI!R348C6</stp>
        <tr r="F348" s="1"/>
      </tp>
      <tp>
        <v>194.22</v>
        <stp/>
        <stp>##V3_BDPV12</stp>
        <stp>VOD LN Equity</stp>
        <stp>PX_YEST_CLOSE</stp>
        <stp>[Crispin Spreadsheet.xlsx]OPE!R47C6</stp>
        <tr r="F47" s="5"/>
      </tp>
      <tp>
        <v>144.15</v>
        <stp/>
        <stp>##V3_BDPV12</stp>
        <stp>ITV LN Equity</stp>
        <stp>PX_YEST_CLOSE</stp>
        <stp>[Crispin Spreadsheet.xlsx]OEI!R492C6</stp>
        <tr r="F492" s="1"/>
      </tp>
      <tp>
        <v>6.71</v>
        <stp/>
        <stp>##V3_BDPV12</stp>
        <stp>SYD AU Equity</stp>
        <stp>PX_YEST_CLOSE</stp>
        <stp>[Crispin Spreadsheet.xlsx]OEI!R23C6</stp>
        <tr r="F23" s="1"/>
      </tp>
      <tp>
        <v>24.75</v>
        <stp/>
        <stp>##V3_BDPV12</stp>
        <stp>UN01 GY Equity</stp>
        <stp>PX_YEST_CLOSE</stp>
        <stp>[Crispin Spreadsheet.xlsx]OPE!R16C6</stp>
        <tr r="F16" s="5"/>
      </tp>
      <tp>
        <v>13.5</v>
        <stp/>
        <stp>##V3_BDPV12</stp>
        <stp>CDZI US Equity</stp>
        <stp>PX_YEST_CLOSE</stp>
        <stp>[Crispin Spreadsheet.xlsx]BEST!R8C6</stp>
        <tr r="F8" s="6"/>
      </tp>
      <tp>
        <v>109.25</v>
        <stp/>
        <stp>##V3_BDHV12</stp>
        <stp>ATO FP Equity</stp>
        <stp>PX_CLOSE_1D</stp>
        <stp>28/03/2018</stp>
        <stp>28/03/2018</stp>
        <stp>[Crispin Spreadsheet.xlsx]OEI!R87C28</stp>
        <tr r="AB87" s="1"/>
      </tp>
      <tp>
        <v>104.1</v>
        <stp/>
        <stp>##V3_BDHV12</stp>
        <stp>MQG AU Equity</stp>
        <stp>PX_CLOSE_1D</stp>
        <stp>28/03/2018</stp>
        <stp>28/03/2018</stp>
        <stp>[Crispin Spreadsheet.xlsx]OEI!R19C28</stp>
        <tr r="AB19" s="1"/>
      </tp>
      <tp t="s">
        <v>FTSE/MIB IDX FUT  Jun18</v>
        <stp/>
        <stp>##V3_BDPV12</stp>
        <stp>STA Index</stp>
        <stp>NAME</stp>
        <stp>[Crispin Spreadsheet.xlsx]OEI!R218C5</stp>
        <tr r="E218" s="1"/>
      </tp>
      <tp>
        <v>0.19500000000000001</v>
        <stp/>
        <stp>##V3_BDPV12</stp>
        <stp>WGXO AU Equity</stp>
        <stp>PX_YEST_CLOSE</stp>
        <stp>[Crispin Spreadsheet.xlsx]OEI!R26C6</stp>
        <tr r="F26" s="1"/>
      </tp>
      <tp>
        <v>25.7</v>
        <stp/>
        <stp>##V3_BDPV12</stp>
        <stp>MT NA Equity</stp>
        <stp>PX_YEST_CLOSE</stp>
        <stp>[Crispin Spreadsheet.xlsx]OEI!R295C6</stp>
        <tr r="F295" s="1"/>
      </tp>
      <tp>
        <v>8.92</v>
        <stp/>
        <stp>##V3_BDPV12</stp>
        <stp>DEXB BB Equity</stp>
        <stp>PX_YEST_CLOSE</stp>
        <stp>[Crispin Spreadsheet.xlsx]OEI!R37C6</stp>
        <tr r="F37" s="1"/>
      </tp>
      <tp t="s">
        <v>EUR</v>
        <stp/>
        <stp>##V3_BDPV12</stp>
        <stp>SAVE FP Equity</stp>
        <stp>CRNCY</stp>
        <stp>[Crispin Spreadsheet.xlsx]OPE!R11C4</stp>
        <tr r="D11" s="5"/>
      </tp>
      <tp t="s">
        <v>USD</v>
        <stp/>
        <stp>##V3_BDPV12</stp>
        <stp>FL US Equity</stp>
        <stp>CRNCY</stp>
        <stp>[Crispin Spreadsheet.xlsx]OEI!R642C4</stp>
        <tr r="D642" s="1"/>
      </tp>
      <tp t="s">
        <v>EUR</v>
        <stp/>
        <stp>##V3_BDPV12</stp>
        <stp>RXA Comdty</stp>
        <stp>CRNCY</stp>
        <stp>[Crispin Spreadsheet.xlsx]OEI!R720C4</stp>
        <tr r="D720" s="1"/>
      </tp>
      <tp t="s">
        <v>USD</v>
        <stp/>
        <stp>##V3_BDPV12</stp>
        <stp>SBA Comdty</stp>
        <stp>CRNCY</stp>
        <stp>[Crispin Spreadsheet.xlsx]OEI!R730C4</stp>
        <tr r="D730" s="1"/>
      </tp>
      <tp>
        <v>206.3</v>
        <stp/>
        <stp>##V3_BDPV12</stp>
        <stp>QQ/ LN Equity</stp>
        <stp>PX_YEST_CLOSE</stp>
        <stp>[Crispin Spreadsheet.xlsx]OEI!R534C6</stp>
        <tr r="F534" s="1"/>
      </tp>
      <tp>
        <v>40.25</v>
        <stp/>
        <stp>##V3_BDHV12</stp>
        <stp>EN FP Equity</stp>
        <stp>PX_CLOSE_1D</stp>
        <stp>28/03/2018</stp>
        <stp>28/03/2018</stp>
        <stp>[Crispin Spreadsheet.xlsx]OEI!R90C28</stp>
        <tr r="AB90" s="1"/>
      </tp>
      <tp>
        <v>60.06</v>
        <stp/>
        <stp>##V3_BDPV12</stp>
        <stp>KHC US Equity</stp>
        <stp>PX_YEST_CLOSE</stp>
        <stp>[Crispin Spreadsheet.xlsx]OEI!R660C6</stp>
        <tr r="F660" s="1"/>
      </tp>
      <tp>
        <v>41.56</v>
        <stp/>
        <stp>##V3_BDPV12</stp>
        <stp>WES AU Equity</stp>
        <stp>PX_YEST_CLOSE</stp>
        <stp>[Crispin Spreadsheet.xlsx]OEI!R24C6</stp>
        <tr r="F24" s="1"/>
      </tp>
      <tp t="s">
        <v>GBp</v>
        <stp/>
        <stp>##V3_BDPV12</stp>
        <stp>III LN Equity</stp>
        <stp>CRNCY</stp>
        <stp>[Crispin Spreadsheet.xlsx]OEI!R402C4</stp>
        <tr r="D402" s="1"/>
      </tp>
      <tp t="s">
        <v>GBp</v>
        <stp/>
        <stp>##V3_BDPV12</stp>
        <stp>LMI LN Equity</stp>
        <stp>CRNCY</stp>
        <stp>[Crispin Spreadsheet.xlsx]OEI!R506C4</stp>
        <tr r="D506" s="1"/>
      </tp>
      <tp>
        <v>48.41</v>
        <stp/>
        <stp>##V3_BDPV12</stp>
        <stp>CNA US Equity</stp>
        <stp>PX_YEST_CLOSE</stp>
        <stp>[Crispin Spreadsheet.xlsx]OEI!R626C6</stp>
        <tr r="F626" s="1"/>
      </tp>
      <tp>
        <v>21.19</v>
        <stp/>
        <stp>##V3_BDPV12</stp>
        <stp>TKA GY Equity</stp>
        <stp>PX_YEST_CLOSE</stp>
        <stp>[Crispin Spreadsheet.xlsx]OEI!R179C6</stp>
        <tr r="F179" s="1"/>
      </tp>
      <tp>
        <v>23.44</v>
        <stp/>
        <stp>##V3_BDPV12</stp>
        <stp>SDF GY Equity</stp>
        <stp>PX_YEST_CLOSE</stp>
        <stp>[Crispin Spreadsheet.xlsx]OEI!R776C6</stp>
        <tr r="F776" s="1"/>
      </tp>
      <tp>
        <v>9.6300000000000008</v>
        <stp/>
        <stp>##V3_BDPV12</stp>
        <stp>RIG US Equity</stp>
        <stp>PX_YEST_CLOSE</stp>
        <stp>[Crispin Spreadsheet.xlsx]OEI!R701C6</stp>
        <tr r="F701" s="1"/>
      </tp>
      <tp t="s">
        <v>EUR</v>
        <stp/>
        <stp>##V3_BDPV12</stp>
        <stp>AGN NA Equity</stp>
        <stp>CRNCY</stp>
        <stp>[Crispin Spreadsheet.xlsx]OEI!R293C4</stp>
        <tr r="D293" s="1"/>
      </tp>
      <tp>
        <v>3.97</v>
        <stp/>
        <stp>##V3_BDPV12</stp>
        <stp>KGC US Equity</stp>
        <stp>PX_YEST_CLOSE</stp>
        <stp>[Crispin Spreadsheet.xlsx]OPE!R50C6</stp>
        <tr r="F50" s="5"/>
      </tp>
      <tp>
        <v>18.22</v>
        <stp/>
        <stp>##V3_BDPV12</stp>
        <stp>ABE SQ Equity</stp>
        <stp>PX_YEST_CLOSE</stp>
        <stp>[Crispin Spreadsheet.xlsx]OEI!R338C6</stp>
        <tr r="F338" s="1"/>
      </tp>
      <tp>
        <v>10.544</v>
        <stp/>
        <stp>##V3_BDPV12</stp>
        <stp>CBK GY Equity</stp>
        <stp>PX_YEST_CLOSE</stp>
        <stp>[Crispin Spreadsheet.xlsx]OEI!R150C6</stp>
        <tr r="F150" s="1"/>
      </tp>
      <tp>
        <v>2530</v>
        <stp/>
        <stp>##V3_BDPV12</stp>
        <stp>PSN LN Equity</stp>
        <stp>PX_YEST_CLOSE</stp>
        <stp>[Crispin Spreadsheet.xlsx]OEI!R526C6</stp>
        <tr r="F526" s="1"/>
      </tp>
      <tp>
        <v>24.99</v>
        <stp/>
        <stp>##V3_BDPV12</stp>
        <stp>DAN US Equity</stp>
        <stp>PX_YEST_CLOSE</stp>
        <stp>[Crispin Spreadsheet.xlsx]OEI!R629C6</stp>
        <tr r="F629" s="1"/>
      </tp>
      <tp>
        <v>52.3</v>
        <stp/>
        <stp>##V3_BDPV12</stp>
        <stp>LHN SW Equity</stp>
        <stp>PX_YEST_CLOSE</stp>
        <stp>[Crispin Spreadsheet.xlsx]OEI!R384C6</stp>
        <tr r="F384" s="1"/>
      </tp>
      <tp t="s">
        <v>GBp</v>
        <stp/>
        <stp>##V3_BDPV12</stp>
        <stp>TCG LN Equity</stp>
        <stp>CRNCY</stp>
        <stp>[Crispin Spreadsheet.xlsx]OEI!R578C4</stp>
        <tr r="D578" s="1"/>
      </tp>
      <tp>
        <v>271.7</v>
        <stp/>
        <stp>##V3_BDPV12</stp>
        <stp>RTO LN Equity</stp>
        <stp>PX_YEST_CLOSE</stp>
        <stp>[Crispin Spreadsheet.xlsx]OEI!R541C6</stp>
        <tr r="F541" s="1"/>
      </tp>
      <tp>
        <v>31.75</v>
        <stp/>
        <stp>##V3_BDPV12</stp>
        <stp>ITM LN Equity</stp>
        <stp>PX_YEST_CLOSE</stp>
        <stp>[Crispin Spreadsheet.xlsx]OEI!R491C6</stp>
        <tr r="F491" s="1"/>
      </tp>
      <tp>
        <v>73.22</v>
        <stp/>
        <stp>##V3_BDPV12</stp>
        <stp>XOM US Equity</stp>
        <stp>PX_YEST_CLOSE</stp>
        <stp>[Crispin Spreadsheet.xlsx]OEI!R637C6</stp>
        <tr r="F637" s="1"/>
      </tp>
      <tp t="s">
        <v>GBp</v>
        <stp/>
        <stp>##V3_BDPV12</stp>
        <stp>OBD LN Equity</stp>
        <stp>CRNCY</stp>
        <stp>[Crispin Spreadsheet.xlsx]OEI!R519C4</stp>
        <tr r="D519" s="1"/>
      </tp>
      <tp>
        <v>40.9</v>
        <stp/>
        <stp>##V3_BDPV12</stp>
        <stp>CPR LN Equity</stp>
        <stp>PX_YEST_CLOSE</stp>
        <stp>[Crispin Spreadsheet.xlsx]OEI!R435C6</stp>
        <tr r="F435" s="1"/>
      </tp>
      <tp>
        <v>46.29</v>
        <stp/>
        <stp>##V3_BDPV12</stp>
        <stp>CAR US Equity</stp>
        <stp>PX_YEST_CLOSE</stp>
        <stp>[Crispin Spreadsheet.xlsx]OEI!R609C6</stp>
        <tr r="F609" s="1"/>
      </tp>
      <tp>
        <v>39</v>
        <stp/>
        <stp>##V3_BDPV12</stp>
        <stp>MAS US Equity</stp>
        <stp>PX_YEST_CLOSE</stp>
        <stp>[Crispin Spreadsheet.xlsx]OEI!R669C6</stp>
        <tr r="F669" s="1"/>
      </tp>
      <tp>
        <v>471.6</v>
        <stp/>
        <stp>##V3_BDPV12</stp>
        <stp>JUP LN Equity</stp>
        <stp>PX_YEST_CLOSE</stp>
        <stp>[Crispin Spreadsheet.xlsx]OEI!R500C6</stp>
        <tr r="F500" s="1"/>
      </tp>
      <tp>
        <v>84.97</v>
        <stp/>
        <stp>##V3_BDPV12</stp>
        <stp>SAP GY Equity</stp>
        <stp>PX_YEST_CLOSE</stp>
        <stp>[Crispin Spreadsheet.xlsx]OEI!R173C6</stp>
        <tr r="F173" s="1"/>
      </tp>
      <tp t="s">
        <v>NOK</v>
        <stp/>
        <stp>##V3_BDPV12</stp>
        <stp>NHY NO Equity</stp>
        <stp>CRNCY</stp>
        <stp>[Crispin Spreadsheet.xlsx]OEI!R312C4</stp>
        <tr r="D312" s="1"/>
      </tp>
      <tp t="s">
        <v>USD</v>
        <stp/>
        <stp>##V3_BDPV12</stp>
        <stp>CVX US Equity</stp>
        <stp>CRNCY</stp>
        <stp>[Crispin Spreadsheet.xlsx]OEI!R620C4</stp>
        <tr r="D620" s="1"/>
      </tp>
      <tp t="s">
        <v>USD</v>
        <stp/>
        <stp>##V3_BDPV12</stp>
        <stp>LPX US Equity</stp>
        <stp>CRNCY</stp>
        <stp>[Crispin Spreadsheet.xlsx]OEI!R666C4</stp>
        <tr r="D666" s="1"/>
      </tp>
      <tp>
        <v>11.345000000000001</v>
        <stp/>
        <stp>##V3_BDPV12</stp>
        <stp>ACX SQ Equity</stp>
        <stp>PX_YEST_CLOSE</stp>
        <stp>[Crispin Spreadsheet.xlsx]OEI!R339C6</stp>
        <tr r="F339" s="1"/>
      </tp>
      <tp t="s">
        <v>USD</v>
        <stp/>
        <stp>##V3_BDPV12</stp>
        <stp>TUP US Equity</stp>
        <stp>CRNCY</stp>
        <stp>[Crispin Spreadsheet.xlsx]OEI!R703C4</stp>
        <tr r="D703" s="1"/>
      </tp>
      <tp t="s">
        <v>GBp</v>
        <stp/>
        <stp>##V3_BDPV12</stp>
        <stp>VCT LN Equity</stp>
        <stp>CRNCY</stp>
        <stp>[Crispin Spreadsheet.xlsx]OEI!R588C4</stp>
        <tr r="D588" s="1"/>
      </tp>
      <tp>
        <v>79.239999999999995</v>
        <stp/>
        <stp>##V3_BDPV12</stp>
        <stp>DG FP Equity</stp>
        <stp>LAST_PRICE</stp>
        <stp>[Crispin Spreadsheet.xlsx]SWAN!R47C7</stp>
        <tr r="G47" s="2"/>
      </tp>
      <tp>
        <v>222.8</v>
        <stp/>
        <stp>##V3_BDHV12</stp>
        <stp>WDH DC Equity</stp>
        <stp>PX_CLOSE_1D</stp>
        <stp>28/03/2018</stp>
        <stp>28/03/2018</stp>
        <stp>[Crispin Spreadsheet.xlsx]OEI!R67C28</stp>
        <tr r="AB67" s="1"/>
      </tp>
      <tp>
        <v>49.91</v>
        <stp/>
        <stp>##V3_BDHV12</stp>
        <stp>TDC DC Equity</stp>
        <stp>PX_CLOSE_1D</stp>
        <stp>28/03/2018</stp>
        <stp>28/03/2018</stp>
        <stp>[Crispin Spreadsheet.xlsx]OEI!R64C28</stp>
        <tr r="AB64" s="1"/>
      </tp>
      <tp t="s">
        <v>EUR</v>
        <stp/>
        <stp>##V3_BDPV12</stp>
        <stp>OR FP Equity</stp>
        <stp>CRNCY</stp>
        <stp>[Crispin Spreadsheet.xlsx]OEI!R109C4</stp>
        <tr r="D109" s="1"/>
      </tp>
      <tp t="s">
        <v>EUR</v>
        <stp/>
        <stp>##V3_BDPV12</stp>
        <stp>EDEN FP Equity</stp>
        <stp>CRNCY</stp>
        <stp>[Crispin Spreadsheet.xlsx]OEI!R99C4</stp>
        <tr r="D99" s="1"/>
      </tp>
      <tp t="s">
        <v>EUR</v>
        <stp/>
        <stp>##V3_BDPV12</stp>
        <stp>FP FP Equity</stp>
        <stp>CRNCY</stp>
        <stp>[Crispin Spreadsheet.xlsx]OEI!R130C4</stp>
        <tr r="D130" s="1"/>
      </tp>
      <tp>
        <v>3.1459999999999999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BB FP Equity</stp>
        <stp>CRNCY</stp>
        <stp>[Crispin Spreadsheet.xlsx]OEI!R124C4</stp>
        <tr r="D124" s="1"/>
      </tp>
      <tp t="s">
        <v>EUR</v>
        <stp/>
        <stp>##V3_BDPV12</stp>
        <stp>IKA Comdty</stp>
        <stp>CRNCY</stp>
        <stp>[Crispin Spreadsheet.xlsx]OEI!R721C4</stp>
        <tr r="D721" s="1"/>
      </tp>
      <tp t="s">
        <v>EUR</v>
        <stp/>
        <stp>##V3_BDPV12</stp>
        <stp>COLR BB Equity</stp>
        <stp>CRNCY</stp>
        <stp>[Crispin Spreadsheet.xlsx]OEI!R36C4</stp>
        <tr r="D36" s="1"/>
      </tp>
      <tp t="s">
        <v>GBp</v>
        <stp/>
        <stp>##V3_BDPV12</stp>
        <stp>DC/ LN Equity</stp>
        <stp>CRNCY</stp>
        <stp>[Crispin Spreadsheet.xlsx]OEI!R449C4</stp>
        <tr r="D449" s="1"/>
      </tp>
      <tp t="s">
        <v>GBp</v>
        <stp/>
        <stp>##V3_BDPV12</stp>
        <stp>SN/ LN Equity</stp>
        <stp>CRNCY</stp>
        <stp>[Crispin Spreadsheet.xlsx]OEI!R564C4</stp>
        <tr r="D564" s="1"/>
      </tp>
      <tp>
        <v>8.3943999999999992</v>
        <stp/>
        <stp>##V3_BDPV12</stp>
        <stp>USDSEK Curncy</stp>
        <stp>PX_YEST_CLOSE</stp>
        <stp>[Crispin Spreadsheet.xlsx]FDXC!R28C26</stp>
        <tr r="Z28" s="8"/>
      </tp>
      <tp>
        <v>871.6</v>
        <stp/>
        <stp>##V3_BDPV12</stp>
        <stp>RR/ LN Equity</stp>
        <stp>PX_YEST_CLOSE</stp>
        <stp>[Crispin Spreadsheet.xlsx]OEI!R546C6</stp>
        <tr r="F546" s="1"/>
      </tp>
      <tp>
        <v>106.02</v>
        <stp/>
        <stp>##V3_BDPV12</stp>
        <stp>USDJPY Curncy</stp>
        <stp>PX_YEST_CLOSE</stp>
        <stp>[Crispin Spreadsheet.xlsx]FDXC!R22C26</stp>
        <tr r="Z22" s="8"/>
      </tp>
      <tp>
        <v>106.02</v>
        <stp/>
        <stp>##V3_BDPV12</stp>
        <stp>USDJPY Curncy</stp>
        <stp>PX_YEST_CLOSE</stp>
        <stp>[Crispin Spreadsheet.xlsx]FDXC!R20C26</stp>
        <tr r="Z20" s="8"/>
      </tp>
      <tp>
        <v>106.02</v>
        <stp/>
        <stp>##V3_BDPV12</stp>
        <stp>USDJPY Curncy</stp>
        <stp>PX_YEST_CLOSE</stp>
        <stp>[Crispin Spreadsheet.xlsx]FDXC!R21C26</stp>
        <tr r="Z21" s="8"/>
      </tp>
      <tp>
        <v>106.02</v>
        <stp/>
        <stp>##V3_BDPV12</stp>
        <stp>USDJPY Curncy</stp>
        <stp>PX_YEST_CLOSE</stp>
        <stp>[Crispin Spreadsheet.xlsx]FDXC!R18C26</stp>
        <tr r="Z18" s="8"/>
      </tp>
      <tp>
        <v>106.02</v>
        <stp/>
        <stp>##V3_BDPV12</stp>
        <stp>USDJPY Curncy</stp>
        <stp>PX_YEST_CLOSE</stp>
        <stp>[Crispin Spreadsheet.xlsx]FDXC!R19C26</stp>
        <tr r="Z19" s="8"/>
      </tp>
      <tp>
        <v>106.02</v>
        <stp/>
        <stp>##V3_BDPV12</stp>
        <stp>USDJPY Curncy</stp>
        <stp>PX_YEST_CLOSE</stp>
        <stp>[Crispin Spreadsheet.xlsx]FDXC!R16C26</stp>
        <tr r="Z16" s="8"/>
      </tp>
      <tp>
        <v>106.02</v>
        <stp/>
        <stp>##V3_BDPV12</stp>
        <stp>USDJPY Curncy</stp>
        <stp>PX_YEST_CLOSE</stp>
        <stp>[Crispin Spreadsheet.xlsx]FDXC!R17C26</stp>
        <tr r="Z17" s="8"/>
      </tp>
      <tp>
        <v>106.02</v>
        <stp/>
        <stp>##V3_BDPV12</stp>
        <stp>USDJPY Curncy</stp>
        <stp>PX_YEST_CLOSE</stp>
        <stp>[Crispin Spreadsheet.xlsx]FDXC!R15C26</stp>
        <tr r="Z15" s="8"/>
      </tp>
      <tp>
        <v>4.0500000000000001E-2</v>
        <stp/>
        <stp>##V3_BDPV12</stp>
        <stp>AB1 GY Equity</stp>
        <stp>PX_YEST_CLOSE</stp>
        <stp>[Crispin Spreadsheet.xlsx]OEI!R141C6</stp>
        <tr r="F141" s="1"/>
      </tp>
      <tp>
        <v>7.8860000000000001</v>
        <stp/>
        <stp>##V3_BDPV12</stp>
        <stp>USDNOK Curncy</stp>
        <stp>PX_YEST_CLOSE</stp>
        <stp>[Crispin Spreadsheet.xlsx]FDXC!R25C26</stp>
        <tr r="Z25" s="8"/>
      </tp>
      <tp>
        <v>0.71250000000000002</v>
        <stp/>
        <stp>##V3_BDPV12</stp>
        <stp>USDGBp Curncy</stp>
        <stp>PX_YEST_CLOSE</stp>
        <stp>[Crispin Spreadsheet.xlsx]FDXC!R45C26</stp>
        <tr r="Z45" s="8"/>
      </tp>
      <tp>
        <v>0.71250000000000002</v>
        <stp/>
        <stp>##V3_BDPV12</stp>
        <stp>USDGBp Curncy</stp>
        <stp>PX_YEST_CLOSE</stp>
        <stp>[Crispin Spreadsheet.xlsx]FDXC!R44C26</stp>
        <tr r="Z44" s="8"/>
      </tp>
      <tp>
        <v>0.71250000000000002</v>
        <stp/>
        <stp>##V3_BDPV12</stp>
        <stp>USDGBp Curncy</stp>
        <stp>PX_YEST_CLOSE</stp>
        <stp>[Crispin Spreadsheet.xlsx]FDXC!R43C26</stp>
        <tr r="Z43" s="8"/>
      </tp>
      <tp>
        <v>0.71250000000000002</v>
        <stp/>
        <stp>##V3_BDPV12</stp>
        <stp>USDGBp Curncy</stp>
        <stp>PX_YEST_CLOSE</stp>
        <stp>[Crispin Spreadsheet.xlsx]FDXC!R42C26</stp>
        <tr r="Z42" s="8"/>
      </tp>
      <tp>
        <v>0.71250000000000002</v>
        <stp/>
        <stp>##V3_BDPV12</stp>
        <stp>USDGBp Curncy</stp>
        <stp>PX_YEST_CLOSE</stp>
        <stp>[Crispin Spreadsheet.xlsx]FDXC!R41C26</stp>
        <tr r="Z41" s="8"/>
      </tp>
      <tp>
        <v>0.71250000000000002</v>
        <stp/>
        <stp>##V3_BDPV12</stp>
        <stp>USDGBp Curncy</stp>
        <stp>PX_YEST_CLOSE</stp>
        <stp>[Crispin Spreadsheet.xlsx]FDXC!R40C26</stp>
        <tr r="Z40" s="8"/>
      </tp>
      <tp>
        <v>0.71250000000000002</v>
        <stp/>
        <stp>##V3_BDPV12</stp>
        <stp>USDGBp Curncy</stp>
        <stp>PX_YEST_CLOSE</stp>
        <stp>[Crispin Spreadsheet.xlsx]FDXC!R37C26</stp>
        <tr r="Z37" s="8"/>
      </tp>
      <tp>
        <v>0.71250000000000002</v>
        <stp/>
        <stp>##V3_BDPV12</stp>
        <stp>USDGBp Curncy</stp>
        <stp>PX_YEST_CLOSE</stp>
        <stp>[Crispin Spreadsheet.xlsx]FDXC!R36C26</stp>
        <tr r="Z36" s="8"/>
      </tp>
      <tp>
        <v>0.71250000000000002</v>
        <stp/>
        <stp>##V3_BDPV12</stp>
        <stp>USDGBp Curncy</stp>
        <stp>PX_YEST_CLOSE</stp>
        <stp>[Crispin Spreadsheet.xlsx]FDXC!R35C26</stp>
        <tr r="Z35" s="8"/>
      </tp>
      <tp>
        <v>0.71250000000000002</v>
        <stp/>
        <stp>##V3_BDPV12</stp>
        <stp>USDGBp Curncy</stp>
        <stp>PX_YEST_CLOSE</stp>
        <stp>[Crispin Spreadsheet.xlsx]FDXC!R34C26</stp>
        <tr r="Z34" s="8"/>
      </tp>
      <tp>
        <v>0.71250000000000002</v>
        <stp/>
        <stp>##V3_BDPV12</stp>
        <stp>USDGBp Curncy</stp>
        <stp>PX_YEST_CLOSE</stp>
        <stp>[Crispin Spreadsheet.xlsx]FDXC!R33C26</stp>
        <tr r="Z33" s="8"/>
      </tp>
      <tp>
        <v>0.71250000000000002</v>
        <stp/>
        <stp>##V3_BDPV12</stp>
        <stp>USDGBp Curncy</stp>
        <stp>PX_YEST_CLOSE</stp>
        <stp>[Crispin Spreadsheet.xlsx]FDXC!R32C26</stp>
        <tr r="Z32" s="8"/>
      </tp>
      <tp>
        <v>0.71250000000000002</v>
        <stp/>
        <stp>##V3_BDPV12</stp>
        <stp>USDGBp Curncy</stp>
        <stp>PX_YEST_CLOSE</stp>
        <stp>[Crispin Spreadsheet.xlsx]FDXC!R31C26</stp>
        <tr r="Z31" s="8"/>
      </tp>
      <tp>
        <v>0.71250000000000002</v>
        <stp/>
        <stp>##V3_BDPV12</stp>
        <stp>USDGBp Curncy</stp>
        <stp>PX_YEST_CLOSE</stp>
        <stp>[Crispin Spreadsheet.xlsx]FDXC!R39C26</stp>
        <tr r="Z39" s="8"/>
      </tp>
      <tp>
        <v>0.81340000000000001</v>
        <stp/>
        <stp>##V3_BDPV12</stp>
        <stp>USDEUR Curncy</stp>
        <stp>PX_YEST_CLOSE</stp>
        <stp>[Crispin Spreadsheet.xlsx]FDXC!R11C26</stp>
        <tr r="Z11" s="8"/>
      </tp>
      <tp>
        <v>0.81340000000000001</v>
        <stp/>
        <stp>##V3_BDPV12</stp>
        <stp>USDEUR Curncy</stp>
        <stp>PX_YEST_CLOSE</stp>
        <stp>[Crispin Spreadsheet.xlsx]FDXC!R12C26</stp>
        <tr r="Z12" s="8"/>
      </tp>
      <tp>
        <v>23.2</v>
        <stp/>
        <stp>##V3_BDPV12</stp>
        <stp>MMB FP Equity</stp>
        <stp>PX_YEST_CLOSE</stp>
        <stp>[Crispin Spreadsheet.xlsx]OEI!R107C6</stp>
        <tr r="F107" s="1"/>
      </tp>
      <tp>
        <v>1.5</v>
        <stp/>
        <stp>##V3_BDPV12</stp>
        <stp>WGX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Spreadsheet.xlsx]OEI!R227C4</stp>
        <tr r="D227" s="1"/>
      </tp>
      <tp t="s">
        <v>USD</v>
        <stp/>
        <stp>##V3_BDPV12</stp>
        <stp>URI US Equity</stp>
        <stp>CRNCY</stp>
        <stp>[Crispin Spreadsheet.xlsx]OEI!R705C4</stp>
        <tr r="D705" s="1"/>
      </tp>
      <tp t="s">
        <v>EUR</v>
        <stp/>
        <stp>##V3_BDPV12</stp>
        <stp>ABI BB Equity</stp>
        <stp>CRNCY</stp>
        <stp>[Crispin Spreadsheet.xlsx]OEI!R754C4</stp>
        <tr r="D754" s="1"/>
      </tp>
      <tp>
        <v>102.93</v>
        <stp/>
        <stp>##V3_BDPV12</stp>
        <stp>EOG US Equity</stp>
        <stp>PX_YEST_CLOSE</stp>
        <stp>[Crispin Spreadsheet.xlsx]OEI!R636C6</stp>
        <tr r="F636" s="1"/>
      </tp>
      <tp>
        <v>31.59</v>
        <stp/>
        <stp>##V3_BDPV12</stp>
        <stp>RBI AV Equity</stp>
        <stp>PX_YEST_CLOSE</stp>
        <stp>[Crispin Spreadsheet.xlsx]OEI!R30C6</stp>
        <tr r="F30" s="1"/>
      </tp>
      <tp>
        <v>11.45</v>
        <stp/>
        <stp>##V3_BDPV12</stp>
        <stp>SGL GY Equity</stp>
        <stp>PX_YEST_CLOSE</stp>
        <stp>[Crispin Spreadsheet.xlsx]OEI!R174C6</stp>
        <tr r="F174" s="1"/>
      </tp>
      <tp>
        <v>65.73</v>
        <stp/>
        <stp>##V3_BDPV12</stp>
        <stp>BN FP Equity</stp>
        <stp>PX_YEST_CLOSE</stp>
        <stp>[Crispin Spreadsheet.xlsx]OEI!R97C6</stp>
        <tr r="F97" s="1"/>
      </tp>
      <tp>
        <v>3.33</v>
        <stp/>
        <stp>##V3_BDPV12</stp>
        <stp>DHT US Equity</stp>
        <stp>PX_YEST_CLOSE</stp>
        <stp>[Crispin Spreadsheet.xlsx]OEI!R631C6</stp>
        <tr r="F631" s="1"/>
      </tp>
      <tp>
        <v>23.2</v>
        <stp/>
        <stp>##V3_BDPV12</stp>
        <stp>PDG LN Equity</stp>
        <stp>PX_YEST_CLOSE</stp>
        <stp>[Crispin Spreadsheet.xlsx]OPE!R43C6</stp>
        <tr r="F43" s="5"/>
      </tp>
      <tp>
        <v>22.6</v>
        <stp/>
        <stp>##V3_BDPV12</stp>
        <stp>175 HK Equity</stp>
        <stp>PX_YEST_CLOSE</stp>
        <stp>[Crispin Spreadsheet.xlsx]SWAN!R69C6</stp>
        <tr r="F69" s="2"/>
      </tp>
      <tp t="s">
        <v>USD</v>
        <stp/>
        <stp>##V3_BDPV12</stp>
        <stp>NVR US Equity</stp>
        <stp>CRNCY</stp>
        <stp>[Crispin Spreadsheet.xlsx]OEI!R681C4</stp>
        <tr r="D681" s="1"/>
      </tp>
      <tp>
        <v>98.73</v>
        <stp/>
        <stp>##V3_BDPV12</stp>
        <stp>RY CN Equity</stp>
        <stp>PX_YEST_CLOSE</stp>
        <stp>[Crispin Spreadsheet.xlsx]OEI!R52C6</stp>
        <tr r="F52" s="1"/>
      </tp>
      <tp>
        <v>31.3</v>
        <stp/>
        <stp>##V3_BDPV12</stp>
        <stp>IF IM Equity</stp>
        <stp>LAST_PRICE</stp>
        <stp>[Crispin Spreadsheet.xlsx]SWAN!R77C7</stp>
        <tr r="G77" s="2"/>
      </tp>
      <tp>
        <v>112.78</v>
        <stp/>
        <stp>##V3_BDPV12</stp>
        <stp>BTSA Comdty</stp>
        <stp>PX_YEST_CLOSE</stp>
        <stp>[Crispin Spreadsheet.xlsx]OEI!R723C6</stp>
        <tr r="F723" s="1"/>
      </tp>
      <tp t="s">
        <v>EUR</v>
        <stp/>
        <stp>##V3_BDPV12</stp>
        <stp>DG FP Equity</stp>
        <stp>CRNCY</stp>
        <stp>[Crispin Spreadsheet.xlsx]OEI!R135C4</stp>
        <tr r="D135" s="1"/>
      </tp>
      <tp>
        <v>79.55</v>
        <stp/>
        <stp>##V3_BDHV12</stp>
        <stp>BB FP Equity</stp>
        <stp>PX_CLOSE_1D</stp>
        <stp>28/03/2018</stp>
        <stp>28/03/2018</stp>
        <stp>[Crispin Spreadsheet.xlsx]SWAN!R44C26</stp>
        <tr r="Z44" s="2"/>
      </tp>
      <tp t="s">
        <v>EUR</v>
        <stp/>
        <stp>##V3_BDPV12</stp>
        <stp>HO FP Equity</stp>
        <stp>CRNCY</stp>
        <stp>[Crispin Spreadsheet.xlsx]OEI!R129C4</stp>
        <tr r="D129" s="1"/>
      </tp>
      <tp t="s">
        <v>USD</v>
        <stp/>
        <stp>##V3_BDPV12</stp>
        <stp>GM US Equity</stp>
        <stp>CRNCY</stp>
        <stp>[Crispin Spreadsheet.xlsx]OEI!R645C4</stp>
        <tr r="D645" s="1"/>
      </tp>
      <tp t="s">
        <v>USD</v>
        <stp/>
        <stp>##V3_BDPV12</stp>
        <stp>SIA Comdty</stp>
        <stp>CRNCY</stp>
        <stp>[Crispin Spreadsheet.xlsx]OEI!R726C4</stp>
        <tr r="D726" s="1"/>
      </tp>
      <tp>
        <v>16.664999999999999</v>
        <stp/>
        <stp>##V3_BDHV12</stp>
        <stp>CA FP Equity</stp>
        <stp>PX_CLOSE_1D</stp>
        <stp>28/03/2018</stp>
        <stp>28/03/2018</stp>
        <stp>[Crispin Spreadsheet.xlsx]OEI!R92C28</stp>
        <tr r="AB92" s="1"/>
      </tp>
      <tp t="s">
        <v>EUR</v>
        <stp/>
        <stp>##V3_BDPV12</stp>
        <stp>ORA FP Equity</stp>
        <stp>CRNCY</stp>
        <stp>[Crispin Spreadsheet.xlsx]FDXC!R6C4</stp>
        <tr r="D6" s="8"/>
      </tp>
      <tp>
        <v>495.9</v>
        <stp/>
        <stp>##V3_BDPV12</stp>
        <stp>AV/ LN Equity</stp>
        <stp>PX_YEST_CLOSE</stp>
        <stp>[Crispin Spreadsheet.xlsx]OEI!R415C6</stp>
        <tr r="F415" s="1"/>
      </tp>
      <tp>
        <v>479.25</v>
        <stp/>
        <stp>##V3_BDPV12</stp>
        <stp>BP/ LN Equity</stp>
        <stp>PX_YEST_CLOSE</stp>
        <stp>[Crispin Spreadsheet.xlsx]OEI!R423C6</stp>
        <tr r="F423" s="1"/>
      </tp>
      <tp>
        <v>21.34</v>
        <stp/>
        <stp>##V3_BDHV12</stp>
        <stp>CS FP Equity</stp>
        <stp>PX_CLOSE_1D</stp>
        <stp>28/03/2018</stp>
        <stp>28/03/2018</stp>
        <stp>[Crispin Spreadsheet.xlsx]OEI!R88C28</stp>
        <tr r="AB88" s="1"/>
      </tp>
      <tp>
        <v>8.85</v>
        <stp/>
        <stp>##V3_BDPV12</stp>
        <stp>FTC LN Equity</stp>
        <stp>PX_YEST_CLOSE</stp>
        <stp>[Crispin Spreadsheet.xlsx]OEI!R457C6</stp>
        <tr r="F457" s="1"/>
      </tp>
      <tp t="s">
        <v>GBp</v>
        <stp/>
        <stp>##V3_BDPV12</stp>
        <stp>WMH LN Equity</stp>
        <stp>CRNCY</stp>
        <stp>[Crispin Spreadsheet.xlsx]OEI!R590C4</stp>
        <tr r="D590" s="1"/>
      </tp>
      <tp t="s">
        <v>GBp</v>
        <stp/>
        <stp>##V3_BDPV12</stp>
        <stp>BOO LN Equity</stp>
        <stp>CRNCY</stp>
        <stp>[Crispin Spreadsheet.xlsx]OEI!R422C4</stp>
        <tr r="D422" s="1"/>
      </tp>
      <tp t="s">
        <v>GBp</v>
        <stp/>
        <stp>##V3_BDPV12</stp>
        <stp>RIO LN Equity</stp>
        <stp>CRNCY</stp>
        <stp>[Crispin Spreadsheet.xlsx]OEI!R544C4</stp>
        <tr r="D544" s="1"/>
      </tp>
      <tp>
        <v>213.4</v>
        <stp/>
        <stp>##V3_BDPV12</stp>
        <stp>GN DC Equity</stp>
        <stp>PX_YEST_CLOSE</stp>
        <stp>[Crispin Spreadsheet.xlsx]OEI!R62C6</stp>
        <tr r="F62" s="1"/>
      </tp>
      <tp>
        <v>429.8</v>
        <stp/>
        <stp>##V3_BDPV12</stp>
        <stp>VWS DC Equity</stp>
        <stp>PX_YEST_CLOSE</stp>
        <stp>[Crispin Spreadsheet.xlsx]OEI!R66C6</stp>
        <tr r="F66" s="1"/>
      </tp>
      <tp t="s">
        <v>EUR</v>
        <stp/>
        <stp>##V3_BDPV12</stp>
        <stp>STM FP Equity</stp>
        <stp>CRNCY</stp>
        <stp>[Crispin Spreadsheet.xlsx]OEI!R127C4</stp>
        <tr r="D127" s="1"/>
      </tp>
      <tp>
        <v>19.245000000000001</v>
        <stp/>
        <stp>##V3_BDPV12</stp>
        <stp>VIE FP Equity</stp>
        <stp>PX_YEST_CLOSE</stp>
        <stp>[Crispin Spreadsheet.xlsx]OEI!R134C6</stp>
        <tr r="F134" s="1"/>
      </tp>
      <tp t="s">
        <v>NOK</v>
        <stp/>
        <stp>##V3_BDPV12</stp>
        <stp>TEL NO Equity</stp>
        <stp>CRNCY</stp>
        <stp>[Crispin Spreadsheet.xlsx]OEI!R319C4</stp>
        <tr r="D319" s="1"/>
      </tp>
      <tp>
        <v>144.05000000000001</v>
        <stp/>
        <stp>##V3_BDPV12</stp>
        <stp>CPI LN Equity</stp>
        <stp>PX_YEST_CLOSE</stp>
        <stp>[Crispin Spreadsheet.xlsx]OEI!R433C6</stp>
        <tr r="F433" s="1"/>
      </tp>
      <tp>
        <v>94.75</v>
        <stp/>
        <stp>##V3_BDPV12</stp>
        <stp>MAN GY Equity</stp>
        <stp>PX_YEST_CLOSE</stp>
        <stp>[Crispin Spreadsheet.xlsx]OEI!R165C6</stp>
        <tr r="F165" s="1"/>
      </tp>
      <tp t="s">
        <v>GBp</v>
        <stp/>
        <stp>##V3_BDPV12</stp>
        <stp>EIG LN Equity</stp>
        <stp>CRNCY</stp>
        <stp>[Crispin Spreadsheet.xlsx]OEI!R454C4</stp>
        <tr r="D454" s="1"/>
      </tp>
      <tp t="s">
        <v>GBp</v>
        <stp/>
        <stp>##V3_BDPV12</stp>
        <stp>RMG LN Equity</stp>
        <stp>CRNCY</stp>
        <stp>[Crispin Spreadsheet.xlsx]OEI!R550C4</stp>
        <tr r="D550" s="1"/>
      </tp>
      <tp t="s">
        <v>EUR</v>
        <stp/>
        <stp>##V3_BDPV12</stp>
        <stp>ERF FP Equity</stp>
        <stp>CRNCY</stp>
        <stp>[Crispin Spreadsheet.xlsx]OEI!R101C4</stp>
        <tr r="D101" s="1"/>
      </tp>
      <tp>
        <v>3.87</v>
        <stp/>
        <stp>##V3_BDPV12</stp>
        <stp>TRQ CN Equity</stp>
        <stp>PX_YEST_CLOSE</stp>
        <stp>[Crispin Spreadsheet.xlsx]OEI!R53C6</stp>
        <tr r="F53" s="1"/>
      </tp>
      <tp>
        <v>184.65</v>
        <stp/>
        <stp>##V3_BDPV12</stp>
        <stp>STL NO Equity</stp>
        <stp>PX_YEST_CLOSE</stp>
        <stp>[Crispin Spreadsheet.xlsx]OEI!R316C6</stp>
        <tr r="F316" s="1"/>
      </tp>
      <tp>
        <v>119.77</v>
        <stp/>
        <stp>##V3_BDPV12</stp>
        <stp>SJM US Equity</stp>
        <stp>PX_YEST_CLOSE</stp>
        <stp>[Crispin Spreadsheet.xlsx]OEI!R654C6</stp>
        <tr r="F654" s="1"/>
      </tp>
      <tp>
        <v>421.4</v>
        <stp/>
        <stp>##V3_BDPV12</stp>
        <stp>UHR SW Equity</stp>
        <stp>PX_YEST_CLOSE</stp>
        <stp>[Crispin Spreadsheet.xlsx]OEI!R392C6</stp>
        <tr r="F392" s="1"/>
      </tp>
      <tp>
        <v>981.5</v>
        <stp/>
        <stp>##V3_BDPV12</stp>
        <stp>SVS LN Equity</stp>
        <stp>PX_YEST_CLOSE</stp>
        <stp>[Crispin Spreadsheet.xlsx]OEI!R555C6</stp>
        <tr r="F555" s="1"/>
      </tp>
      <tp>
        <v>82.47</v>
        <stp/>
        <stp>##V3_BDPV12</stp>
        <stp>BAS GY Equity</stp>
        <stp>PX_YEST_CLOSE</stp>
        <stp>[Crispin Spreadsheet.xlsx]OEI!R145C6</stp>
        <tr r="F145" s="1"/>
      </tp>
      <tp>
        <v>196.65</v>
        <stp/>
        <stp>##V3_BDPV12</stp>
        <stp>ADS GY Equity</stp>
        <stp>PX_YEST_CLOSE</stp>
        <stp>[Crispin Spreadsheet.xlsx]OEI!R140C6</stp>
        <tr r="F140" s="1"/>
      </tp>
      <tp>
        <v>1132.5</v>
        <stp/>
        <stp>##V3_BDPV12</stp>
        <stp>WPP LN Equity</stp>
        <stp>PX_YEST_CLOSE</stp>
        <stp>[Crispin Spreadsheet.xlsx]OEI!R593C6</stp>
        <tr r="F593" s="1"/>
      </tp>
      <tp>
        <v>14.414999999999999</v>
        <stp/>
        <stp>##V3_BDPV12</stp>
        <stp>REP SQ Equity</stp>
        <stp>PX_YEST_CLOSE</stp>
        <stp>[Crispin Spreadsheet.xlsx]OEI!R349C6</stp>
        <tr r="F349" s="1"/>
      </tp>
      <tp>
        <v>213.5</v>
        <stp/>
        <stp>##V3_BDPV12</stp>
        <stp>MRW LN Equity</stp>
        <stp>PX_YEST_CLOSE</stp>
        <stp>[Crispin Spreadsheet.xlsx]OEI!R591C6</stp>
        <tr r="F591" s="1"/>
      </tp>
      <tp t="s">
        <v>EUR</v>
        <stp/>
        <stp>##V3_BDPV12</stp>
        <stp>VIV FP Equity</stp>
        <stp>CRNCY</stp>
        <stp>[Crispin Spreadsheet.xlsx]OPE!R12C4</stp>
        <tr r="D12" s="5"/>
      </tp>
      <tp>
        <v>50.12</v>
        <stp/>
        <stp>##V3_BDPV12</stp>
        <stp>TDC DC Equity</stp>
        <stp>PX_YEST_CLOSE</stp>
        <stp>[Crispin Spreadsheet.xlsx]OEI!R64C6</stp>
        <tr r="F64" s="1"/>
      </tp>
      <tp>
        <v>224.2</v>
        <stp/>
        <stp>##V3_BDPV12</stp>
        <stp>WDH DC Equity</stp>
        <stp>PX_YEST_CLOSE</stp>
        <stp>[Crispin Spreadsheet.xlsx]OEI!R67C6</stp>
        <tr r="F67" s="1"/>
      </tp>
      <tp>
        <v>40.71</v>
        <stp/>
        <stp>##V3_BDPV12</stp>
        <stp>EN FP Equity</stp>
        <stp>PX_YEST_CLOSE</stp>
        <stp>[Crispin Spreadsheet.xlsx]OEI!R90C6</stp>
        <tr r="F90" s="1"/>
      </tp>
      <tp>
        <v>274.60000000000002</v>
        <stp/>
        <stp>##V3_BDPV12</stp>
        <stp>DRX LN Equity</stp>
        <stp>PX_YEST_CLOSE</stp>
        <stp>[Crispin Spreadsheet.xlsx]OEI!R451C6</stp>
        <tr r="F451" s="1"/>
      </tp>
      <tp>
        <v>21.74</v>
        <stp/>
        <stp>##V3_BDPV12</stp>
        <stp>IFX GY Equity</stp>
        <stp>PX_YEST_CLOSE</stp>
        <stp>[Crispin Spreadsheet.xlsx]OEI!R772C6</stp>
        <tr r="F772" s="1"/>
      </tp>
      <tp t="s">
        <v>GBp</v>
        <stp/>
        <stp>##V3_BDPV12</stp>
        <stp>SHP LN Equity</stp>
        <stp>CRNCY</stp>
        <stp>[Crispin Spreadsheet.xlsx]OEI!R795C4</stp>
        <tr r="D795" s="1"/>
      </tp>
      <tp>
        <v>3.14</v>
        <stp/>
        <stp>##V3_BDHV12</stp>
        <stp>MTS AU Equity</stp>
        <stp>PX_CLOSE_1D</stp>
        <stp>28/03/2018</stp>
        <stp>28/03/2018</stp>
        <stp>[Crispin Spreadsheet.xlsx]OEI!R21C28</stp>
        <tr r="AB21" s="1"/>
      </tp>
      <tp>
        <v>19.39</v>
        <stp/>
        <stp>##V3_BDPV12</stp>
        <stp>UG FP Equity</stp>
        <stp>LAST_PRICE</stp>
        <stp>[Crispin Spreadsheet.xlsx]SWAN!R41C7</stp>
        <tr r="G41" s="2"/>
      </tp>
      <tp>
        <v>80.400000000000006</v>
        <stp/>
        <stp>##V3_BDPV12</stp>
        <stp>BB FP Equity</stp>
        <stp>LAST_PRICE</stp>
        <stp>[Crispin Spreadsheet.xlsx]SWAN!R44C7</stp>
        <tr r="G44" s="2"/>
      </tp>
      <tp>
        <v>193.84</v>
        <stp/>
        <stp>##V3_BDHV12</stp>
        <stp>VOD LN Equity</stp>
        <stp>PX_CLOSE_1D</stp>
        <stp>28/03/2018</stp>
        <stp>28/03/2018</stp>
        <stp>[Crispin Spreadsheet.xlsx]OPE!R47C22</stp>
        <tr r="V47" s="5"/>
      </tp>
      <tp t="s">
        <v>USD</v>
        <stp/>
        <stp>##V3_BDPV12</stp>
        <stp>MXEF Index</stp>
        <stp>CRNCY</stp>
        <stp>[Crispin Spreadsheet.xlsx]OEI!R731C4</stp>
        <tr r="D731" s="1"/>
      </tp>
      <tp>
        <v>66.14</v>
        <stp/>
        <stp>##V3_BDHV12</stp>
        <stp>UCB BB Equity</stp>
        <stp>PX_CLOSE_1D</stp>
        <stp>28/03/2018</stp>
        <stp>28/03/2018</stp>
        <stp>[Crispin Spreadsheet.xlsx]OEI!R40C28</stp>
        <tr r="AB40" s="1"/>
      </tp>
      <tp t="s">
        <v>USD</v>
        <stp/>
        <stp>##V3_BDPV12</stp>
        <stp>GE US Equity</stp>
        <stp>CRNCY</stp>
        <stp>[Crispin Spreadsheet.xlsx]OEI!R644C4</stp>
        <tr r="D644" s="1"/>
      </tp>
      <tp t="s">
        <v>USD</v>
        <stp/>
        <stp>##V3_BDPV12</stp>
        <stp>PLA Comdty</stp>
        <stp>CRNCY</stp>
        <stp>[Crispin Spreadsheet.xlsx]OEI!R727C4</stp>
        <tr r="D727" s="1"/>
      </tp>
      <tp>
        <v>64.05</v>
        <stp/>
        <stp>##V3_BDHV12</stp>
        <stp>BN FP Equity</stp>
        <stp>PX_CLOSE_1D</stp>
        <stp>28/03/2018</stp>
        <stp>28/03/2018</stp>
        <stp>[Crispin Spreadsheet.xlsx]OEI!R97C28</stp>
        <tr r="AB97" s="1"/>
      </tp>
      <tp>
        <v>63.78</v>
        <stp/>
        <stp>##V3_BDPV12</stp>
        <stp>STB NO Equity</stp>
        <stp>PX_YEST_CLOSE</stp>
        <stp>[Crispin Spreadsheet.xlsx]OEI!R317C6</stp>
        <tr r="F317" s="1"/>
      </tp>
      <tp>
        <v>3.97</v>
        <stp/>
        <stp>##V3_BDPV12</stp>
        <stp>KGC US Equity</stp>
        <stp>PX_YEST_CLOSE</stp>
        <stp>[Crispin Spreadsheet.xlsx]OEI!R658C6</stp>
        <tr r="F658" s="1"/>
      </tp>
      <tp>
        <v>630</v>
        <stp/>
        <stp>##V3_BDPV12</stp>
        <stp>RSA LN Equity</stp>
        <stp>PX_YEST_CLOSE</stp>
        <stp>[Crispin Spreadsheet.xlsx]OEI!R551C6</stp>
        <tr r="F551" s="1"/>
      </tp>
      <tp>
        <v>9.6300000000000008</v>
        <stp/>
        <stp>##V3_BDPV12</stp>
        <stp>RIG US Equity</stp>
        <stp>PX_YEST_CLOSE</stp>
        <stp>[Crispin Spreadsheet.xlsx]OEI!R806C6</stp>
        <tr r="F806" s="1"/>
      </tp>
      <tp>
        <v>1455.5</v>
        <stp/>
        <stp>##V3_BDPV12</stp>
        <stp>CPG LN Equity</stp>
        <stp>PX_YEST_CLOSE</stp>
        <stp>[Crispin Spreadsheet.xlsx]OEI!R442C6</stp>
        <tr r="F442" s="1"/>
      </tp>
      <tp>
        <v>3.7330000000000001</v>
        <stp/>
        <stp>##V3_BDPV12</stp>
        <stp>SRG IM Equity</stp>
        <stp>PX_YEST_CLOSE</stp>
        <stp>[Crispin Spreadsheet.xlsx]OEI!R233C6</stp>
        <tr r="F233" s="1"/>
      </tp>
      <tp t="s">
        <v>EUR</v>
        <stp/>
        <stp>##V3_BDPV12</stp>
        <stp>PSM GY Equity</stp>
        <stp>CRNCY</stp>
        <stp>[Crispin Spreadsheet.xlsx]OEI!R168C4</stp>
        <tr r="D168" s="1"/>
      </tp>
      <tp t="s">
        <v>USD</v>
        <stp/>
        <stp>##V3_BDPV12</stp>
        <stp>CRM US Equity</stp>
        <stp>CRNCY</stp>
        <stp>[Crispin Spreadsheet.xlsx]OEI!R693C4</stp>
        <tr r="D693" s="1"/>
      </tp>
      <tp t="s">
        <v>GBp</v>
        <stp/>
        <stp>##V3_BDPV12</stp>
        <stp>IMM LN Equity</stp>
        <stp>CRNCY</stp>
        <stp>[Crispin Spreadsheet.xlsx]OEI!R481C4</stp>
        <tr r="D481" s="1"/>
      </tp>
      <tp t="s">
        <v>USD</v>
        <stp/>
        <stp>##V3_BDPV12</stp>
        <stp>NWL US Equity</stp>
        <stp>CRNCY</stp>
        <stp>[Crispin Spreadsheet.xlsx]OEI!R676C4</stp>
        <tr r="D676" s="1"/>
      </tp>
      <tp t="s">
        <v>GBp</v>
        <stp/>
        <stp>##V3_BDPV12</stp>
        <stp>REL LN Equity</stp>
        <stp>CRNCY</stp>
        <stp>[Crispin Spreadsheet.xlsx]OEI!R539C4</stp>
        <tr r="D539" s="1"/>
      </tp>
      <tp t="s">
        <v>USD</v>
        <stp/>
        <stp>##V3_BDPV12</stp>
        <stp>LYB US Equity</stp>
        <stp>CRNCY</stp>
        <stp>[Crispin Spreadsheet.xlsx]OEI!R668C4</stp>
        <tr r="D668" s="1"/>
      </tp>
      <tp>
        <v>102.3</v>
        <stp/>
        <stp>##V3_BDPV12</stp>
        <stp>HEN GY Equity</stp>
        <stp>PX_YEST_CLOSE</stp>
        <stp>[Crispin Spreadsheet.xlsx]OEI!R160C6</stp>
        <tr r="F160" s="1"/>
      </tp>
      <tp t="s">
        <v>GBp</v>
        <stp/>
        <stp>##V3_BDPV12</stp>
        <stp>BKG LN Equity</stp>
        <stp>CRNCY</stp>
        <stp>[Crispin Spreadsheet.xlsx]OEI!R757C4</stp>
        <tr r="D757" s="1"/>
      </tp>
      <tp>
        <v>231</v>
        <stp/>
        <stp>##V3_BDPV12</stp>
        <stp>MRO LN Equity</stp>
        <stp>PX_YEST_CLOSE</stp>
        <stp>[Crispin Spreadsheet.xlsx]OEI!R510C6</stp>
        <tr r="F510" s="1"/>
      </tp>
      <tp>
        <v>35.700000000000003</v>
        <stp/>
        <stp>##V3_BDPV12</stp>
        <stp>FRO NO Equity</stp>
        <stp>PX_YEST_CLOSE</stp>
        <stp>[Crispin Spreadsheet.xlsx]OEI!R311C6</stp>
        <tr r="F311" s="1"/>
      </tp>
      <tp>
        <v>119.77</v>
        <stp/>
        <stp>##V3_BDPV12</stp>
        <stp>SJM US Equity</stp>
        <stp>PX_YEST_CLOSE</stp>
        <stp>[Crispin Spreadsheet.xlsx]OEI!R775C6</stp>
        <tr r="F775" s="1"/>
      </tp>
      <tp>
        <v>32.32</v>
        <stp/>
        <stp>##V3_BDPV12</stp>
        <stp>HUR LN Equity</stp>
        <stp>PX_YEST_CLOSE</stp>
        <stp>[Crispin Spreadsheet.xlsx]OEI!R477C6</stp>
        <tr r="F477" s="1"/>
      </tp>
      <tp>
        <v>59.98</v>
        <stp/>
        <stp>##V3_BDPV12</stp>
        <stp>AMS SQ Equity</stp>
        <stp>PX_YEST_CLOSE</stp>
        <stp>[Crispin Spreadsheet.xlsx]OEI!R340C6</stp>
        <tr r="F340" s="1"/>
      </tp>
      <tp>
        <v>1132.5</v>
        <stp/>
        <stp>##V3_BDPV12</stp>
        <stp>WPP LN Equity</stp>
        <stp>PX_YEST_CLOSE</stp>
        <stp>[Crispin Spreadsheet.xlsx]OEI!R812C6</stp>
        <tr r="F812" s="1"/>
      </tp>
      <tp>
        <v>88.2</v>
        <stp/>
        <stp>##V3_BDPV12</stp>
        <stp>SRP LN Equity</stp>
        <stp>PX_YEST_CLOSE</stp>
        <stp>[Crispin Spreadsheet.xlsx]OEI!R560C6</stp>
        <tr r="F560" s="1"/>
      </tp>
      <tp t="s">
        <v>EUR</v>
        <stp/>
        <stp>##V3_BDPV12</stp>
        <stp>ITX SQ Equity</stp>
        <stp>CRNCY</stp>
        <stp>[Crispin Spreadsheet.xlsx]OEI!R347C4</stp>
        <tr r="D347" s="1"/>
      </tp>
      <tp>
        <v>21.74</v>
        <stp/>
        <stp>##V3_BDPV12</stp>
        <stp>IFX GY Equity</stp>
        <stp>PX_YEST_CLOSE</stp>
        <stp>[Crispin Spreadsheet.xlsx]OEI!R163C6</stp>
        <tr r="F163" s="1"/>
      </tp>
      <tp>
        <v>59.4</v>
        <stp/>
        <stp>##V3_BDPV12</stp>
        <stp>ENX FP Equity</stp>
        <stp>PX_YEST_CLOSE</stp>
        <stp>[Crispin Spreadsheet.xlsx]OEI!R102C6</stp>
        <tr r="F102" s="1"/>
      </tp>
      <tp>
        <v>284.60000000000002</v>
        <stp/>
        <stp>##V3_BDPV12</stp>
        <stp>TOP DC Equity</stp>
        <stp>PX_YEST_CLOSE</stp>
        <stp>[Crispin Spreadsheet.xlsx]OEI!R65C6</stp>
        <tr r="F65" s="1"/>
      </tp>
      <tp t="s">
        <v>GBp</v>
        <stp/>
        <stp>##V3_BDPV12</stp>
        <stp>BLT LN Equity</stp>
        <stp>CRNCY</stp>
        <stp>[Crispin Spreadsheet.xlsx]OEI!R420C4</stp>
        <tr r="D420" s="1"/>
      </tp>
      <tp>
        <v>90.24</v>
        <stp/>
        <stp>##V3_BDHV12</stp>
        <stp>FNV CN Equity</stp>
        <stp>PX_CLOSE_1D</stp>
        <stp>28/03/2018</stp>
        <stp>28/03/2018</stp>
        <stp>[Crispin Spreadsheet.xlsx]OEI!R51C28</stp>
        <tr r="AB51" s="1"/>
      </tp>
      <tp>
        <v>86.92</v>
        <stp/>
        <stp>##V3_BDHV12</stp>
        <stp>ABI BB Equity</stp>
        <stp>PX_CLOSE_1D</stp>
        <stp>28/03/2018</stp>
        <stp>28/03/2018</stp>
        <stp>[Crispin Spreadsheet.xlsx]OEI!R35C28</stp>
        <tr r="AB35" s="1"/>
      </tp>
      <tp>
        <v>112.85</v>
        <stp/>
        <stp>##V3_BDPV12</stp>
        <stp>SOLB BB Equity</stp>
        <stp>PX_YEST_CLOSE</stp>
        <stp>[Crispin Spreadsheet.xlsx]OEI!R39C6</stp>
        <tr r="F39" s="1"/>
      </tp>
      <tp>
        <v>47.16</v>
        <stp/>
        <stp>##V3_BDPV12</stp>
        <stp>VZ US Equity</stp>
        <stp>PX_YEST_CLOSE</stp>
        <stp>[Crispin Spreadsheet.xlsx]OEI!R708C6</stp>
        <tr r="F708" s="1"/>
      </tp>
      <tp>
        <v>122.14</v>
        <stp/>
        <stp>##V3_BDHV12</stp>
        <stp>G M8 Comdty</stp>
        <stp>PX_CLOSE_1D</stp>
        <stp>28/03/2018</stp>
        <stp>28/03/2018</stp>
        <stp>[Crispin Spreadsheet.xlsx]SWAN!R219C26</stp>
        <tr r="Z219" s="2"/>
      </tp>
      <tp t="s">
        <v>USD</v>
        <stp/>
        <stp>##V3_BDPV12</stp>
        <stp>USA Comdty</stp>
        <stp>CRNCY</stp>
        <stp>[Crispin Spreadsheet.xlsx]OEI!R724C4</stp>
        <tr r="D724" s="1"/>
      </tp>
      <tp>
        <v>43.99</v>
        <stp/>
        <stp>##V3_BDHV12</stp>
        <stp>AC FP Equity</stp>
        <stp>PX_CLOSE_1D</stp>
        <stp>28/03/2018</stp>
        <stp>28/03/2018</stp>
        <stp>[Crispin Spreadsheet.xlsx]OEI!R82C28</stp>
        <tr r="AB82" s="1"/>
      </tp>
      <tp>
        <v>8.8260000000000005</v>
        <stp/>
        <stp>##V3_BDHV12</stp>
        <stp>AF FP Equity</stp>
        <stp>PX_CLOSE_1D</stp>
        <stp>28/03/2018</stp>
        <stp>28/03/2018</stp>
        <stp>[Crispin Spreadsheet.xlsx]OEI!R83C28</stp>
        <tr r="AB83" s="1"/>
      </tp>
      <tp>
        <v>1</v>
        <stp/>
        <stp>##V3_BDPV12</stp>
        <stp>USDGBP Curncy</stp>
        <stp>QUOTE_FACTOR</stp>
        <stp>[Crispin Spreadsheet.xlsx]OEI!R821C12</stp>
        <tr r="L821" s="1"/>
      </tp>
      <tp>
        <v>1</v>
        <stp/>
        <stp>##V3_BDPV12</stp>
        <stp>USDGBP Curncy</stp>
        <stp>QUOTE_FACTOR</stp>
        <stp>[Crispin Spreadsheet.xlsx]OEI!R826C12</stp>
        <tr r="L826" s="1"/>
      </tp>
      <tp t="s">
        <v>EUR</v>
        <stp/>
        <stp>##V3_BDPV12</stp>
        <stp>IF IM Equity</stp>
        <stp>CRNCY</stp>
        <stp>[Crispin Spreadsheet.xlsx]OBID!R7C4</stp>
        <tr r="D7" s="7"/>
      </tp>
      <tp>
        <v>919</v>
        <stp/>
        <stp>##V3_BDPV12</stp>
        <stp>GVC LN Equity</stp>
        <stp>PX_YEST_CLOSE</stp>
        <stp>[Crispin Spreadsheet.xlsx]OEI!R467C6</stp>
        <tr r="F467" s="1"/>
      </tp>
      <tp t="s">
        <v>USD</v>
        <stp/>
        <stp>##V3_BDPV12</stp>
        <stp>STI US Equity</stp>
        <stp>CRNCY</stp>
        <stp>[Crispin Spreadsheet.xlsx]OEI!R696C4</stp>
        <tr r="D696" s="1"/>
      </tp>
      <tp>
        <v>108.59</v>
        <stp/>
        <stp>##V3_BDPV12</stp>
        <stp>BMA US Equity</stp>
        <stp>PX_YEST_CLOSE</stp>
        <stp>[Crispin Spreadsheet.xlsx]OEI!R611C6</stp>
        <tr r="F611" s="1"/>
      </tp>
      <tp>
        <v>311.16000000000003</v>
        <stp/>
        <stp>##V3_BDPV12</stp>
        <stp>CMG US Equity</stp>
        <stp>PX_YEST_CLOSE</stp>
        <stp>[Crispin Spreadsheet.xlsx]OEI!R621C6</stp>
        <tr r="F621" s="1"/>
      </tp>
      <tp>
        <v>42.86</v>
        <stp/>
        <stp>##V3_BDPV12</stp>
        <stp>SGO FP Equity</stp>
        <stp>PX_YEST_CLOSE</stp>
        <stp>[Crispin Spreadsheet.xlsx]OEI!R93C6</stp>
        <tr r="F93" s="1"/>
      </tp>
      <tp>
        <v>49.58</v>
        <stp/>
        <stp>##V3_BDPV12</stp>
        <stp>BID US Equity</stp>
        <stp>PX_YEST_CLOSE</stp>
        <stp>[Crispin Spreadsheet.xlsx]OEI!R695C6</stp>
        <tr r="F695" s="1"/>
      </tp>
      <tp t="s">
        <v>GBp</v>
        <stp/>
        <stp>##V3_BDPV12</stp>
        <stp>DOM LN Equity</stp>
        <stp>CRNCY</stp>
        <stp>[Crispin Spreadsheet.xlsx]OEI!R450C4</stp>
        <tr r="D450" s="1"/>
      </tp>
      <tp>
        <v>7485</v>
        <stp/>
        <stp>##V3_BDPV12</stp>
        <stp>SIK SW Equity</stp>
        <stp>PX_YEST_CLOSE</stp>
        <stp>[Crispin Spreadsheet.xlsx]OEI!R391C6</stp>
        <tr r="F391" s="1"/>
      </tp>
      <tp t="s">
        <v>NOK</v>
        <stp/>
        <stp>##V3_BDPV12</stp>
        <stp>DNB NO Equity</stp>
        <stp>CRNCY</stp>
        <stp>[Crispin Spreadsheet.xlsx]OEI!R310C4</stp>
        <tr r="D310" s="1"/>
      </tp>
      <tp t="s">
        <v>GBp</v>
        <stp/>
        <stp>##V3_BDPV12</stp>
        <stp>COB LN Equity</stp>
        <stp>CRNCY</stp>
        <stp>[Crispin Spreadsheet.xlsx]OEI!R440C4</stp>
        <tr r="D440" s="1"/>
      </tp>
      <tp>
        <v>2409</v>
        <stp/>
        <stp>##V3_BDPV12</stp>
        <stp>CRH LN Equity</stp>
        <stp>PX_YEST_CLOSE</stp>
        <stp>[Crispin Spreadsheet.xlsx]OEI!R443C6</stp>
        <tr r="F443" s="1"/>
      </tp>
      <tp t="s">
        <v>EUR</v>
        <stp/>
        <stp>##V3_BDPV12</stp>
        <stp>CS FP Equity</stp>
        <stp>CRNCY</stp>
        <stp>[Crispin Spreadsheet.xlsx]OEI!R88C4</stp>
        <tr r="D88" s="1"/>
      </tp>
      <tp>
        <v>5882</v>
        <stp/>
        <stp>##V3_BDPV12</stp>
        <stp>RRS LN Equity</stp>
        <stp>PX_YEST_CLOSE</stp>
        <stp>[Crispin Spreadsheet.xlsx]OPE!R44C6</stp>
        <tr r="F44" s="5"/>
      </tp>
      <tp t="s">
        <v>GBp</v>
        <stp/>
        <stp>##V3_BDPV12</stp>
        <stp>CNE LN Equity</stp>
        <stp>CRNCY</stp>
        <stp>[Crispin Spreadsheet.xlsx]OEI!R431C4</stp>
        <tr r="D431" s="1"/>
      </tp>
      <tp t="s">
        <v>GBp</v>
        <stp/>
        <stp>##V3_BDPV12</stp>
        <stp>DGE LN Equity</stp>
        <stp>CRNCY</stp>
        <stp>[Crispin Spreadsheet.xlsx]OEI!R448C4</stp>
        <tr r="D448" s="1"/>
      </tp>
      <tp>
        <v>3.1819999999999999</v>
        <stp/>
        <stp>##V3_BDPV12</stp>
        <stp>SPM IM Equity</stp>
        <stp>PX_YEST_CLOSE</stp>
        <stp>[Crispin Spreadsheet.xlsx]OEI!R232C6</stp>
        <tr r="F232" s="1"/>
      </tp>
      <tp>
        <v>43.85</v>
        <stp/>
        <stp>##V3_BDPV12</stp>
        <stp>AC FP Equity</stp>
        <stp>PX_YEST_CLOSE</stp>
        <stp>[Crispin Spreadsheet.xlsx]OEI!R82C6</stp>
        <tr r="F82" s="1"/>
      </tp>
      <tp>
        <v>16.850000000000001</v>
        <stp/>
        <stp>##V3_BDPV12</stp>
        <stp>CA FP Equity</stp>
        <stp>PX_YEST_CLOSE</stp>
        <stp>[Crispin Spreadsheet.xlsx]OEI!R92C6</stp>
        <tr r="F92" s="1"/>
      </tp>
      <tp>
        <v>21</v>
        <stp/>
        <stp>##V3_BDPV12</stp>
        <stp>VIV FP Equity</stp>
        <stp>PX_YEST_CLOSE</stp>
        <stp>[Crispin Spreadsheet.xlsx]OEI!R136C6</stp>
        <tr r="F136" s="1"/>
      </tp>
      <tp>
        <v>1778.5</v>
        <stp/>
        <stp>##V3_BDPV12</stp>
        <stp>PRU LN Equity</stp>
        <stp>PX_YEST_CLOSE</stp>
        <stp>[Crispin Spreadsheet.xlsx]OEI!R533C6</stp>
        <tr r="F533" s="1"/>
      </tp>
      <tp>
        <v>1297.5</v>
        <stp/>
        <stp>##V3_BDPV12</stp>
        <stp>SKY LN Equity</stp>
        <stp>PX_YEST_CLOSE</stp>
        <stp>[Crispin Spreadsheet.xlsx]OPE!R45C6</stp>
        <tr r="F45" s="5"/>
      </tp>
      <tp>
        <v>1456</v>
        <stp/>
        <stp>##V3_BDPV12</stp>
        <stp>HSX LN Equity</stp>
        <stp>PX_YEST_CLOSE</stp>
        <stp>[Crispin Spreadsheet.xlsx]OEI!R472C6</stp>
        <tr r="F472" s="1"/>
      </tp>
      <tp t="s">
        <v>GBp</v>
        <stp/>
        <stp>##V3_BDPV12</stp>
        <stp>FGP LN Equity</stp>
        <stp>CRNCY</stp>
        <stp>[Crispin Spreadsheet.xlsx]OEI!R458C4</stp>
        <tr r="D458" s="1"/>
      </tp>
      <tp t="s">
        <v>GBp</v>
        <stp/>
        <stp>##V3_BDPV12</stp>
        <stp>SLP LN Equity</stp>
        <stp>CRNCY</stp>
        <stp>[Crispin Spreadsheet.xlsx]OEI!R573C4</stp>
        <tr r="D573" s="1"/>
      </tp>
      <tp>
        <v>19058</v>
        <stp/>
        <stp>##V3_BDPV12</stp>
        <stp>YBYA Index</stp>
        <stp>LAST_PRICE</stp>
        <stp>[Crispin Spreadsheet.xlsx]OEI!R401C7</stp>
        <tr r="G401" s="1"/>
      </tp>
      <tp>
        <v>111</v>
        <stp/>
        <stp>##V3_BDHV12</stp>
        <stp>DSY FP Equity</stp>
        <stp>PX_CLOSE_1D</stp>
        <stp>28/03/2018</stp>
        <stp>28/03/2018</stp>
        <stp>[Crispin Spreadsheet.xlsx]OEI!R98C28</stp>
        <tr r="AB98" s="1"/>
      </tp>
      <tp>
        <v>7.0999999999999994E-2</v>
        <stp/>
        <stp>##V3_BDHV12</stp>
        <stp>SVH AU Equity</stp>
        <stp>PX_CLOSE_1D</stp>
        <stp>28/03/2018</stp>
        <stp>28/03/2018</stp>
        <stp>[Crispin Spreadsheet.xlsx]OEI!R22C28</stp>
        <tr r="AB22" s="1"/>
      </tp>
      <tp>
        <v>19282.5</v>
        <stp/>
        <stp>##V3_BDPV12</stp>
        <stp>YBYA Index</stp>
        <stp>PX_YEST_CLOSE</stp>
        <stp>[Crispin Spreadsheet.xlsx]OEI!R401C6</stp>
        <tr r="F401" s="1"/>
      </tp>
      <tp>
        <v>172.7</v>
        <stp/>
        <stp>##V3_BDHV12</stp>
        <stp>EMG LN Equity</stp>
        <stp>PX_CLOSE_1D</stp>
        <stp>28/03/2018</stp>
        <stp>28/03/2018</stp>
        <stp>[Crispin Spreadsheet.xlsx]OPE!R41C22</stp>
        <tr r="V41" s="5"/>
      </tp>
      <tp>
        <v>206.5</v>
        <stp/>
        <stp>##V3_BDPV12</stp>
        <stp>BARC LN Equity</stp>
        <stp>PX_YEST_CLOSE</stp>
        <stp>[Crispin Spreadsheet.xlsx]OPE!R34C6</stp>
        <tr r="F34" s="5"/>
      </tp>
      <tp t="s">
        <v>CAD</v>
        <stp/>
        <stp>##V3_BDPV12</stp>
        <stp>WEED CN Equity</stp>
        <stp>CRNCY</stp>
        <stp>[Crispin Spreadsheet.xlsx]OEI!R49C4</stp>
        <tr r="D49" s="1"/>
      </tp>
      <tp t="s">
        <v>USD</v>
        <stp/>
        <stp>##V3_BDPV12</stp>
        <stp>GCA Comdty</stp>
        <stp>CRNCY</stp>
        <stp>[Crispin Spreadsheet.xlsx]OEI!R725C4</stp>
        <tr r="D725" s="1"/>
      </tp>
      <tp>
        <v>715.4</v>
        <stp/>
        <stp>##V3_BDPV12</stp>
        <stp>UU/ LN Equity</stp>
        <stp>PX_YEST_CLOSE</stp>
        <stp>[Crispin Spreadsheet.xlsx]OEI!R585C6</stp>
        <tr r="F585" s="1"/>
      </tp>
      <tp>
        <v>125.18</v>
        <stp/>
        <stp>##V3_BDPV12</stp>
        <stp>HMB SS Equity</stp>
        <stp>PX_YEST_CLOSE</stp>
        <stp>[Crispin Spreadsheet.xlsx]OEI!R360C6</stp>
        <tr r="F360" s="1"/>
      </tp>
      <tp>
        <v>17.100000000000001</v>
        <stp/>
        <stp>##V3_BDPV12</stp>
        <stp>MTC LN Equity</stp>
        <stp>PX_YEST_CLOSE</stp>
        <stp>[Crispin Spreadsheet.xlsx]OEI!R514C6</stp>
        <tr r="F514" s="1"/>
      </tp>
      <tp t="s">
        <v>GBp</v>
        <stp/>
        <stp>##V3_BDPV12</stp>
        <stp>TNI LN Equity</stp>
        <stp>CRNCY</stp>
        <stp>[Crispin Spreadsheet.xlsx]OEI!R580C4</stp>
        <tr r="D580" s="1"/>
      </tp>
      <tp t="s">
        <v>GBp</v>
        <stp/>
        <stp>##V3_BDPV12</stp>
        <stp>RKH LN Equity</stp>
        <stp>CRNCY</stp>
        <stp>[Crispin Spreadsheet.xlsx]OEI!R545C4</stp>
        <tr r="D545" s="1"/>
      </tp>
      <tp>
        <v>138.75</v>
        <stp/>
        <stp>##V3_BDPV12</stp>
        <stp>WAF GY Equity</stp>
        <stp>PX_YEST_CLOSE</stp>
        <stp>[Crispin Spreadsheet.xlsx]OEI!R176C6</stp>
        <tr r="F176" s="1"/>
      </tp>
      <tp t="s">
        <v>ZAr</v>
        <stp/>
        <stp>##V3_BDPV12</stp>
        <stp>KIO SJ Equity</stp>
        <stp>CRNCY</stp>
        <stp>[Crispin Spreadsheet.xlsx]OEI!R333C4</stp>
        <tr r="D333" s="1"/>
      </tp>
      <tp>
        <v>832.5</v>
        <stp/>
        <stp>##V3_BDPV12</stp>
        <stp>DTG LN Equity</stp>
        <stp>PX_YEST_CLOSE</stp>
        <stp>[Crispin Spreadsheet.xlsx]OEI!R764C6</stp>
        <tr r="F764" s="1"/>
      </tp>
      <tp t="s">
        <v>USD</v>
        <stp/>
        <stp>##V3_BDPV12</stp>
        <stp>TTM US Equity</stp>
        <stp>CRNCY</stp>
        <stp>[Crispin Spreadsheet.xlsx]OEI!R697C4</stp>
        <tr r="D697" s="1"/>
      </tp>
      <tp>
        <v>580</v>
        <stp/>
        <stp>##V3_BDPV12</stp>
        <stp>LRE LN Equity</stp>
        <stp>PX_YEST_CLOSE</stp>
        <stp>[Crispin Spreadsheet.xlsx]OEI!R502C6</stp>
        <tr r="F502" s="1"/>
      </tp>
      <tp>
        <v>1394</v>
        <stp/>
        <stp>##V3_BDPV12</stp>
        <stp>GSK LN Equity</stp>
        <stp>PX_YEST_CLOSE</stp>
        <stp>[Crispin Spreadsheet.xlsx]OEI!R463C6</stp>
        <tr r="F463" s="1"/>
      </tp>
      <tp t="s">
        <v>GBp</v>
        <stp/>
        <stp>##V3_BDPV12</stp>
        <stp>IMB LN Equity</stp>
        <stp>CRNCY</stp>
        <stp>[Crispin Spreadsheet.xlsx]OEI!R483C4</stp>
        <tr r="D483" s="1"/>
      </tp>
      <tp t="s">
        <v>EUR</v>
        <stp/>
        <stp>##V3_BDPV12</stp>
        <stp>ORA FP Equity</stp>
        <stp>CRNCY</stp>
        <stp>[Crispin Spreadsheet.xlsx]OEI!R112C4</stp>
        <tr r="D112" s="1"/>
      </tp>
      <tp>
        <v>11.03</v>
        <stp/>
        <stp>##V3_BDPV12</stp>
        <stp>TFI FP Equity</stp>
        <stp>PX_YEST_CLOSE</stp>
        <stp>[Crispin Spreadsheet.xlsx]OEI!R128C6</stp>
        <tr r="F128" s="1"/>
      </tp>
      <tp>
        <v>1.81</v>
        <stp/>
        <stp>##V3_BDPV12</stp>
        <stp>CRN LN Equity</stp>
        <stp>PX_YEST_CLOSE</stp>
        <stp>[Crispin Spreadsheet.xlsx]OEI!R432C6</stp>
        <tr r="F432" s="1"/>
      </tp>
      <tp>
        <v>116.6</v>
        <stp/>
        <stp>##V3_BDPV12</stp>
        <stp>MON US Equity</stp>
        <stp>PX_YEST_CLOSE</stp>
        <stp>[Crispin Spreadsheet.xlsx]OEI!R672C6</stp>
        <tr r="F672" s="1"/>
      </tp>
      <tp>
        <v>20.32</v>
        <stp/>
        <stp>##V3_BDPV12</stp>
        <stp>WIE AV Equity</stp>
        <stp>PX_YEST_CLOSE</stp>
        <stp>[Crispin Spreadsheet.xlsx]OEI!R31C6</stp>
        <tr r="F31" s="1"/>
      </tp>
      <tp>
        <v>33</v>
        <stp/>
        <stp>##V3_BDPV12</stp>
        <stp>HUM LN Equity</stp>
        <stp>PX_YEST_CLOSE</stp>
        <stp>[Crispin Spreadsheet.xlsx]OEI!R475C6</stp>
        <tr r="F475" s="1"/>
      </tp>
      <tp>
        <v>421.4</v>
        <stp/>
        <stp>##V3_BDPV12</stp>
        <stp>UHR SW Equity</stp>
        <stp>PX_YEST_CLOSE</stp>
        <stp>[Crispin Spreadsheet.xlsx]OEI!R801C6</stp>
        <tr r="F801" s="1"/>
      </tp>
      <tp>
        <v>9.01</v>
        <stp/>
        <stp>##V3_BDPV12</stp>
        <stp>AF FP Equity</stp>
        <stp>PX_YEST_CLOSE</stp>
        <stp>[Crispin Spreadsheet.xlsx]OEI!R83C6</stp>
        <tr r="F83" s="1"/>
      </tp>
      <tp>
        <v>2.9535</v>
        <stp/>
        <stp>##V3_BDPV12</stp>
        <stp>ISP IM Equity</stp>
        <stp>PX_YEST_CLOSE</stp>
        <stp>[Crispin Spreadsheet.xlsx]OEI!R230C6</stp>
        <tr r="F230" s="1"/>
      </tp>
      <tp t="s">
        <v>GBp</v>
        <stp/>
        <stp>##V3_BDPV12</stp>
        <stp>BOY LN Equity</stp>
        <stp>CRNCY</stp>
        <stp>[Crispin Spreadsheet.xlsx]OEI!R421C4</stp>
        <tr r="D421" s="1"/>
      </tp>
      <tp>
        <v>66.180000000000007</v>
        <stp/>
        <stp>##V3_BDPV12</stp>
        <stp>UCB BB Equity</stp>
        <stp>PX_YEST_CLOSE</stp>
        <stp>[Crispin Spreadsheet.xlsx]OEI!R40C6</stp>
        <tr r="F40" s="1"/>
      </tp>
      <tp t="s">
        <v>EUR</v>
        <stp/>
        <stp>##V3_BDPV12</stp>
        <stp>SAP GY Equity</stp>
        <stp>CRNCY</stp>
        <stp>[Crispin Spreadsheet.xlsx]OPE!R15C4</stp>
        <tr r="D15" s="5"/>
      </tp>
      <tp>
        <v>21.5</v>
        <stp/>
        <stp>##V3_BDPV12</stp>
        <stp>RPT LN Equity</stp>
        <stp>PX_YEST_CLOSE</stp>
        <stp>[Crispin Spreadsheet.xlsx]OEI!R540C6</stp>
        <tr r="F540" s="1"/>
      </tp>
      <tp t="s">
        <v>GBp</v>
        <stp/>
        <stp>##V3_BDPV12</stp>
        <stp>SMS LN Equity</stp>
        <stp>CRNCY</stp>
        <stp>[Crispin Spreadsheet.xlsx]OEI!R563C4</stp>
        <tr r="D563" s="1"/>
      </tp>
      <tp t="s">
        <v>GBp</v>
        <stp/>
        <stp>##V3_BDPV12</stp>
        <stp>TLW LN Equity</stp>
        <stp>CRNCY</stp>
        <stp>[Crispin Spreadsheet.xlsx]OEI!R582C4</stp>
        <tr r="D582" s="1"/>
      </tp>
      <tp t="s">
        <v>GBp</v>
        <stp/>
        <stp>##V3_BDPV12</stp>
        <stp>RMV LN Equity</stp>
        <stp>CRNCY</stp>
        <stp>[Crispin Spreadsheet.xlsx]OEI!R543C4</stp>
        <tr r="D543" s="1"/>
      </tp>
      <tp t="s">
        <v>EUR</v>
        <stp/>
        <stp>##V3_BDPV12</stp>
        <stp>TIT IM Equity</stp>
        <stp>CRNCY</stp>
        <stp>[Crispin Spreadsheet.xlsx]OEI!R234C4</stp>
        <tr r="D234" s="1"/>
      </tp>
      <tp>
        <v>10.130000000000001</v>
        <stp/>
        <stp>##V3_BDPV12</stp>
        <stp>CERV IM Equity</stp>
        <stp>PX_YEST_CLOSE</stp>
        <stp>[Crispin Spreadsheet.xlsx]OBID!R9C6</stp>
        <tr r="F9" s="7"/>
      </tp>
      <tp>
        <v>206.5</v>
        <stp/>
        <stp>##V3_BDPV12</stp>
        <stp>BARC LN Equity</stp>
        <stp>PX_YEST_CLOSE</stp>
        <stp>[Crispin Spreadsheet.xlsx]OBID!R8C6</stp>
        <tr r="F8" s="7"/>
      </tp>
      <tp>
        <v>13.625</v>
        <stp/>
        <stp>##V3_BDHV12</stp>
        <stp>ORA FP Equity</stp>
        <stp>PX_CLOSE_1D</stp>
        <stp>28/03/2018</stp>
        <stp>28/03/2018</stp>
        <stp>[Crispin Spreadsheet.xlsx]OPE!R10C22</stp>
        <tr r="V10" s="5"/>
      </tp>
      <tp>
        <v>50.06</v>
        <stp/>
        <stp>##V3_BDPV12</stp>
        <stp>MU US Equity</stp>
        <stp>LAST_PRICE</stp>
        <stp>[Crispin Spreadsheet.xlsx]OEI!R670C7</stp>
        <tr r="G670" s="1"/>
      </tp>
      <tp>
        <v>70.180000000000007</v>
        <stp/>
        <stp>##V3_BDPV12</stp>
        <stp>SU FP Equity</stp>
        <stp>LAST_PRICE</stp>
        <stp>[Crispin Spreadsheet.xlsx]OEI!R120C7</stp>
        <tr r="G120" s="1"/>
      </tp>
      <tp>
        <v>1</v>
        <stp/>
        <stp>##V3_BDPV12</stp>
        <stp>GBPEUR Curncy</stp>
        <stp>QUOTE_FACTOR</stp>
        <stp>[Crispin Spreadsheet.xlsx]BEST!R7C12</stp>
        <tr r="L7" s="6"/>
      </tp>
      <tp t="s">
        <v>GBp</v>
        <stp/>
        <stp>##V3_BDPV12</stp>
        <stp>RRS LN Equity</stp>
        <stp>CRNCY</stp>
        <stp>[Crispin Spreadsheet.xlsx]FDXC!R41C4</stp>
        <tr r="D41" s="8"/>
      </tp>
      <tp t="s">
        <v>USD</v>
        <stp/>
        <stp>##V3_BDPV12</stp>
        <stp>GOGO US Equity</stp>
        <stp>CRNCY</stp>
        <stp>[Crispin Spreadsheet.xlsx]SWAN!R186C4</stp>
        <tr r="D186" s="2"/>
      </tp>
      <tp>
        <v>57</v>
        <stp/>
        <stp>##V3_BDPV12</stp>
        <stp>TUNG LN Equity</stp>
        <stp>PX_YEST_CLOSE</stp>
        <stp>[Crispin Spreadsheet.xlsx]SWAN!R167C6</stp>
        <tr r="F167" s="2"/>
      </tp>
      <tp t="s">
        <v>USD</v>
        <stp/>
        <stp>##V3_BDPV12</stp>
        <stp>KGC US Equity</stp>
        <stp>CRNCY</stp>
        <stp>[Crispin Spreadsheet.xlsx]FDXC!R49C4</stp>
        <tr r="D49" s="8"/>
      </tp>
      <tp>
        <v>3.97</v>
        <stp/>
        <stp>##V3_BDPV12</stp>
        <stp>KGC US Equity</stp>
        <stp>PX_YEST_CLOSE</stp>
        <stp>[Crispin Spreadsheet.xlsx]OPUS!R57C6</stp>
        <tr r="F57" s="4"/>
      </tp>
      <tp>
        <v>1</v>
        <stp/>
        <stp>##V3_BDPV12</stp>
        <stp>GBPBRL Curncy</stp>
        <stp>QUOTE_FACTOR</stp>
        <stp>[Crispin Spreadsheet.xlsx]OPUS!R6C12</stp>
        <tr r="L6" s="4"/>
      </tp>
      <tp t="s">
        <v>USD</v>
        <stp/>
        <stp>##V3_BDPV12</stp>
        <stp>MON US Equity</stp>
        <stp>CRNCY</stp>
        <stp>[Crispin Spreadsheet.xlsx]ALEG!R55C4</stp>
        <tr r="D55" s="3"/>
      </tp>
      <tp>
        <v>322.95999999999998</v>
        <stp/>
        <stp>##V3_BDPV12</stp>
        <stp>CACC US Equity</stp>
        <stp>PX_YEST_CLOSE</stp>
        <stp>[Crispin Spreadsheet.xlsx]SWAN!R183C6</stp>
        <tr r="F183" s="2"/>
      </tp>
      <tp t="s">
        <v>USD</v>
        <stp/>
        <stp>##V3_BDPV12</stp>
        <stp>LVS US Equity</stp>
        <stp>CRNCY</stp>
        <stp>[Crispin Spreadsheet.xlsx]SWAN!R194C4</stp>
        <tr r="D194" s="2"/>
      </tp>
      <tp>
        <v>68.28</v>
        <stp/>
        <stp>##V3_BDHV12</stp>
        <stp>C US Equity</stp>
        <stp>PX_CLOSE_1D</stp>
        <stp>28/03/2018</stp>
        <stp>28/03/2018</stp>
        <stp>[Crispin Spreadsheet.xlsx]OEI!R625C28</stp>
        <tr r="AB625" s="1"/>
      </tp>
      <tp t="s">
        <v>AUD</v>
        <stp/>
        <stp>##V3_BDPV12</stp>
        <stp>WGX AU Equity</stp>
        <stp>CRNCY</stp>
        <stp>[Crispin Spreadsheet.xlsx]SWAN!R12C4</stp>
        <tr r="D12" s="2"/>
      </tp>
      <tp t="s">
        <v>GBp</v>
        <stp/>
        <stp>##V3_BDPV12</stp>
        <stp>PSON LN Equity</stp>
        <stp>CRNCY</stp>
        <stp>[Crispin Spreadsheet.xlsx]SWAN!R157C4</stp>
        <tr r="D157" s="2"/>
      </tp>
      <tp>
        <v>21.34</v>
        <stp/>
        <stp>##V3_BDHV12</stp>
        <stp>CS FP Equity</stp>
        <stp>PX_CLOSE_1D</stp>
        <stp>28/03/2018</stp>
        <stp>28/03/2018</stp>
        <stp>[Crispin Spreadsheet.xlsx]OPE!R9C22</stp>
        <tr r="V9" s="5"/>
      </tp>
      <tp t="s">
        <v>NOK</v>
        <stp/>
        <stp>##V3_BDPV12</stp>
        <stp>BDRILL NO Equity</stp>
        <stp>CRNCY</stp>
        <stp>[Crispin Spreadsheet.xlsx]SWAN!R103C4</stp>
        <tr r="D103" s="2"/>
      </tp>
      <tp>
        <v>44.74</v>
        <stp/>
        <stp>##V3_BDPV12</stp>
        <stp>COLR BB Equity</stp>
        <stp>LAST_PRICE</stp>
        <stp>[Crispin Spreadsheet.xlsx]OEI!R36C7</stp>
        <tr r="G36" s="1"/>
      </tp>
      <tp>
        <v>211.6</v>
        <stp/>
        <stp>##V3_BDPV12</stp>
        <stp>AKERBP NO Equity</stp>
        <stp>LAST_PRICE</stp>
        <stp>[Crispin Spreadsheet.xlsx]OPE!R26C7</stp>
        <tr r="G26" s="5"/>
      </tp>
      <tp>
        <v>10.38</v>
        <stp/>
        <stp>##V3_BDPV12</stp>
        <stp>SLCJY US Equity</stp>
        <stp>LAST_PRICE</stp>
        <stp>[Crispin Spreadsheet.xlsx]OPE!R52C7</stp>
        <tr r="G52" s="5"/>
      </tp>
      <tp>
        <v>14.582800000000001</v>
        <stp/>
        <stp>##V3_BDPV12</stp>
        <stp>EURZAr Curncy</stp>
        <stp>PX_YEST_CLOSE</stp>
        <stp>[Crispin Spreadsheet.xlsx]SWAN!R109C30</stp>
        <tr r="AD109" s="2"/>
      </tp>
      <tp>
        <v>14.582800000000001</v>
        <stp/>
        <stp>##V3_BDPV12</stp>
        <stp>EURZAr Curncy</stp>
        <stp>PX_YEST_CLOSE</stp>
        <stp>[Crispin Spreadsheet.xlsx]SWAN!R110C30</stp>
        <tr r="AD110" s="2"/>
      </tp>
      <tp t="s">
        <v>EUR</v>
        <stp/>
        <stp>##V3_BDPV12</stp>
        <stp>VIV FP Equity</stp>
        <stp>CRNCY</stp>
        <stp>[Crispin Spreadsheet.xlsx]ALEG!R11C4</stp>
        <tr r="D11" s="3"/>
      </tp>
      <tp t="s">
        <v>NOK</v>
        <stp/>
        <stp>##V3_BDPV12</stp>
        <stp>NODL NO Equity</stp>
        <stp>CRNCY</stp>
        <stp>[Crispin Spreadsheet.xlsx]SWAN!R104C4</stp>
        <tr r="D104" s="2"/>
      </tp>
      <tp t="s">
        <v>EUR</v>
        <stp/>
        <stp>##V3_BDPV12</stp>
        <stp>RCO FP Equity</stp>
        <stp>CRNCY</stp>
        <stp>[Crispin Spreadsheet.xlsx]SWAN!R42C4</stp>
        <tr r="D42" s="2"/>
      </tp>
      <tp t="s">
        <v>GBp</v>
        <stp/>
        <stp>##V3_BDPV12</stp>
        <stp>ANTO LN Equity</stp>
        <stp>CRNCY</stp>
        <stp>[Crispin Spreadsheet.xlsx]SWAN!R127C4</stp>
        <tr r="D127" s="2"/>
      </tp>
      <tp t="s">
        <v>EUR</v>
        <stp/>
        <stp>##V3_BDPV12</stp>
        <stp>VIV FP Equity</stp>
        <stp>CRNCY</stp>
        <stp>[Crispin Spreadsheet.xlsx]SWAN!R48C4</stp>
        <tr r="D48" s="2"/>
      </tp>
      <tp t="s">
        <v>GBp</v>
        <stp/>
        <stp>##V3_BDPV12</stp>
        <stp>PDG LN Equity</stp>
        <stp>CRNCY</stp>
        <stp>[Crispin Spreadsheet.xlsx]BEST!R11C4</stp>
        <tr r="D11" s="6"/>
      </tp>
      <tp t="s">
        <v>USD</v>
        <stp/>
        <stp>##V3_BDPV12</stp>
        <stp>GLD US Equity</stp>
        <stp>CRNCY</stp>
        <stp>[Crispin Spreadsheet.xlsx]FDXC!R53C4</stp>
        <tr r="D53" s="8"/>
      </tp>
      <tp>
        <v>116.929</v>
        <stp/>
        <stp>##V3_BDPV12</stp>
        <stp>HURLN 7.5 07/24/22 Corp</stp>
        <stp>PX_YEST_CLOSE</stp>
        <stp>[Crispin Spreadsheet.xlsx]OPUS!R45C6</stp>
        <tr r="F45" s="4"/>
      </tp>
      <tp>
        <v>13.5</v>
        <stp/>
        <stp>##V3_BDPV12</stp>
        <stp>CDZI US Equity</stp>
        <stp>PX_YEST_CLOSE</stp>
        <stp>[Crispin Spreadsheet.xlsx]SWAN!R178C6</stp>
        <tr r="F178" s="2"/>
      </tp>
      <tp>
        <v>31.82</v>
        <stp/>
        <stp>##V3_BDPV12</stp>
        <stp>CLAB SS Equity</stp>
        <stp>PX_YEST_CLOSE</stp>
        <stp>[Crispin Spreadsheet.xlsx]SWAN!R113C6</stp>
        <tr r="F113" s="2"/>
      </tp>
      <tp t="s">
        <v>GBp</v>
        <stp/>
        <stp>##V3_BDPV12</stp>
        <stp>TALK LN Equity</stp>
        <stp>CRNCY</stp>
        <stp>[Crispin Spreadsheet.xlsx]SWAN!R163C4</stp>
        <tr r="D163" s="2"/>
      </tp>
      <tp t="s">
        <v>NOK</v>
        <stp/>
        <stp>##V3_BDPV12</stp>
        <stp>PGS NO Equity</stp>
        <stp>CRNCY</stp>
        <stp>[Crispin Spreadsheet.xlsx]SWAN!R105C4</stp>
        <tr r="D105" s="2"/>
      </tp>
      <tp t="s">
        <v>USD</v>
        <stp/>
        <stp>##V3_BDPV12</stp>
        <stp>BGS US Equity</stp>
        <stp>CRNCY</stp>
        <stp>[Crispin Spreadsheet.xlsx]SWAN!R175C4</stp>
        <tr r="D175" s="2"/>
      </tp>
      <tp t="s">
        <v>USD</v>
        <stp/>
        <stp>##V3_BDPV12</stp>
        <stp>CAR US Equity</stp>
        <stp>CRNCY</stp>
        <stp>[Crispin Spreadsheet.xlsx]SWAN!R174C4</stp>
        <tr r="D174" s="2"/>
      </tp>
      <tp t="s">
        <v>USD</v>
        <stp/>
        <stp>##V3_BDPV12</stp>
        <stp>GBS LN Equity</stp>
        <stp>CRNCY</stp>
        <stp>[Crispin Spreadsheet.xlsx]SWAN!R215C4</stp>
        <tr r="D215" s="2"/>
      </tp>
      <tp t="s">
        <v>USD</v>
        <stp/>
        <stp>##V3_BDPV12</stp>
        <stp>TUP US Equity</stp>
        <stp>CRNCY</stp>
        <stp>[Crispin Spreadsheet.xlsx]SWAN!R206C4</stp>
        <tr r="D206" s="2"/>
      </tp>
      <tp t="s">
        <v>USD</v>
        <stp/>
        <stp>##V3_BDPV12</stp>
        <stp>MON US Equity</stp>
        <stp>CRNCY</stp>
        <stp>[Crispin Spreadsheet.xlsx]FDXC!R50C4</stp>
        <tr r="D50" s="8"/>
      </tp>
      <tp>
        <v>67.709999999999994</v>
        <stp/>
        <stp>##V3_BDPV12</stp>
        <stp>C US Equity</stp>
        <stp>LAST_PRICE</stp>
        <stp>[Crispin Spreadsheet.xlsx]OEI!R625C7</stp>
        <tr r="G625" s="1"/>
      </tp>
      <tp>
        <v>0.71250000000000002</v>
        <stp/>
        <stp>##V3_BDPV12</stp>
        <stp>USDGBP Curncy</stp>
        <stp>PX_YEST_CLOSE</stp>
        <stp>[Crispin Spreadsheet.xlsx]OEI!R826C32</stp>
        <tr r="AF826" s="1"/>
      </tp>
      <tp>
        <v>0.71250000000000002</v>
        <stp/>
        <stp>##V3_BDPV12</stp>
        <stp>USDGBP Curncy</stp>
        <stp>PX_YEST_CLOSE</stp>
        <stp>[Crispin Spreadsheet.xlsx]OEI!R821C32</stp>
        <tr r="AF821" s="1"/>
      </tp>
      <tp>
        <v>46.09</v>
        <stp/>
        <stp>##V3_BDHV12</stp>
        <stp>FP FP Equity</stp>
        <stp>PX_CLOSE_1D</stp>
        <stp>28/03/2018</stp>
        <stp>28/03/2018</stp>
        <stp>[Crispin Spreadsheet.xlsx]OEI!R130C28</stp>
        <tr r="AB130" s="1"/>
      </tp>
      <tp t="s">
        <v>EUR</v>
        <stp/>
        <stp>##V3_BDPV12</stp>
        <stp>IF IM Equity</stp>
        <stp>CRNCY</stp>
        <stp>[Crispin Spreadsheet.xlsx]SWAN!R77C4</stp>
        <tr r="D77" s="2"/>
      </tp>
      <tp>
        <v>150.97</v>
        <stp/>
        <stp>##V3_BDPV12</stp>
        <stp>JBM8 Comdty</stp>
        <stp>PX_YEST_CLOSE</stp>
        <stp>[Crispin Spreadsheet.xlsx]OEI!R734C6</stp>
        <tr r="F734" s="1"/>
      </tp>
      <tp>
        <v>33.93</v>
        <stp/>
        <stp>##V3_BDPV12</stp>
        <stp>SLCE3 BS Equity</stp>
        <stp>LAST_PRICE</stp>
        <stp>[Crispin Spreadsheet.xlsx]OEI!R43C7</stp>
        <tr r="G43" s="1"/>
      </tp>
      <tp t="s">
        <v>GBp</v>
        <stp/>
        <stp>##V3_BDPV12</stp>
        <stp>MCRO LN Equity</stp>
        <stp>CRNCY</stp>
        <stp>[Crispin Spreadsheet.xlsx]SWAN!R154C4</stp>
        <tr r="D154" s="2"/>
      </tp>
      <tp t="s">
        <v>USD</v>
        <stp/>
        <stp>##V3_BDPV12</stp>
        <stp>GGAL US Equity</stp>
        <stp>CRNCY</stp>
        <stp>[Crispin Spreadsheet.xlsx]SWAN!R187C4</stp>
        <tr r="D187" s="2"/>
      </tp>
      <tp>
        <v>18.25</v>
        <stp/>
        <stp>##V3_BDPV12</stp>
        <stp>SLP LN Equity</stp>
        <stp>PX_YEST_CLOSE</stp>
        <stp>[Crispin Spreadsheet.xlsx]FDXC!R43C6</stp>
        <tr r="F43" s="8"/>
      </tp>
      <tp>
        <v>26.25</v>
        <stp/>
        <stp>##V3_BDPV12</stp>
        <stp>AGY LN Equity</stp>
        <stp>PX_YEST_CLOSE</stp>
        <stp>[Crispin Spreadsheet.xlsx]SWAN!R125C6</stp>
        <tr r="F125" s="2"/>
      </tp>
      <tp>
        <v>64.8</v>
        <stp/>
        <stp>##V3_BDPV12</stp>
        <stp>HDG NA Equity</stp>
        <stp>PX_YEST_CLOSE</stp>
        <stp>[Crispin Spreadsheet.xlsx]SWAN!R99C6</stp>
        <tr r="F99" s="2"/>
      </tp>
      <tp>
        <v>124.88</v>
        <stp/>
        <stp>##V3_BDPV12</stp>
        <stp>GBS LN Equity</stp>
        <stp>PX_YEST_CLOSE</stp>
        <stp>[Crispin Spreadsheet.xlsx]ALEG!R39C6</stp>
        <tr r="F39" s="3"/>
      </tp>
      <tp t="s">
        <v>HKD</v>
        <stp/>
        <stp>##V3_BDPV12</stp>
        <stp>939 HK Equity</stp>
        <stp>CRNCY</stp>
        <stp>[Crispin Spreadsheet.xlsx]OEI!R195C4</stp>
        <tr r="D195" s="1"/>
      </tp>
      <tp t="s">
        <v>USD</v>
        <stp/>
        <stp>##V3_BDPV12</stp>
        <stp>HURLN 7.5 07/24/22 Corp</stp>
        <stp>CRNCY</stp>
        <stp>[Crispin Spreadsheet.xlsx]FDXC!R38C4</stp>
        <tr r="D38" s="8"/>
      </tp>
      <tp>
        <v>206.5</v>
        <stp/>
        <stp>##V3_BDPV12</stp>
        <stp>BARC LN Equity</stp>
        <stp>PX_YEST_CLOSE</stp>
        <stp>[Crispin Spreadsheet.xlsx]SWAN!R131C6</stp>
        <tr r="F131" s="2"/>
      </tp>
      <tp t="s">
        <v>USD</v>
        <stp/>
        <stp>##V3_BDPV12</stp>
        <stp>BFR US Equity</stp>
        <stp>CRNCY</stp>
        <stp>[Crispin Spreadsheet.xlsx]SWAN!R177C4</stp>
        <tr r="D177" s="2"/>
      </tp>
      <tp t="s">
        <v>USD</v>
        <stp/>
        <stp>##V3_BDPV12</stp>
        <stp>GGP US Equity</stp>
        <stp>CRNCY</stp>
        <stp>[Crispin Spreadsheet.xlsx]SWAN!R185C4</stp>
        <tr r="D185" s="2"/>
      </tp>
      <tp t="s">
        <v>HKD</v>
        <stp/>
        <stp>##V3_BDPV12</stp>
        <stp>857 HK Equity</stp>
        <stp>CRNCY</stp>
        <stp>[Crispin Spreadsheet.xlsx]OEI!R203C4</stp>
        <tr r="D203" s="1"/>
      </tp>
      <tp>
        <v>137.69</v>
        <stp/>
        <stp>##V3_BDHV12</stp>
        <stp>IKA Comdty</stp>
        <stp>PX_CLOSE_1D</stp>
        <stp>28/03/2018</stp>
        <stp>28/03/2018</stp>
        <stp>[Crispin Spreadsheet.xlsx]OEI!R721C28</stp>
        <tr r="AB721" s="1"/>
      </tp>
      <tp>
        <v>150.85</v>
        <stp/>
        <stp>##V3_BDHV12</stp>
        <stp>JBA Comdty</stp>
        <stp>PX_CLOSE_1D</stp>
        <stp>28/03/2018</stp>
        <stp>28/03/2018</stp>
        <stp>[Crispin Spreadsheet.xlsx]OEI!R719C28</stp>
        <tr r="AB719" s="1"/>
      </tp>
      <tp>
        <v>65.25</v>
        <stp/>
        <stp>##V3_BDHV12</stp>
        <stp>CLA Comdty</stp>
        <stp>PX_CLOSE_1D</stp>
        <stp>28/03/2018</stp>
        <stp>28/03/2018</stp>
        <stp>[Crispin Spreadsheet.xlsx]OEI!R729C28</stp>
        <tr r="AB729" s="1"/>
      </tp>
      <tp>
        <v>122.14</v>
        <stp/>
        <stp>##V3_BDHV12</stp>
        <stp>G A Comdty</stp>
        <stp>PX_CLOSE_1D</stp>
        <stp>28/03/2018</stp>
        <stp>28/03/2018</stp>
        <stp>[Crispin Spreadsheet.xlsx]OEI!R718C28</stp>
        <tr r="AB718" s="1"/>
      </tp>
      <tp>
        <v>1347.9</v>
        <stp/>
        <stp>##V3_BDHV12</stp>
        <stp>GCA Comdty</stp>
        <stp>PX_CLOSE_1D</stp>
        <stp>28/03/2018</stp>
        <stp>28/03/2018</stp>
        <stp>[Crispin Spreadsheet.xlsx]OEI!R725C28</stp>
        <tr r="AB725" s="1"/>
      </tp>
      <tp>
        <v>952.4</v>
        <stp/>
        <stp>##V3_BDHV12</stp>
        <stp>PLA Comdty</stp>
        <stp>PX_CLOSE_1D</stp>
        <stp>28/03/2018</stp>
        <stp>28/03/2018</stp>
        <stp>[Crispin Spreadsheet.xlsx]OEI!R727C28</stp>
        <tr r="AB727" s="1"/>
      </tp>
      <tp>
        <v>12.54</v>
        <stp/>
        <stp>##V3_BDHV12</stp>
        <stp>SBA Comdty</stp>
        <stp>PX_CLOSE_1D</stp>
        <stp>28/03/2018</stp>
        <stp>28/03/2018</stp>
        <stp>[Crispin Spreadsheet.xlsx]OEI!R730C28</stp>
        <tr r="AB730" s="1"/>
      </tp>
      <tp>
        <v>16.541</v>
        <stp/>
        <stp>##V3_BDHV12</stp>
        <stp>SIA Comdty</stp>
        <stp>PX_CLOSE_1D</stp>
        <stp>28/03/2018</stp>
        <stp>28/03/2018</stp>
        <stp>[Crispin Spreadsheet.xlsx]OEI!R726C28</stp>
        <tr r="AB726" s="1"/>
      </tp>
      <tp>
        <v>159.22999999999999</v>
        <stp/>
        <stp>##V3_BDHV12</stp>
        <stp>RXA Comdty</stp>
        <stp>PX_CLOSE_1D</stp>
        <stp>28/03/2018</stp>
        <stp>28/03/2018</stp>
        <stp>[Crispin Spreadsheet.xlsx]OEI!R720C28</stp>
        <tr r="AB720" s="1"/>
      </tp>
      <tp>
        <v>145.625</v>
        <stp/>
        <stp>##V3_BDHV12</stp>
        <stp>USA Comdty</stp>
        <stp>PX_CLOSE_1D</stp>
        <stp>28/03/2018</stp>
        <stp>28/03/2018</stp>
        <stp>[Crispin Spreadsheet.xlsx]OEI!R724C28</stp>
        <tr r="AB724" s="1"/>
      </tp>
      <tp>
        <v>120.90625</v>
        <stp/>
        <stp>##V3_BDHV12</stp>
        <stp>TYA Comdty</stp>
        <stp>PX_CLOSE_1D</stp>
        <stp>28/03/2018</stp>
        <stp>28/03/2018</stp>
        <stp>[Crispin Spreadsheet.xlsx]OEI!R722C28</stp>
        <tr r="AB722" s="1"/>
      </tp>
      <tp>
        <v>449</v>
        <stp/>
        <stp>##V3_BDHV12</stp>
        <stp>W A Comdty</stp>
        <stp>PX_CLOSE_1D</stp>
        <stp>28/03/2018</stp>
        <stp>28/03/2018</stp>
        <stp>[Crispin Spreadsheet.xlsx]OEI!R728C28</stp>
        <tr r="AB728" s="1"/>
      </tp>
      <tp>
        <v>247.26</v>
        <stp/>
        <stp>##V3_BDHV12</stp>
        <stp>GS US Equity</stp>
        <stp>PX_CLOSE_1D</stp>
        <stp>28/03/2018</stp>
        <stp>28/03/2018</stp>
        <stp>[Crispin Spreadsheet.xlsx]OEI!R648C28</stp>
        <tr r="AB648" s="1"/>
      </tp>
      <tp>
        <v>53.15</v>
        <stp/>
        <stp>##V3_BDHV12</stp>
        <stp>MS US Equity</stp>
        <stp>PX_CLOSE_1D</stp>
        <stp>28/03/2018</stp>
        <stp>28/03/2018</stp>
        <stp>[Crispin Spreadsheet.xlsx]OEI!R673C28</stp>
        <tr r="AB673" s="1"/>
      </tp>
      <tp>
        <v>53</v>
        <stp/>
        <stp>##V3_BDPV12</stp>
        <stp>TUNG LN Equity</stp>
        <stp>LAST_PRICE</stp>
        <stp>[Crispin Spreadsheet.xlsx]OPE!R46C7</stp>
        <tr r="G46" s="5"/>
      </tp>
      <tp>
        <v>2.9980000000000002</v>
        <stp/>
        <stp>##V3_BDHV12</stp>
        <stp>MS IM Equity</stp>
        <stp>PX_CLOSE_1D</stp>
        <stp>28/03/2018</stp>
        <stp>28/03/2018</stp>
        <stp>[Crispin Spreadsheet.xlsx]OEI!R231C28</stp>
        <tr r="AB231" s="1"/>
      </tp>
      <tp t="s">
        <v>EUR</v>
        <stp/>
        <stp>##V3_BDPV12</stp>
        <stp>VK FP Equity</stp>
        <stp>CRNCY</stp>
        <stp>[Crispin Spreadsheet.xlsx]SWAN!R46C4</stp>
        <tr r="D46" s="2"/>
      </tp>
      <tp>
        <v>51.66</v>
        <stp/>
        <stp>##V3_BDPV12</stp>
        <stp>ERICB SS Equity</stp>
        <stp>LAST_PRICE</stp>
        <stp>[Crispin Spreadsheet.xlsx]OPE!R29C7</stp>
        <tr r="G29" s="5"/>
      </tp>
      <tp>
        <v>122.82000000000001</v>
        <stp/>
        <stp>##V3_BDPV12</stp>
        <stp>G M8 Comdty</stp>
        <stp>PX_YEST_CLOSE</stp>
        <stp>[Crispin Spreadsheet.xlsx]OEI!R735C6</stp>
        <tr r="F735" s="1"/>
      </tp>
      <tp>
        <v>70.180000000000007</v>
        <stp/>
        <stp>##V3_BDPV12</stp>
        <stp>SU FP Equity</stp>
        <stp>LAST_PRICE</stp>
        <stp>[Crispin Spreadsheet.xlsx]OEI!R793C7</stp>
        <tr r="G793" s="1"/>
      </tp>
      <tp t="s">
        <v>GBp</v>
        <stp/>
        <stp>##V3_BDPV12</stp>
        <stp>LOOK LN Equity</stp>
        <stp>CRNCY</stp>
        <stp>[Crispin Spreadsheet.xlsx]SWAN!R151C4</stp>
        <tr r="D151" s="2"/>
      </tp>
      <tp t="s">
        <v>EUR</v>
        <stp/>
        <stp>##V3_BDPV12</stp>
        <stp>LHA GY Equity</stp>
        <stp>CRNCY</stp>
        <stp>[Crispin Spreadsheet.xlsx]SWAN!R52C4</stp>
        <tr r="D52" s="2"/>
      </tp>
      <tp t="s">
        <v>GBp</v>
        <stp/>
        <stp>##V3_BDPV12</stp>
        <stp>RRS LN Equity</stp>
        <stp>CRNCY</stp>
        <stp>[Crispin Spreadsheet.xlsx]ALEG!R46C4</stp>
        <tr r="D46" s="3"/>
      </tp>
      <tp>
        <v>143.88999999999999</v>
        <stp/>
        <stp>##V3_BDPV12</stp>
        <stp>CAT US Equity</stp>
        <stp>PX_YEST_CLOSE</stp>
        <stp>[Crispin Spreadsheet.xlsx]SWAN!R179C6</stp>
        <tr r="F179" s="2"/>
      </tp>
      <tp t="s">
        <v>USD</v>
        <stp/>
        <stp>##V3_BDPV12</stp>
        <stp>GBS LN Equity</stp>
        <stp>CRNCY</stp>
        <stp>[Crispin Spreadsheet.xlsx]OPUS!R42C4</stp>
        <tr r="D42" s="4"/>
      </tp>
      <tp t="s">
        <v>EUR</v>
        <stp/>
        <stp>##V3_BDPV12</stp>
        <stp>KSP ID Equity</stp>
        <stp>CRNCY</stp>
        <stp>[Crispin Spreadsheet.xlsx]SWAN!R74C4</stp>
        <tr r="D74" s="2"/>
      </tp>
      <tp t="s">
        <v>USD</v>
        <stp/>
        <stp>##V3_BDPV12</stp>
        <stp>RIG US Equity</stp>
        <stp>CRNCY</stp>
        <stp>[Crispin Spreadsheet.xlsx]FDXC!R54C4</stp>
        <tr r="D54" s="8"/>
      </tp>
      <tp t="s">
        <v>NOK</v>
        <stp/>
        <stp>##V3_BDPV12</stp>
        <stp>SDRL NO Equity</stp>
        <stp>CRNCY</stp>
        <stp>[Crispin Spreadsheet.xlsx]SWAN!R106C4</stp>
        <tr r="D106" s="2"/>
      </tp>
      <tp t="s">
        <v>USD</v>
        <stp/>
        <stp>##V3_BDPV12</stp>
        <stp>WFT US Equity</stp>
        <stp>CRNCY</stp>
        <stp>[Crispin Spreadsheet.xlsx]SWAN!R210C4</stp>
        <tr r="D210" s="2"/>
      </tp>
      <tp>
        <v>1</v>
        <stp/>
        <stp>##V3_BDPV12</stp>
        <stp>EURCAD Curncy</stp>
        <stp>QUOTE_FACTOR</stp>
        <stp>[Crispin Spreadsheet.xlsx]SWAN!R25C12</stp>
        <tr r="L25" s="2"/>
      </tp>
      <tp>
        <v>1</v>
        <stp/>
        <stp>##V3_BDPV12</stp>
        <stp>EURCAD Curncy</stp>
        <stp>QUOTE_FACTOR</stp>
        <stp>[Crispin Spreadsheet.xlsx]SWAN!R24C12</stp>
        <tr r="L24" s="2"/>
      </tp>
      <tp>
        <v>1</v>
        <stp/>
        <stp>##V3_BDPV12</stp>
        <stp>EURAUD Curncy</stp>
        <stp>QUOTE_FACTOR</stp>
        <stp>[Crispin Spreadsheet.xlsx]SWAN!R13C12</stp>
        <tr r="L13" s="2"/>
      </tp>
      <tp>
        <v>1</v>
        <stp/>
        <stp>##V3_BDPV12</stp>
        <stp>EURAUD Curncy</stp>
        <stp>QUOTE_FACTOR</stp>
        <stp>[Crispin Spreadsheet.xlsx]SWAN!R12C12</stp>
        <tr r="L12" s="2"/>
      </tp>
      <tp>
        <v>1</v>
        <stp/>
        <stp>##V3_BDPV12</stp>
        <stp>EURAUD Curncy</stp>
        <stp>QUOTE_FACTOR</stp>
        <stp>[Crispin Spreadsheet.xlsx]SWAN!R11C12</stp>
        <tr r="L11" s="2"/>
      </tp>
      <tp>
        <v>1</v>
        <stp/>
        <stp>##V3_BDPV12</stp>
        <stp>EURAUD Curncy</stp>
        <stp>QUOTE_FACTOR</stp>
        <stp>[Crispin Spreadsheet.xlsx]SWAN!R10C12</stp>
        <tr r="L10" s="2"/>
      </tp>
      <tp>
        <v>1</v>
        <stp/>
        <stp>##V3_BDPV12</stp>
        <stp>EURAUD Curncy</stp>
        <stp>QUOTE_FACTOR</stp>
        <stp>[Crispin Spreadsheet.xlsx]SWAN!R14C12</stp>
        <tr r="L14" s="2"/>
      </tp>
      <tp>
        <v>1</v>
        <stp/>
        <stp>##V3_BDPV12</stp>
        <stp>EURHKD Curncy</stp>
        <stp>QUOTE_FACTOR</stp>
        <stp>[Crispin Spreadsheet.xlsx]SWAN!R71C12</stp>
        <tr r="L71" s="2"/>
      </tp>
      <tp>
        <v>1</v>
        <stp/>
        <stp>##V3_BDPV12</stp>
        <stp>EURHKD Curncy</stp>
        <stp>QUOTE_FACTOR</stp>
        <stp>[Crispin Spreadsheet.xlsx]SWAN!R70C12</stp>
        <tr r="L70" s="2"/>
      </tp>
      <tp>
        <v>1</v>
        <stp/>
        <stp>##V3_BDPV12</stp>
        <stp>EURHKD Curncy</stp>
        <stp>QUOTE_FACTOR</stp>
        <stp>[Crispin Spreadsheet.xlsx]SWAN!R69C12</stp>
        <tr r="L69" s="2"/>
      </tp>
      <tp>
        <v>1</v>
        <stp/>
        <stp>##V3_BDPV12</stp>
        <stp>EURHKD Curncy</stp>
        <stp>QUOTE_FACTOR</stp>
        <stp>[Crispin Spreadsheet.xlsx]SWAN!R68C12</stp>
        <tr r="L68" s="2"/>
      </tp>
      <tp>
        <v>87.4</v>
        <stp/>
        <stp>##V3_BDPV12</stp>
        <stp>SAVE FP Equity</stp>
        <stp>LAST_PRICE</stp>
        <stp>[Crispin Spreadsheet.xlsx]OPE!R11C7</stp>
        <tr r="G11" s="5"/>
      </tp>
      <tp>
        <v>53.54</v>
        <stp/>
        <stp>##V3_BDHV12</stp>
        <stp>FR FP Equity</stp>
        <stp>PX_CLOSE_1D</stp>
        <stp>28/03/2018</stp>
        <stp>28/03/2018</stp>
        <stp>[Crispin Spreadsheet.xlsx]OEI!R132C28</stp>
        <tr r="AB132" s="1"/>
      </tp>
      <tp>
        <v>63.38</v>
        <stp/>
        <stp>##V3_BDHV12</stp>
        <stp>LR FP Equity</stp>
        <stp>PX_CLOSE_1D</stp>
        <stp>28/03/2018</stp>
        <stp>28/03/2018</stp>
        <stp>[Crispin Spreadsheet.xlsx]OEI!R108C28</stp>
        <tr r="AB108" s="1"/>
      </tp>
      <tp>
        <v>175.45</v>
        <stp/>
        <stp>##V3_BDHV12</stp>
        <stp>OR FP Equity</stp>
        <stp>PX_CLOSE_1D</stp>
        <stp>28/03/2018</stp>
        <stp>28/03/2018</stp>
        <stp>[Crispin Spreadsheet.xlsx]OEI!R109C28</stp>
        <tr r="AB109" s="1"/>
      </tp>
      <tp>
        <v>0.2</v>
        <stp/>
        <stp>##V3_BDPV12</stp>
        <stp>WGXO AU Equity</stp>
        <stp>LAST_PRICE</stp>
        <stp>[Crispin Spreadsheet.xlsx]OEI!R26C7</stp>
        <tr r="G26" s="1"/>
      </tp>
      <tp>
        <v>50.06</v>
        <stp/>
        <stp>##V3_BDPV12</stp>
        <stp>MU US Equity</stp>
        <stp>LAST_PRICE</stp>
        <stp>[Crispin Spreadsheet.xlsx]OEI!R784C7</stp>
        <tr r="G784" s="1"/>
      </tp>
      <tp>
        <v>77.540000000000006</v>
        <stp/>
        <stp>##V3_BDPV12</stp>
        <stp>SW FP Equity</stp>
        <stp>LAST_PRICE</stp>
        <stp>[Crispin Spreadsheet.xlsx]OEI!R126C7</stp>
        <tr r="G126" s="1"/>
      </tp>
      <tp>
        <v>25.35</v>
        <stp/>
        <stp>##V3_BDPV12</stp>
        <stp>MT NA Equity</stp>
        <stp>LAST_PRICE</stp>
        <stp>[Crispin Spreadsheet.xlsx]OEI!R295C7</stp>
        <tr r="G295" s="1"/>
      </tp>
      <tp>
        <v>1297.5</v>
        <stp/>
        <stp>##V3_BDPV12</stp>
        <stp>SKY LN Equity</stp>
        <stp>PX_YEST_CLOSE</stp>
        <stp>[Crispin Spreadsheet.xlsx]FDXC!R42C6</stp>
        <tr r="F42" s="8"/>
      </tp>
      <tp t="s">
        <v>EUR</v>
        <stp/>
        <stp>##V3_BDPV12</stp>
        <stp>SAP GY Equity</stp>
        <stp>CRNCY</stp>
        <stp>[Crispin Spreadsheet.xlsx]FDXC!R11C4</stp>
        <tr r="D11" s="8"/>
      </tp>
      <tp>
        <v>150.94999999999999</v>
        <stp/>
        <stp>##V3_BDPV12</stp>
        <stp>JBM8 Comdty</stp>
        <stp>LAST_PRICE</stp>
        <stp>[Crispin Spreadsheet.xlsx]OEI!R734C7</stp>
        <tr r="G734" s="1"/>
      </tp>
      <tp t="s">
        <v>GBp</v>
        <stp/>
        <stp>##V3_BDPV12</stp>
        <stp>INCH LN Equity</stp>
        <stp>CRNCY</stp>
        <stp>[Crispin Spreadsheet.xlsx]SWAN!R145C4</stp>
        <tr r="D145" s="2"/>
      </tp>
      <tp>
        <v>1.2294</v>
        <stp/>
        <stp>##V3_BDPV12</stp>
        <stp>EURUSD Curncy</stp>
        <stp>PX_YEST_CLOSE</stp>
        <stp>[Crispin Spreadsheet.xlsx]OPE!R52C26</stp>
        <tr r="Z52" s="5"/>
      </tp>
      <tp>
        <v>1.2294</v>
        <stp/>
        <stp>##V3_BDPV12</stp>
        <stp>EURUSD Curncy</stp>
        <stp>PX_YEST_CLOSE</stp>
        <stp>[Crispin Spreadsheet.xlsx]OPE!R53C26</stp>
        <tr r="Z53" s="5"/>
      </tp>
      <tp>
        <v>1.2294</v>
        <stp/>
        <stp>##V3_BDPV12</stp>
        <stp>EURUSD Curncy</stp>
        <stp>PX_YEST_CLOSE</stp>
        <stp>[Crispin Spreadsheet.xlsx]OPE!R50C26</stp>
        <tr r="Z50" s="5"/>
      </tp>
      <tp>
        <v>1.2294</v>
        <stp/>
        <stp>##V3_BDPV12</stp>
        <stp>EURUSD Curncy</stp>
        <stp>PX_YEST_CLOSE</stp>
        <stp>[Crispin Spreadsheet.xlsx]OPE!R51C26</stp>
        <tr r="Z51" s="5"/>
      </tp>
      <tp>
        <v>1.2294</v>
        <stp/>
        <stp>##V3_BDPV12</stp>
        <stp>EURUSD Curncy</stp>
        <stp>PX_YEST_CLOSE</stp>
        <stp>[Crispin Spreadsheet.xlsx]OPE!R37C26</stp>
        <tr r="Z37" s="5"/>
      </tp>
      <tp>
        <v>1.6048500000000001</v>
        <stp/>
        <stp>##V3_BDPV12</stp>
        <stp>EURAUD Curncy</stp>
        <stp>PX_YEST_CLOSE</stp>
        <stp>[Crispin Spreadsheet.xlsx]OEI!R18C32</stp>
        <tr r="AF18" s="1"/>
      </tp>
      <tp>
        <v>1.6048500000000001</v>
        <stp/>
        <stp>##V3_BDPV12</stp>
        <stp>EURAUD Curncy</stp>
        <stp>PX_YEST_CLOSE</stp>
        <stp>[Crispin Spreadsheet.xlsx]OEI!R19C32</stp>
        <tr r="AF19" s="1"/>
      </tp>
      <tp>
        <v>1.6048500000000001</v>
        <stp/>
        <stp>##V3_BDPV12</stp>
        <stp>EURAUD Curncy</stp>
        <stp>PX_YEST_CLOSE</stp>
        <stp>[Crispin Spreadsheet.xlsx]OEI!R14C32</stp>
        <tr r="AF14" s="1"/>
      </tp>
      <tp>
        <v>1.6048500000000001</v>
        <stp/>
        <stp>##V3_BDPV12</stp>
        <stp>EURAUD Curncy</stp>
        <stp>PX_YEST_CLOSE</stp>
        <stp>[Crispin Spreadsheet.xlsx]OEI!R15C32</stp>
        <tr r="AF15" s="1"/>
      </tp>
      <tp>
        <v>1.6048500000000001</v>
        <stp/>
        <stp>##V3_BDPV12</stp>
        <stp>EURAUD Curncy</stp>
        <stp>PX_YEST_CLOSE</stp>
        <stp>[Crispin Spreadsheet.xlsx]OEI!R16C32</stp>
        <tr r="AF16" s="1"/>
      </tp>
      <tp>
        <v>1.6048500000000001</v>
        <stp/>
        <stp>##V3_BDPV12</stp>
        <stp>EURAUD Curncy</stp>
        <stp>PX_YEST_CLOSE</stp>
        <stp>[Crispin Spreadsheet.xlsx]OEI!R17C32</stp>
        <tr r="AF17" s="1"/>
      </tp>
      <tp>
        <v>1.6048500000000001</v>
        <stp/>
        <stp>##V3_BDPV12</stp>
        <stp>EURAUD Curncy</stp>
        <stp>PX_YEST_CLOSE</stp>
        <stp>[Crispin Spreadsheet.xlsx]OEI!R24C32</stp>
        <tr r="AF24" s="1"/>
      </tp>
      <tp>
        <v>1.6048500000000001</v>
        <stp/>
        <stp>##V3_BDPV12</stp>
        <stp>EURAUD Curncy</stp>
        <stp>PX_YEST_CLOSE</stp>
        <stp>[Crispin Spreadsheet.xlsx]OEI!R25C32</stp>
        <tr r="AF25" s="1"/>
      </tp>
      <tp>
        <v>1.6048500000000001</v>
        <stp/>
        <stp>##V3_BDPV12</stp>
        <stp>EURAUD Curncy</stp>
        <stp>PX_YEST_CLOSE</stp>
        <stp>[Crispin Spreadsheet.xlsx]OEI!R26C32</stp>
        <tr r="AF26" s="1"/>
      </tp>
      <tp>
        <v>1.6048500000000001</v>
        <stp/>
        <stp>##V3_BDPV12</stp>
        <stp>EURAUD Curncy</stp>
        <stp>PX_YEST_CLOSE</stp>
        <stp>[Crispin Spreadsheet.xlsx]OEI!R27C32</stp>
        <tr r="AF27" s="1"/>
      </tp>
      <tp>
        <v>1.6048500000000001</v>
        <stp/>
        <stp>##V3_BDPV12</stp>
        <stp>EURAUD Curncy</stp>
        <stp>PX_YEST_CLOSE</stp>
        <stp>[Crispin Spreadsheet.xlsx]OEI!R20C32</stp>
        <tr r="AF20" s="1"/>
      </tp>
      <tp>
        <v>1.6048500000000001</v>
        <stp/>
        <stp>##V3_BDPV12</stp>
        <stp>EURAUD Curncy</stp>
        <stp>PX_YEST_CLOSE</stp>
        <stp>[Crispin Spreadsheet.xlsx]OEI!R21C32</stp>
        <tr r="AF21" s="1"/>
      </tp>
      <tp>
        <v>1.6048500000000001</v>
        <stp/>
        <stp>##V3_BDPV12</stp>
        <stp>EURAUD Curncy</stp>
        <stp>PX_YEST_CLOSE</stp>
        <stp>[Crispin Spreadsheet.xlsx]OEI!R22C32</stp>
        <tr r="AF22" s="1"/>
      </tp>
      <tp>
        <v>1.6048500000000001</v>
        <stp/>
        <stp>##V3_BDPV12</stp>
        <stp>EURAUD Curncy</stp>
        <stp>PX_YEST_CLOSE</stp>
        <stp>[Crispin Spreadsheet.xlsx]OEI!R23C32</stp>
        <tr r="AF23" s="1"/>
      </tp>
      <tp>
        <v>1.58772</v>
        <stp/>
        <stp>##V3_BDPV12</stp>
        <stp>EURCAD Curncy</stp>
        <stp>PX_YEST_CLOSE</stp>
        <stp>[Crispin Spreadsheet.xlsx]OEI!R50C32</stp>
        <tr r="AF50" s="1"/>
      </tp>
      <tp>
        <v>1.58772</v>
        <stp/>
        <stp>##V3_BDPV12</stp>
        <stp>EURCAD Curncy</stp>
        <stp>PX_YEST_CLOSE</stp>
        <stp>[Crispin Spreadsheet.xlsx]OEI!R51C32</stp>
        <tr r="AF51" s="1"/>
      </tp>
      <tp>
        <v>1.58772</v>
        <stp/>
        <stp>##V3_BDPV12</stp>
        <stp>EURCAD Curncy</stp>
        <stp>PX_YEST_CLOSE</stp>
        <stp>[Crispin Spreadsheet.xlsx]OEI!R52C32</stp>
        <tr r="AF52" s="1"/>
      </tp>
      <tp>
        <v>1.58772</v>
        <stp/>
        <stp>##V3_BDPV12</stp>
        <stp>EURCAD Curncy</stp>
        <stp>PX_YEST_CLOSE</stp>
        <stp>[Crispin Spreadsheet.xlsx]OEI!R53C32</stp>
        <tr r="AF53" s="1"/>
      </tp>
      <tp>
        <v>1.58772</v>
        <stp/>
        <stp>##V3_BDPV12</stp>
        <stp>EURCAD Curncy</stp>
        <stp>PX_YEST_CLOSE</stp>
        <stp>[Crispin Spreadsheet.xlsx]OEI!R48C32</stp>
        <tr r="AF48" s="1"/>
      </tp>
      <tp>
        <v>1.58772</v>
        <stp/>
        <stp>##V3_BDPV12</stp>
        <stp>EURCAD Curncy</stp>
        <stp>PX_YEST_CLOSE</stp>
        <stp>[Crispin Spreadsheet.xlsx]OEI!R49C32</stp>
        <tr r="AF49" s="1"/>
      </tp>
      <tp>
        <v>1.58772</v>
        <stp/>
        <stp>##V3_BDPV12</stp>
        <stp>EURCAD Curncy</stp>
        <stp>PX_YEST_CLOSE</stp>
        <stp>[Crispin Spreadsheet.xlsx]OEI!R47C32</stp>
        <tr r="AF47" s="1"/>
      </tp>
      <tp>
        <v>1297.5</v>
        <stp/>
        <stp>##V3_BDPV12</stp>
        <stp>SKY LN Equity</stp>
        <stp>PX_YEST_CLOSE</stp>
        <stp>[Crispin Spreadsheet.xlsx]OBID!R15C6</stp>
        <tr r="F15" s="7"/>
      </tp>
      <tp>
        <v>128.88</v>
        <stp/>
        <stp>##V3_BDPV12</stp>
        <stp>SGLD LN Equity</stp>
        <stp>PX_YEST_CLOSE</stp>
        <stp>[Crispin Spreadsheet.xlsx]SWAN!R220C6</stp>
        <tr r="F220" s="2"/>
      </tp>
      <tp>
        <v>429</v>
        <stp/>
        <stp>##V3_BDPV12</stp>
        <stp>ERF FP Equity</stp>
        <stp>PX_YEST_CLOSE</stp>
        <stp>[Crispin Spreadsheet.xlsx]SWAN!R38C6</stp>
        <tr r="F38" s="2"/>
      </tp>
      <tp t="s">
        <v>GBp</v>
        <stp/>
        <stp>##V3_BDPV12</stp>
        <stp>HSX LN Equity</stp>
        <stp>CRNCY</stp>
        <stp>[Crispin Spreadsheet.xlsx]ALEG!R40C4</stp>
        <tr r="D40" s="3"/>
      </tp>
      <tp t="s">
        <v>GBp</v>
        <stp/>
        <stp>##V3_BDPV12</stp>
        <stp>RRS LN Equity</stp>
        <stp>CRNCY</stp>
        <stp>[Crispin Spreadsheet.xlsx]SWAN!R160C4</stp>
        <tr r="D160" s="2"/>
      </tp>
      <tp>
        <v>4.0765000000000002</v>
        <stp/>
        <stp>##V3_BDPV12</stp>
        <stp>EURBRL Curncy</stp>
        <stp>PX_YEST_CLOSE</stp>
        <stp>[Crispin Spreadsheet.xlsx]OPE!R6C26</stp>
        <tr r="Z6" s="5"/>
      </tp>
      <tp t="s">
        <v>USD</v>
        <stp/>
        <stp>##V3_BDPV12</stp>
        <stp>QCOM US Equity</stp>
        <stp>CRNCY</stp>
        <stp>[Crispin Spreadsheet.xlsx]SWAN!R200C4</stp>
        <tr r="D200" s="2"/>
      </tp>
      <tp>
        <v>150.85</v>
        <stp/>
        <stp>##V3_BDHV12</stp>
        <stp>JBM8 Comdty</stp>
        <stp>PX_CLOSE_1D</stp>
        <stp>28/03/2018</stp>
        <stp>28/03/2018</stp>
        <stp>[Crispin Spreadsheet.xlsx]OEI!R734C28</stp>
        <tr r="AB734" s="1"/>
      </tp>
      <tp>
        <v>52.4</v>
        <stp/>
        <stp>##V3_BDHV12</stp>
        <stp>MU US Equity</stp>
        <stp>PX_CLOSE_1D</stp>
        <stp>28/03/2018</stp>
        <stp>28/03/2018</stp>
        <stp>[Crispin Spreadsheet.xlsx]OEI!R670C28</stp>
        <tr r="AB670" s="1"/>
      </tp>
      <tp>
        <v>70.28</v>
        <stp/>
        <stp>##V3_BDHV12</stp>
        <stp>SU FP Equity</stp>
        <stp>PX_CLOSE_1D</stp>
        <stp>28/03/2018</stp>
        <stp>28/03/2018</stp>
        <stp>[Crispin Spreadsheet.xlsx]OEI!R793C28</stp>
        <tr r="AB793" s="1"/>
      </tp>
      <tp>
        <v>52.4</v>
        <stp/>
        <stp>##V3_BDHV12</stp>
        <stp>MU US Equity</stp>
        <stp>PX_CLOSE_1D</stp>
        <stp>28/03/2018</stp>
        <stp>28/03/2018</stp>
        <stp>[Crispin Spreadsheet.xlsx]OEI!R784C28</stp>
        <tr r="AB784" s="1"/>
      </tp>
      <tp>
        <v>70.28</v>
        <stp/>
        <stp>##V3_BDHV12</stp>
        <stp>SU FP Equity</stp>
        <stp>PX_CLOSE_1D</stp>
        <stp>28/03/2018</stp>
        <stp>28/03/2018</stp>
        <stp>[Crispin Spreadsheet.xlsx]OEI!R120C28</stp>
        <tr r="AB120" s="1"/>
      </tp>
      <tp t="s">
        <v>JPY</v>
        <stp/>
        <stp>##V3_BDPV12</stp>
        <stp>5020 JT Equity</stp>
        <stp>CRNCY</stp>
        <stp>[Crispin Spreadsheet.xlsx]OPE!R22C4</stp>
        <tr r="D22" s="5"/>
      </tp>
      <tp>
        <v>1346.9</v>
        <stp/>
        <stp>##V3_BDPV12</stp>
        <stp>GCM8 Comdty</stp>
        <stp>PX_YEST_CLOSE</stp>
        <stp>[Crispin Spreadsheet.xlsx]OEI!R733C6</stp>
        <tr r="F733" s="1"/>
      </tp>
      <tp>
        <v>43</v>
        <stp/>
        <stp>##V3_BDPV12</stp>
        <stp>VALE3 BS Equity</stp>
        <stp>LAST_PRICE</stp>
        <stp>[Crispin Spreadsheet.xlsx]OEI!R44C7</stp>
        <tr r="G44" s="1"/>
      </tp>
      <tp>
        <v>72.430000000000007</v>
        <stp/>
        <stp>##V3_BDHV12</stp>
        <stp>CBA AU Equity</stp>
        <stp>PX_CLOSE_1D</stp>
        <stp>28/03/2018</stp>
        <stp>28/03/2018</stp>
        <stp>[Crispin Spreadsheet.xlsx]SWAN!R7C26</stp>
        <tr r="Z7" s="2"/>
      </tp>
      <tp>
        <v>1</v>
        <stp/>
        <stp>##V3_BDPV12</stp>
        <stp>EURGBp Curncy</stp>
        <stp>QUOTE_FACTOR</stp>
        <stp>[Crispin Spreadsheet.xlsx]OBID!R8C12</stp>
        <tr r="L8" s="7"/>
      </tp>
      <tp>
        <v>52.72</v>
        <stp/>
        <stp>##V3_BDPV12</stp>
        <stp>MS US Equity</stp>
        <stp>LAST_PRICE</stp>
        <stp>[Crispin Spreadsheet.xlsx]OEI!R673C7</stp>
        <tr r="G673" s="1"/>
      </tp>
      <tp>
        <v>46.604999999999997</v>
        <stp/>
        <stp>##V3_BDPV12</stp>
        <stp>FP FP Equity</stp>
        <stp>LAST_PRICE</stp>
        <stp>[Crispin Spreadsheet.xlsx]OEI!R130C7</stp>
        <tr r="G130" s="1"/>
      </tp>
      <tp>
        <v>53.14</v>
        <stp/>
        <stp>##V3_BDPV12</stp>
        <stp>FR FP Equity</stp>
        <stp>LAST_PRICE</stp>
        <stp>[Crispin Spreadsheet.xlsx]OEI!R132C7</stp>
        <tr r="G132" s="1"/>
      </tp>
      <tp t="s">
        <v>GBp</v>
        <stp/>
        <stp>##V3_BDPV12</stp>
        <stp>MTRO LN Equity</stp>
        <stp>CRNCY</stp>
        <stp>[Crispin Spreadsheet.xlsx]SWAN!R153C4</stp>
        <tr r="D153" s="2"/>
      </tp>
      <tp>
        <v>1297.5</v>
        <stp/>
        <stp>##V3_BDPV12</stp>
        <stp>SKY LN Equity</stp>
        <stp>PX_YEST_CLOSE</stp>
        <stp>[Crispin Spreadsheet.xlsx]ALEG!R47C6</stp>
        <tr r="F47" s="3"/>
      </tp>
      <tp t="s">
        <v>EUR</v>
        <stp/>
        <stp>##V3_BDPV12</stp>
        <stp>SAP GY Equity</stp>
        <stp>CRNCY</stp>
        <stp>[Crispin Spreadsheet.xlsx]ALEG!R14C4</stp>
        <tr r="D14" s="3"/>
      </tp>
      <tp t="s">
        <v>GBp</v>
        <stp/>
        <stp>##V3_BDPV12</stp>
        <stp>HWDN LN Equity</stp>
        <stp>CRNCY</stp>
        <stp>[Crispin Spreadsheet.xlsx]SWAN!R142C4</stp>
        <tr r="D142" s="2"/>
      </tp>
      <tp>
        <v>1297.5</v>
        <stp/>
        <stp>##V3_BDPV12</stp>
        <stp>SKY LN Equity</stp>
        <stp>PX_YEST_CLOSE</stp>
        <stp>[Crispin Spreadsheet.xlsx]SWAN!R162C6</stp>
        <tr r="F162" s="2"/>
      </tp>
      <tp t="s">
        <v>GBp</v>
        <stp/>
        <stp>##V3_BDPV12</stp>
        <stp>RRS LN Equity</stp>
        <stp>CRNCY</stp>
        <stp>[Crispin Spreadsheet.xlsx]OBID!R13C4</stp>
        <tr r="D13" s="7"/>
      </tp>
      <tp>
        <v>252.48</v>
        <stp/>
        <stp>##V3_BDPV12</stp>
        <stp>TSLA US Equity</stp>
        <stp>PX_YEST_CLOSE</stp>
        <stp>[Crispin Spreadsheet.xlsx]SWAN!R204C6</stp>
        <tr r="F204" s="2"/>
      </tp>
      <tp>
        <v>1</v>
        <stp/>
        <stp>##V3_BDPV12</stp>
        <stp>USDEUR Curncy</stp>
        <stp>QUOTE_FACTOR</stp>
        <stp>[Crispin Spreadsheet.xlsx]FDXC!R8C12</stp>
        <tr r="L8" s="8"/>
      </tp>
      <tp>
        <v>1</v>
        <stp/>
        <stp>##V3_BDPV12</stp>
        <stp>USDEUR Curncy</stp>
        <stp>QUOTE_FACTOR</stp>
        <stp>[Crispin Spreadsheet.xlsx]FDXC!R7C12</stp>
        <tr r="L7" s="8"/>
      </tp>
      <tp>
        <v>1</v>
        <stp/>
        <stp>##V3_BDPV12</stp>
        <stp>USDEUR Curncy</stp>
        <stp>QUOTE_FACTOR</stp>
        <stp>[Crispin Spreadsheet.xlsx]FDXC!R6C12</stp>
        <tr r="L6" s="8"/>
      </tp>
      <tp>
        <v>13.79</v>
        <stp/>
        <stp>##V3_BDPV12</stp>
        <stp>SZU GY Equity</stp>
        <stp>PX_YEST_CLOSE</stp>
        <stp>[Crispin Spreadsheet.xlsx]SWAN!R58C6</stp>
        <tr r="F58" s="2"/>
      </tp>
      <tp>
        <v>380.6</v>
        <stp/>
        <stp>##V3_BDPV12</stp>
        <stp>ASHM LN Equity</stp>
        <stp>PX_YEST_CLOSE</stp>
        <stp>[Crispin Spreadsheet.xlsx]SWAN!R128C6</stp>
        <tr r="F128" s="2"/>
      </tp>
      <tp t="s">
        <v>USD</v>
        <stp/>
        <stp>##V3_BDPV12</stp>
        <stp>HTZ US Equity</stp>
        <stp>CRNCY</stp>
        <stp>[Crispin Spreadsheet.xlsx]SWAN!R188C4</stp>
        <tr r="D188" s="2"/>
      </tp>
      <tp t="s">
        <v>CHF</v>
        <stp/>
        <stp>##V3_BDPV12</stp>
        <stp>UHR SW Equity</stp>
        <stp>CRNCY</stp>
        <stp>[Crispin Spreadsheet.xlsx]SWAN!R120C4</stp>
        <tr r="D120" s="2"/>
      </tp>
      <tp t="s">
        <v>HKD</v>
        <stp/>
        <stp>##V3_BDPV12</stp>
        <stp>317 HK Equity</stp>
        <stp>CRNCY</stp>
        <stp>[Crispin Spreadsheet.xlsx]OEI!R200C4</stp>
        <tr r="D200" s="1"/>
      </tp>
      <tp>
        <v>1</v>
        <stp/>
        <stp>##V3_BDPV12</stp>
        <stp>EURGBP Curncy</stp>
        <stp>QUOTE_FACTOR</stp>
        <stp>[Crispin Spreadsheet.xlsx]ALEG!R44C12</stp>
        <tr r="L44" s="3"/>
      </tp>
      <tp>
        <v>1</v>
        <stp/>
        <stp>##V3_BDPV12</stp>
        <stp>GBPUSD Curncy</stp>
        <stp>QUOTE_FACTOR</stp>
        <stp>[Crispin Spreadsheet.xlsx]BEST!R14C12</stp>
        <tr r="L14" s="6"/>
      </tp>
      <tp>
        <v>25.164999999999999</v>
        <stp/>
        <stp>##V3_BDHV12</stp>
        <stp>MT NA Equity</stp>
        <stp>PX_CLOSE_1D</stp>
        <stp>28/03/2018</stp>
        <stp>28/03/2018</stp>
        <stp>[Crispin Spreadsheet.xlsx]OEI!R295C28</stp>
        <tr r="AB295" s="1"/>
      </tp>
      <tp>
        <v>3281</v>
        <stp/>
        <stp>##V3_BDPV12</stp>
        <stp>VGA Index</stp>
        <stp>PX_YEST_CLOSE</stp>
        <stp>[Crispin Spreadsheet.xlsx]OEI!R81C6</stp>
        <tr r="F81" s="1"/>
      </tp>
      <tp>
        <v>21</v>
        <stp/>
        <stp>##V3_BDHV12</stp>
        <stp>VIV FP Equity</stp>
        <stp>PX_CLOSE_1D</stp>
        <stp>28/03/2018</stp>
        <stp>28/03/2018</stp>
        <stp>[Crispin Spreadsheet.xlsx]FDXC!R8C22</stp>
        <tr r="V8" s="8"/>
      </tp>
      <tp>
        <v>5882</v>
        <stp/>
        <stp>##V3_BDPV12</stp>
        <stp>RRS LN Equity</stp>
        <stp>PX_YEST_CLOSE</stp>
        <stp>[Crispin Spreadsheet.xlsx]OPUS!R49C6</stp>
        <tr r="F49" s="4"/>
      </tp>
      <tp>
        <v>6.5000000000000002E-2</v>
        <stp/>
        <stp>##V3_BDPV12</stp>
        <stp>NADLQ US Equity</stp>
        <stp>PX_YEST_CLOSE</stp>
        <stp>[Crispin Spreadsheet.xlsx]SWAN!R199C6</stp>
        <tr r="F199" s="2"/>
      </tp>
      <tp t="s">
        <v>GBp</v>
        <stp/>
        <stp>##V3_BDPV12</stp>
        <stp>HSX LN Equity</stp>
        <stp>CRNCY</stp>
        <stp>[Crispin Spreadsheet.xlsx]FDXC!R36C4</stp>
        <tr r="D36" s="8"/>
      </tp>
      <tp t="s">
        <v>USD</v>
        <stp/>
        <stp>##V3_BDPV12</stp>
        <stp>AAPL US Equity</stp>
        <stp>CRNCY</stp>
        <stp>[Crispin Spreadsheet.xlsx]SWAN!R173C4</stp>
        <tr r="D173" s="2"/>
      </tp>
      <tp t="s">
        <v>USD</v>
        <stp/>
        <stp>##V3_BDPV12</stp>
        <stp>EOG US Equity</stp>
        <stp>CRNCY</stp>
        <stp>[Crispin Spreadsheet.xlsx]ALEG!R53C4</stp>
        <tr r="D53" s="3"/>
      </tp>
      <tp>
        <v>25.995000000000001</v>
        <stp/>
        <stp>##V3_BDPV12</stp>
        <stp>IGLN LN Equity</stp>
        <stp>PX_YEST_CLOSE</stp>
        <stp>[Crispin Spreadsheet.xlsx]SWAN!R218C6</stp>
        <tr r="F218" s="2"/>
      </tp>
      <tp>
        <v>30.83</v>
        <stp/>
        <stp>##V3_BDPV12</stp>
        <stp>NLSN US Equity</stp>
        <stp>PX_YEST_CLOSE</stp>
        <stp>[Crispin Spreadsheet.xlsx]SWAN!R198C6</stp>
        <tr r="F198" s="2"/>
      </tp>
      <tp>
        <v>171.6</v>
        <stp/>
        <stp>##V3_BDPV12</stp>
        <stp>EMG LN Equity</stp>
        <stp>PX_YEST_CLOSE</stp>
        <stp>[Crispin Spreadsheet.xlsx]OBID!R11C6</stp>
        <tr r="F11" s="7"/>
      </tp>
      <tp>
        <v>1</v>
        <stp/>
        <stp>##V3_BDPV12</stp>
        <stp>GBPUSD Curncy</stp>
        <stp>QUOTE_FACTOR</stp>
        <stp>[Crispin Spreadsheet.xlsx]BEST!R8C12</stp>
        <tr r="L8" s="6"/>
      </tp>
      <tp>
        <v>1</v>
        <stp/>
        <stp>##V3_BDPV12</stp>
        <stp>GBPUSD Curncy</stp>
        <stp>QUOTE_FACTOR</stp>
        <stp>[Crispin Spreadsheet.xlsx]BEST!R9C12</stp>
        <tr r="L9" s="6"/>
      </tp>
      <tp>
        <v>21.25</v>
        <stp/>
        <stp>##V3_BDPV12</stp>
        <stp>ARYN SW Equity</stp>
        <stp>PX_YEST_CLOSE</stp>
        <stp>[Crispin Spreadsheet.xlsx]SWAN!R118C6</stp>
        <tr r="F118" s="2"/>
      </tp>
      <tp>
        <v>350.6</v>
        <stp/>
        <stp>##V3_BDPV12</stp>
        <stp>AUTO LN Equity</stp>
        <stp>PX_YEST_CLOSE</stp>
        <stp>[Crispin Spreadsheet.xlsx]SWAN!R129C6</stp>
        <tr r="F129" s="2"/>
      </tp>
      <tp>
        <v>194.22</v>
        <stp/>
        <stp>##V3_BDPV12</stp>
        <stp>VOD LN Equity</stp>
        <stp>PX_YEST_CLOSE</stp>
        <stp>[Crispin Spreadsheet.xlsx]ALEG!R50C6</stp>
        <tr r="F50" s="3"/>
      </tp>
      <tp t="s">
        <v>GBp</v>
        <stp/>
        <stp>##V3_BDPV12</stp>
        <stp>ABC LN Equity</stp>
        <stp>CRNCY</stp>
        <stp>[Crispin Spreadsheet.xlsx]OPUS!R37C4</stp>
        <tr r="D37" s="4"/>
      </tp>
      <tp t="s">
        <v>GBp</v>
        <stp/>
        <stp>##V3_BDPV12</stp>
        <stp>TLW LN Equity</stp>
        <stp>CRNCY</stp>
        <stp>[Crispin Spreadsheet.xlsx]SWAN!R166C4</stp>
        <tr r="D166" s="2"/>
      </tp>
      <tp t="s">
        <v>GBp</v>
        <stp/>
        <stp>##V3_BDPV12</stp>
        <stp>ITV LN Equity</stp>
        <stp>CRNCY</stp>
        <stp>[Crispin Spreadsheet.xlsx]SWAN!R147C4</stp>
        <tr r="D147" s="2"/>
      </tp>
      <tp t="s">
        <v>HKD</v>
        <stp/>
        <stp>##V3_BDPV12</stp>
        <stp>656 HK Equity</stp>
        <stp>CRNCY</stp>
        <stp>[Crispin Spreadsheet.xlsx]OEI!R197C4</stp>
        <tr r="D197" s="1"/>
      </tp>
      <tp>
        <v>1</v>
        <stp/>
        <stp>##V3_BDPV12</stp>
        <stp>USDEUR Curncy</stp>
        <stp>QUOTE_FACTOR</stp>
        <stp>[Crispin Spreadsheet.xlsx]FDXC!R12C12</stp>
        <tr r="L12" s="8"/>
      </tp>
      <tp>
        <v>1</v>
        <stp/>
        <stp>##V3_BDPV12</stp>
        <stp>USDEUR Curncy</stp>
        <stp>QUOTE_FACTOR</stp>
        <stp>[Crispin Spreadsheet.xlsx]FDXC!R11C12</stp>
        <tr r="L11" s="8"/>
      </tp>
      <tp>
        <v>97.96</v>
        <stp/>
        <stp>##V3_BDHV12</stp>
        <stp>SW FP Equity</stp>
        <stp>PX_CLOSE_1D</stp>
        <stp>28/03/2018</stp>
        <stp>28/03/2018</stp>
        <stp>[Crispin Spreadsheet.xlsx]OEI!R126C28</stp>
        <tr r="AB126" s="1"/>
      </tp>
      <tp t="s">
        <v>EUR</v>
        <stp/>
        <stp>##V3_BDPV12</stp>
        <stp>MT NA Equity</stp>
        <stp>CRNCY</stp>
        <stp>[Crispin Spreadsheet.xlsx]SWAN!R98C4</stp>
        <tr r="D98" s="2"/>
      </tp>
      <tp>
        <v>211.6</v>
        <stp/>
        <stp>##V3_BDPV12</stp>
        <stp>AKERBP NO Equity</stp>
        <stp>LAST_PRICE</stp>
        <stp>[Crispin Spreadsheet.xlsx]SWAN!R102C7</stp>
        <tr r="G102" s="2"/>
      </tp>
      <tp t="s">
        <v>EUR</v>
        <stp/>
        <stp>##V3_BDPV12</stp>
        <stp>UG FP Equity</stp>
        <stp>CRNCY</stp>
        <stp>[Crispin Spreadsheet.xlsx]SWAN!R41C4</stp>
        <tr r="D41" s="2"/>
      </tp>
      <tp>
        <v>47.16</v>
        <stp/>
        <stp>##V3_BDPV12</stp>
        <stp>VZ US Equity</stp>
        <stp>LAST_PRICE</stp>
        <stp>[Crispin Spreadsheet.xlsx]OEI!R708C7</stp>
        <tr r="G708" s="1"/>
      </tp>
      <tp>
        <v>3.335</v>
        <stp/>
        <stp>##V3_BDPV12</stp>
        <stp>MS IM Equity</stp>
        <stp>LAST_PRICE</stp>
        <stp>[Crispin Spreadsheet.xlsx]OEI!R231C7</stp>
        <tr r="G231" s="1"/>
      </tp>
      <tp t="s">
        <v>GBp</v>
        <stp/>
        <stp>##V3_BDPV12</stp>
        <stp>HMSO LN Equity</stp>
        <stp>CRNCY</stp>
        <stp>[Crispin Spreadsheet.xlsx]SWAN!R141C4</stp>
        <tr r="D141" s="2"/>
      </tp>
      <tp>
        <v>1132.5</v>
        <stp/>
        <stp>##V3_BDPV12</stp>
        <stp>WPP LN Equity</stp>
        <stp>PX_YEST_CLOSE</stp>
        <stp>[Crispin Spreadsheet.xlsx]SWAN!R169C6</stp>
        <tr r="F169" s="2"/>
      </tp>
      <tp>
        <v>471.6</v>
        <stp/>
        <stp>##V3_BDPV12</stp>
        <stp>JUP LN Equity</stp>
        <stp>PX_YEST_CLOSE</stp>
        <stp>[Crispin Spreadsheet.xlsx]SWAN!R149C6</stp>
        <tr r="F149" s="2"/>
      </tp>
      <tp>
        <v>171.6</v>
        <stp/>
        <stp>##V3_BDPV12</stp>
        <stp>EMG LN Equity</stp>
        <stp>PX_YEST_CLOSE</stp>
        <stp>[Crispin Spreadsheet.xlsx]ALEG!R43C6</stp>
        <tr r="F43" s="3"/>
      </tp>
      <tp t="s">
        <v>USD</v>
        <stp/>
        <stp>##V3_BDPV12</stp>
        <stp>NAV US Equity</stp>
        <stp>CRNCY</stp>
        <stp>[Crispin Spreadsheet.xlsx]SWAN!R196C4</stp>
        <tr r="D196" s="2"/>
      </tp>
      <tp>
        <v>194.22</v>
        <stp/>
        <stp>##V3_BDPV12</stp>
        <stp>VOD LN Equity</stp>
        <stp>PX_YEST_CLOSE</stp>
        <stp>[Crispin Spreadsheet.xlsx]FDXC!R45C6</stp>
        <tr r="F45" s="8"/>
      </tp>
      <tp>
        <v>116.6</v>
        <stp/>
        <stp>##V3_BDPV12</stp>
        <stp>MON US Equity</stp>
        <stp>PX_YEST_CLOSE</stp>
        <stp>[Crispin Spreadsheet.xlsx]OPUS!R58C6</stp>
        <tr r="F58" s="4"/>
      </tp>
      <tp>
        <v>1</v>
        <stp/>
        <stp>##V3_BDPV12</stp>
        <stp>GBPNOK Curncy</stp>
        <stp>QUOTE_FACTOR</stp>
        <stp>[Crispin Spreadsheet.xlsx]OPUS!R31C12</stp>
        <tr r="L31" s="4"/>
      </tp>
      <tp>
        <v>1</v>
        <stp/>
        <stp>##V3_BDPV12</stp>
        <stp>GBPSEK Curncy</stp>
        <stp>QUOTE_FACTOR</stp>
        <stp>[Crispin Spreadsheet.xlsx]OPUS!R34C12</stp>
        <tr r="L34" s="4"/>
      </tp>
      <tp>
        <v>459.5</v>
        <stp/>
        <stp>##V3_BDPV12</stp>
        <stp>HWDN LN Equity</stp>
        <stp>LAST_PRICE</stp>
        <stp>[Crispin Spreadsheet.xlsx]OPE!R39C7</stp>
        <tr r="G39" s="5"/>
      </tp>
      <tp>
        <v>886</v>
        <stp/>
        <stp>##V3_BDPV12</stp>
        <stp>8848 JT Equity</stp>
        <stp>PX_YEST_CLOSE</stp>
        <stp>[Crispin Spreadsheet.xlsx]OPE!R23C6</stp>
        <tr r="F23" s="5"/>
      </tp>
      <tp>
        <v>10.3202</v>
        <stp/>
        <stp>##V3_BDPV12</stp>
        <stp>EURSEK Curncy</stp>
        <stp>PX_YEST_CLOSE</stp>
        <stp>[Crispin Spreadsheet.xlsx]SWAN!R113C30</stp>
        <tr r="AD113" s="2"/>
      </tp>
      <tp>
        <v>10.3202</v>
        <stp/>
        <stp>##V3_BDPV12</stp>
        <stp>EURSEK Curncy</stp>
        <stp>PX_YEST_CLOSE</stp>
        <stp>[Crispin Spreadsheet.xlsx]SWAN!R115C30</stp>
        <tr r="AD115" s="2"/>
      </tp>
      <tp>
        <v>10.3202</v>
        <stp/>
        <stp>##V3_BDPV12</stp>
        <stp>EURSEK Curncy</stp>
        <stp>PX_YEST_CLOSE</stp>
        <stp>[Crispin Spreadsheet.xlsx]SWAN!R114C30</stp>
        <tr r="AD114" s="2"/>
      </tp>
      <tp t="s">
        <v>GBp</v>
        <stp/>
        <stp>##V3_BDPV12</stp>
        <stp>SKY LN Equity</stp>
        <stp>CRNCY</stp>
        <stp>[Crispin Spreadsheet.xlsx]OPUS!R50C4</stp>
        <tr r="D50" s="4"/>
      </tp>
      <tp t="s">
        <v>EUR</v>
        <stp/>
        <stp>##V3_BDPV12</stp>
        <stp>SDF GY Equity</stp>
        <stp>CRNCY</stp>
        <stp>[Crispin Spreadsheet.xlsx]SWAN!R55C4</stp>
        <tr r="D55" s="2"/>
      </tp>
      <tp>
        <v>1</v>
        <stp/>
        <stp>##V3_BDPV12</stp>
        <stp>EURNOK Curncy</stp>
        <stp>QUOTE_FACTOR</stp>
        <stp>[Crispin Spreadsheet.xlsx]OBID!R6C12</stp>
        <tr r="L6" s="7"/>
      </tp>
      <tp>
        <v>23.05</v>
        <stp/>
        <stp>##V3_BDPV12</stp>
        <stp>BGS US Equity</stp>
        <stp>PX_YEST_CLOSE</stp>
        <stp>[Crispin Spreadsheet.xlsx]SWAN!R175C6</stp>
        <tr r="F175" s="2"/>
      </tp>
      <tp>
        <v>46.29</v>
        <stp/>
        <stp>##V3_BDPV12</stp>
        <stp>CAR US Equity</stp>
        <stp>PX_YEST_CLOSE</stp>
        <stp>[Crispin Spreadsheet.xlsx]SWAN!R174C6</stp>
        <tr r="F174" s="2"/>
      </tp>
      <tp>
        <v>24.25</v>
        <stp/>
        <stp>##V3_BDPV12</stp>
        <stp>PGS NO Equity</stp>
        <stp>PX_YEST_CLOSE</stp>
        <stp>[Crispin Spreadsheet.xlsx]SWAN!R105C6</stp>
        <tr r="F105" s="2"/>
      </tp>
      <tp>
        <v>46.92</v>
        <stp/>
        <stp>##V3_BDPV12</stp>
        <stp>TUP US Equity</stp>
        <stp>PX_YEST_CLOSE</stp>
        <stp>[Crispin Spreadsheet.xlsx]SWAN!R206C6</stp>
        <tr r="F206" s="2"/>
      </tp>
      <tp>
        <v>124.88</v>
        <stp/>
        <stp>##V3_BDPV12</stp>
        <stp>GBS LN Equity</stp>
        <stp>PX_YEST_CLOSE</stp>
        <stp>[Crispin Spreadsheet.xlsx]SWAN!R215C6</stp>
        <tr r="F215" s="2"/>
      </tp>
      <tp t="s">
        <v>SEK</v>
        <stp/>
        <stp>##V3_BDPV12</stp>
        <stp>CLAB SS Equity</stp>
        <stp>CRNCY</stp>
        <stp>[Crispin Spreadsheet.xlsx]SWAN!R113C4</stp>
        <tr r="D113" s="2"/>
      </tp>
      <tp t="s">
        <v>USD</v>
        <stp/>
        <stp>##V3_BDPV12</stp>
        <stp>CDZI US Equity</stp>
        <stp>CRNCY</stp>
        <stp>[Crispin Spreadsheet.xlsx]SWAN!R178C4</stp>
        <tr r="D178" s="2"/>
      </tp>
      <tp>
        <v>16.501999999999999</v>
        <stp/>
        <stp>##V3_BDPV12</stp>
        <stp>FCA IM Equity</stp>
        <stp>PX_YEST_CLOSE</stp>
        <stp>[Crispin Spreadsheet.xlsx]SWAN!R78C6</stp>
        <tr r="F78" s="2"/>
      </tp>
      <tp>
        <v>115.8</v>
        <stp/>
        <stp>##V3_BDPV12</stp>
        <stp>TALK LN Equity</stp>
        <stp>PX_YEST_CLOSE</stp>
        <stp>[Crispin Spreadsheet.xlsx]SWAN!R163C6</stp>
        <tr r="F163" s="2"/>
      </tp>
      <tp>
        <v>57.4</v>
        <stp/>
        <stp>##V3_BDPV12</stp>
        <stp>NODL NO Equity</stp>
        <stp>PX_YEST_CLOSE</stp>
        <stp>[Crispin Spreadsheet.xlsx]SWAN!R104C6</stp>
        <tr r="F104" s="2"/>
      </tp>
      <tp t="s">
        <v>USD</v>
        <stp/>
        <stp>##V3_BDPV12</stp>
        <stp>RDC US Equity</stp>
        <stp>CRNCY</stp>
        <stp>[Crispin Spreadsheet.xlsx]ALEG!R56C4</stp>
        <tr r="D56" s="3"/>
      </tp>
      <tp>
        <v>9.6300000000000008</v>
        <stp/>
        <stp>##V3_BDPV12</stp>
        <stp>RIG US Equity</stp>
        <stp>PX_YEST_CLOSE</stp>
        <stp>[Crispin Spreadsheet.xlsx]OPUS!R61C6</stp>
        <tr r="F61" s="4"/>
      </tp>
      <tp>
        <v>23.2</v>
        <stp/>
        <stp>##V3_BDPV12</stp>
        <stp>PDG LN Equity</stp>
        <stp>PX_YEST_CLOSE</stp>
        <stp>[Crispin Spreadsheet.xlsx]ALEG!R45C6</stp>
        <tr r="F45" s="3"/>
      </tp>
      <tp t="s">
        <v>GBp</v>
        <stp/>
        <stp>##V3_BDPV12</stp>
        <stp>ACA LN Equity</stp>
        <stp>CRNCY</stp>
        <stp>[Crispin Spreadsheet.xlsx]OPUS!R38C4</stp>
        <tr r="D38" s="4"/>
      </tp>
      <tp>
        <v>921</v>
        <stp/>
        <stp>##V3_BDPV12</stp>
        <stp>ANTO LN Equity</stp>
        <stp>PX_YEST_CLOSE</stp>
        <stp>[Crispin Spreadsheet.xlsx]SWAN!R127C6</stp>
        <tr r="F127" s="2"/>
      </tp>
      <tp>
        <v>64.38</v>
        <stp/>
        <stp>##V3_BDHV12</stp>
        <stp>K US Equity</stp>
        <stp>PX_CLOSE_1D</stp>
        <stp>28/03/2018</stp>
        <stp>28/03/2018</stp>
        <stp>[Crispin Spreadsheet.xlsx]OEI!R657C28</stp>
        <tr r="AB657" s="1"/>
      </tp>
      <tp t="s">
        <v>GBp</v>
        <stp/>
        <stp>##V3_BDPV12</stp>
        <stp>EMG LN Equity</stp>
        <stp>CRNCY</stp>
        <stp>[Crispin Spreadsheet.xlsx]OPUS!R46C4</stp>
        <tr r="D46" s="4"/>
      </tp>
      <tp>
        <v>122.85</v>
        <stp/>
        <stp>##V3_BDPV12</stp>
        <stp>G M8 Comdty</stp>
        <stp>LAST_PRICE</stp>
        <stp>[Crispin Spreadsheet.xlsx]OEI!R735C7</stp>
        <tr r="G735" s="1"/>
      </tp>
      <tp>
        <v>1</v>
        <stp/>
        <stp>##V3_BDPV12</stp>
        <stp>GBPUSD Curncy</stp>
        <stp>QUOTE_FACTOR</stp>
        <stp>[Crispin Spreadsheet.xlsx]OPUS!R62C12</stp>
        <tr r="L62" s="4"/>
      </tp>
      <tp>
        <v>1</v>
        <stp/>
        <stp>##V3_BDPV12</stp>
        <stp>GBPUSD Curncy</stp>
        <stp>QUOTE_FACTOR</stp>
        <stp>[Crispin Spreadsheet.xlsx]OPUS!R60C12</stp>
        <tr r="L60" s="4"/>
      </tp>
      <tp>
        <v>1</v>
        <stp/>
        <stp>##V3_BDPV12</stp>
        <stp>GBPUSD Curncy</stp>
        <stp>QUOTE_FACTOR</stp>
        <stp>[Crispin Spreadsheet.xlsx]OPUS!R61C12</stp>
        <tr r="L61" s="4"/>
      </tp>
      <tp>
        <v>1</v>
        <stp/>
        <stp>##V3_BDPV12</stp>
        <stp>GBPUSD Curncy</stp>
        <stp>QUOTE_FACTOR</stp>
        <stp>[Crispin Spreadsheet.xlsx]OPUS!R42C12</stp>
        <tr r="L42" s="4"/>
      </tp>
      <tp>
        <v>1</v>
        <stp/>
        <stp>##V3_BDPV12</stp>
        <stp>GBPUSD Curncy</stp>
        <stp>QUOTE_FACTOR</stp>
        <stp>[Crispin Spreadsheet.xlsx]OPUS!R45C12</stp>
        <tr r="L45" s="4"/>
      </tp>
      <tp>
        <v>1</v>
        <stp/>
        <stp>##V3_BDPV12</stp>
        <stp>GBPUSD Curncy</stp>
        <stp>QUOTE_FACTOR</stp>
        <stp>[Crispin Spreadsheet.xlsx]OPUS!R56C12</stp>
        <tr r="L56" s="4"/>
      </tp>
      <tp>
        <v>1</v>
        <stp/>
        <stp>##V3_BDPV12</stp>
        <stp>GBPUSD Curncy</stp>
        <stp>QUOTE_FACTOR</stp>
        <stp>[Crispin Spreadsheet.xlsx]OPUS!R57C12</stp>
        <tr r="L57" s="4"/>
      </tp>
      <tp>
        <v>1</v>
        <stp/>
        <stp>##V3_BDPV12</stp>
        <stp>GBPUSD Curncy</stp>
        <stp>QUOTE_FACTOR</stp>
        <stp>[Crispin Spreadsheet.xlsx]OPUS!R58C12</stp>
        <tr r="L58" s="4"/>
      </tp>
      <tp>
        <v>1</v>
        <stp/>
        <stp>##V3_BDPV12</stp>
        <stp>GBPUSD Curncy</stp>
        <stp>QUOTE_FACTOR</stp>
        <stp>[Crispin Spreadsheet.xlsx]OPUS!R59C12</stp>
        <tr r="L59" s="4"/>
      </tp>
      <tp>
        <v>3.0219999999999998</v>
        <stp/>
        <stp>##V3_BDPV12</stp>
        <stp>AGFB BB Equity</stp>
        <stp>LAST_PRICE</stp>
        <stp>[Crispin Spreadsheet.xlsx]OEI!R34C7</stp>
        <tr r="G34" s="1"/>
      </tp>
      <tp>
        <v>636.5</v>
        <stp/>
        <stp>##V3_BDPV12</stp>
        <stp>DMGT LN Equity</stp>
        <stp>LAST_PRICE</stp>
        <stp>[Crispin Spreadsheet.xlsx]OPE!R35C7</stp>
        <tr r="G35" s="5"/>
      </tp>
      <tp>
        <v>135.6</v>
        <stp/>
        <stp>##V3_BDPV12</stp>
        <stp>AMBUB DC Equity</stp>
        <stp>LAST_PRICE</stp>
        <stp>[Crispin Spreadsheet.xlsx]OEI!R59C7</stp>
        <tr r="G59" s="1"/>
      </tp>
      <tp>
        <v>56.36</v>
        <stp/>
        <stp>##V3_BDPV12</stp>
        <stp>NESTE FH Equity</stp>
        <stp>LAST_PRICE</stp>
        <stp>[Crispin Spreadsheet.xlsx]OEI!R73C7</stp>
        <tr r="G73" s="1"/>
      </tp>
      <tp>
        <v>89.28</v>
        <stp/>
        <stp>##V3_BDPV12</stp>
        <stp>ABI BB Equity</stp>
        <stp>PX_YEST_CLOSE</stp>
        <stp>[Crispin Spreadsheet.xlsx]SWAN!R17C6</stp>
        <tr r="F17" s="2"/>
      </tp>
      <tp t="s">
        <v>ISHARES MSCI EMERGING MARKET</v>
        <stp/>
        <stp>##V3_BDPV12</stp>
        <stp>EEM US Equity</stp>
        <stp>NAME</stp>
        <stp>[Crispin Spreadsheet.xlsx]OEI!R732C5</stp>
        <tr r="E732" s="1"/>
      </tp>
      <tp>
        <v>70.58</v>
        <stp/>
        <stp>##V3_BDPV12</stp>
        <stp>LVS US Equity</stp>
        <stp>PX_YEST_CLOSE</stp>
        <stp>[Crispin Spreadsheet.xlsx]SWAN!R194C6</stp>
        <tr r="F194" s="2"/>
      </tp>
      <tp>
        <v>749</v>
        <stp/>
        <stp>##V3_BDPV12</stp>
        <stp>PSON LN Equity</stp>
        <stp>PX_YEST_CLOSE</stp>
        <stp>[Crispin Spreadsheet.xlsx]SWAN!R157C6</stp>
        <tr r="F157" s="2"/>
      </tp>
      <tp t="s">
        <v>USD</v>
        <stp/>
        <stp>##V3_BDPV12</stp>
        <stp>CACC US Equity</stp>
        <stp>CRNCY</stp>
        <stp>[Crispin Spreadsheet.xlsx]SWAN!R183C4</stp>
        <tr r="D183" s="2"/>
      </tp>
      <tp t="s">
        <v>GBp</v>
        <stp/>
        <stp>##V3_BDPV12</stp>
        <stp>EMG LN Equity</stp>
        <stp>CRNCY</stp>
        <stp>[Crispin Spreadsheet.xlsx]BEST!R10C4</stp>
        <tr r="D10" s="6"/>
      </tp>
      <tp t="s">
        <v>CAD</v>
        <stp/>
        <stp>##V3_BDPV12</stp>
        <stp>TRQ CN Equity</stp>
        <stp>CRNCY</stp>
        <stp>[Crispin Spreadsheet.xlsx]SWAN!R25C4</stp>
        <tr r="D25" s="2"/>
      </tp>
      <tp t="s">
        <v>USD</v>
        <stp/>
        <stp>##V3_BDPV12</stp>
        <stp>KGC US Equity</stp>
        <stp>CRNCY</stp>
        <stp>[Crispin Spreadsheet.xlsx]ALEG!R54C4</stp>
        <tr r="D54" s="3"/>
      </tp>
      <tp t="s">
        <v>USD</v>
        <stp/>
        <stp>##V3_BDPV12</stp>
        <stp>EOG US Equity</stp>
        <stp>CRNCY</stp>
        <stp>[Crispin Spreadsheet.xlsx]FDXC!R48C4</stp>
        <tr r="D48" s="8"/>
      </tp>
      <tp>
        <v>102.93</v>
        <stp/>
        <stp>##V3_BDPV12</stp>
        <stp>EOG US Equity</stp>
        <stp>PX_YEST_CLOSE</stp>
        <stp>[Crispin Spreadsheet.xlsx]OPUS!R56C6</stp>
        <tr r="F56" s="4"/>
      </tp>
      <tp t="s">
        <v>GBp</v>
        <stp/>
        <stp>##V3_BDPV12</stp>
        <stp>TUNG LN Equity</stp>
        <stp>CRNCY</stp>
        <stp>[Crispin Spreadsheet.xlsx]SWAN!R167C4</stp>
        <tr r="D167" s="2"/>
      </tp>
      <tp>
        <v>122.14</v>
        <stp/>
        <stp>##V3_BDHV12</stp>
        <stp>G M8 Comdty</stp>
        <stp>PX_CLOSE_1D</stp>
        <stp>28/03/2018</stp>
        <stp>28/03/2018</stp>
        <stp>[Crispin Spreadsheet.xlsx]OEI!R735C28</stp>
        <tr r="AB735" s="1"/>
      </tp>
      <tp>
        <v>8.24</v>
        <stp/>
        <stp>##V3_BDPV12</stp>
        <stp>GOGO US Equity</stp>
        <stp>PX_YEST_CLOSE</stp>
        <stp>[Crispin Spreadsheet.xlsx]SWAN!R186C6</stp>
        <tr r="F186" s="2"/>
      </tp>
      <tp>
        <v>23.2</v>
        <stp/>
        <stp>##V3_BDPV12</stp>
        <stp>PDG LN Equity</stp>
        <stp>PX_YEST_CLOSE</stp>
        <stp>[Crispin Spreadsheet.xlsx]FDXC!R40C6</stp>
        <tr r="F40" s="8"/>
      </tp>
      <tp>
        <v>171.6</v>
        <stp/>
        <stp>##V3_BDPV12</stp>
        <stp>EMG LN Equity</stp>
        <stp>PX_YEST_CLOSE</stp>
        <stp>[Crispin Spreadsheet.xlsx]FDXC!R39C6</stp>
        <tr r="F39" s="8"/>
      </tp>
      <tp>
        <v>5115.5</v>
        <stp/>
        <stp>##V3_BDPV12</stp>
        <stp>CFA Index</stp>
        <stp>LAST_PRICE</stp>
        <stp>[Crispin Spreadsheet.xlsx]OEI!R80C7</stp>
        <tr r="G80" s="1"/>
      </tp>
      <tp>
        <v>3245</v>
        <stp/>
        <stp>##V3_BDPV12</stp>
        <stp>VGA Index</stp>
        <stp>LAST_PRICE</stp>
        <stp>[Crispin Spreadsheet.xlsx]OEI!R81C7</stp>
        <tr r="G81" s="1"/>
      </tp>
      <tp>
        <v>1347.9</v>
        <stp/>
        <stp>##V3_BDHV12</stp>
        <stp>GCM8 Comdty</stp>
        <stp>PX_CLOSE_1D</stp>
        <stp>28/03/2018</stp>
        <stp>28/03/2018</stp>
        <stp>[Crispin Spreadsheet.xlsx]OEI!R733C28</stp>
        <tr r="AB733" s="1"/>
      </tp>
      <tp>
        <v>38.6</v>
        <stp/>
        <stp>##V3_BDPV12</stp>
        <stp>BDRILL NO Equity</stp>
        <stp>PX_YEST_CLOSE</stp>
        <stp>[Crispin Spreadsheet.xlsx]SWAN!R103C6</stp>
        <tr r="F103" s="2"/>
      </tp>
      <tp>
        <v>2.2800000000000002</v>
        <stp/>
        <stp>##V3_BDHV12</stp>
        <stp>GMA AU Equity</stp>
        <stp>PX_CLOSE_1D</stp>
        <stp>28/03/2018</stp>
        <stp>28/03/2018</stp>
        <stp>[Crispin Spreadsheet.xlsx]SWAN!R9C26</stp>
        <tr r="Z9" s="2"/>
      </tp>
      <tp>
        <v>4.58</v>
        <stp/>
        <stp>##V3_BDHV12</stp>
        <stp>FMG AU Equity</stp>
        <stp>PX_CLOSE_1D</stp>
        <stp>28/03/2018</stp>
        <stp>28/03/2018</stp>
        <stp>[Crispin Spreadsheet.xlsx]SWAN!R8C26</stp>
        <tr r="Z8" s="2"/>
      </tp>
      <tp>
        <v>1.7609999999999999</v>
        <stp/>
        <stp>##V3_BDPV12</stp>
        <stp>SDRL NO Equity</stp>
        <stp>PX_YEST_CLOSE</stp>
        <stp>[Crispin Spreadsheet.xlsx]SWAN!R106C6</stp>
        <tr r="F106" s="2"/>
      </tp>
      <tp>
        <v>2.16</v>
        <stp/>
        <stp>##V3_BDPV12</stp>
        <stp>WFT US Equity</stp>
        <stp>PX_YEST_CLOSE</stp>
        <stp>[Crispin Spreadsheet.xlsx]SWAN!R210C6</stp>
        <tr r="F210" s="2"/>
      </tp>
      <tp t="s">
        <v>EUR</v>
        <stp/>
        <stp>##V3_BDPV12</stp>
        <stp>CBK GY Equity</stp>
        <stp>CRNCY</stp>
        <stp>[Crispin Spreadsheet.xlsx]SWAN!R51C4</stp>
        <tr r="D51" s="2"/>
      </tp>
      <tp>
        <v>5882</v>
        <stp/>
        <stp>##V3_BDPV12</stp>
        <stp>RRS LN Equity</stp>
        <stp>PX_YEST_CLOSE</stp>
        <stp>[Crispin Spreadsheet.xlsx]BEST!R12C6</stp>
        <tr r="F12" s="6"/>
      </tp>
      <tp>
        <v>87.2</v>
        <stp/>
        <stp>##V3_BDPV12</stp>
        <stp>LOOK LN Equity</stp>
        <stp>PX_YEST_CLOSE</stp>
        <stp>[Crispin Spreadsheet.xlsx]SWAN!R151C6</stp>
        <tr r="F151" s="2"/>
      </tp>
      <tp t="s">
        <v>USD</v>
        <stp/>
        <stp>##V3_BDPV12</stp>
        <stp>CAT US Equity</stp>
        <stp>CRNCY</stp>
        <stp>[Crispin Spreadsheet.xlsx]SWAN!R179C4</stp>
        <tr r="D179" s="2"/>
      </tp>
      <tp>
        <v>33.64</v>
        <stp/>
        <stp>##V3_BDPV12</stp>
        <stp>WEED CN Equity</stp>
        <stp>LAST_PRICE</stp>
        <stp>[Crispin Spreadsheet.xlsx]OEI!R49C7</stp>
        <tr r="G49" s="1"/>
      </tp>
      <tp>
        <v>14.55</v>
        <stp/>
        <stp>##V3_BDPV12</stp>
        <stp>STERV FH Equity</stp>
        <stp>LAST_PRICE</stp>
        <stp>[Crispin Spreadsheet.xlsx]OEI!R77C7</stp>
        <tr r="G77" s="1"/>
      </tp>
      <tp>
        <v>80.849999999999994</v>
        <stp/>
        <stp>##V3_BDPV12</stp>
        <stp>BB FP Equity</stp>
        <stp>PX_YEST_CLOSE</stp>
        <stp>[Crispin Spreadsheet.xlsx]SWAN!R44C6</stp>
        <tr r="F44" s="2"/>
      </tp>
      <tp>
        <v>7.63</v>
        <stp/>
        <stp>##V3_BDHV12</stp>
        <stp>BLD AU Equity</stp>
        <stp>PX_CLOSE_1D</stp>
        <stp>28/03/2018</stp>
        <stp>28/03/2018</stp>
        <stp>[Crispin Spreadsheet.xlsx]SWAN!R6C26</stp>
        <tr r="Z6" s="2"/>
      </tp>
      <tp t="s">
        <v>EUR</v>
        <stp/>
        <stp>##V3_BDPV12</stp>
        <stp>TKA GY Equity</stp>
        <stp>CRNCY</stp>
        <stp>[Crispin Spreadsheet.xlsx]SWAN!R59C4</stp>
        <tr r="D59" s="2"/>
      </tp>
      <tp>
        <v>9.6952999999999996</v>
        <stp/>
        <stp>##V3_BDPV12</stp>
        <stp>EURNOK Curncy</stp>
        <stp>PX_YEST_CLOSE</stp>
        <stp>[Crispin Spreadsheet.xlsx]OPE!R26C26</stp>
        <tr r="Z26" s="5"/>
      </tp>
      <tp>
        <v>10.3202</v>
        <stp/>
        <stp>##V3_BDPV12</stp>
        <stp>EURSEK Curncy</stp>
        <stp>PX_YEST_CLOSE</stp>
        <stp>[Crispin Spreadsheet.xlsx]OPE!R29C26</stp>
        <tr r="Z29" s="5"/>
      </tp>
      <tp>
        <v>7.4512999999999998</v>
        <stp/>
        <stp>##V3_BDPV12</stp>
        <stp>EURDKK Curncy</stp>
        <stp>PX_YEST_CLOSE</stp>
        <stp>[Crispin Spreadsheet.xlsx]OEI!R59C32</stp>
        <tr r="AF59" s="1"/>
      </tp>
      <tp>
        <v>7.4512999999999998</v>
        <stp/>
        <stp>##V3_BDPV12</stp>
        <stp>EURDKK Curncy</stp>
        <stp>PX_YEST_CLOSE</stp>
        <stp>[Crispin Spreadsheet.xlsx]OEI!R62C32</stp>
        <tr r="AF62" s="1"/>
      </tp>
      <tp>
        <v>7.4512999999999998</v>
        <stp/>
        <stp>##V3_BDPV12</stp>
        <stp>EURDKK Curncy</stp>
        <stp>PX_YEST_CLOSE</stp>
        <stp>[Crispin Spreadsheet.xlsx]OEI!R63C32</stp>
        <tr r="AF63" s="1"/>
      </tp>
      <tp>
        <v>7.4512999999999998</v>
        <stp/>
        <stp>##V3_BDPV12</stp>
        <stp>EURDKK Curncy</stp>
        <stp>PX_YEST_CLOSE</stp>
        <stp>[Crispin Spreadsheet.xlsx]OEI!R60C32</stp>
        <tr r="AF60" s="1"/>
      </tp>
      <tp>
        <v>7.4512999999999998</v>
        <stp/>
        <stp>##V3_BDPV12</stp>
        <stp>EURDKK Curncy</stp>
        <stp>PX_YEST_CLOSE</stp>
        <stp>[Crispin Spreadsheet.xlsx]OEI!R61C32</stp>
        <tr r="AF61" s="1"/>
      </tp>
      <tp>
        <v>7.4512999999999998</v>
        <stp/>
        <stp>##V3_BDPV12</stp>
        <stp>EURDKK Curncy</stp>
        <stp>PX_YEST_CLOSE</stp>
        <stp>[Crispin Spreadsheet.xlsx]OEI!R66C32</stp>
        <tr r="AF66" s="1"/>
      </tp>
      <tp>
        <v>7.4512999999999998</v>
        <stp/>
        <stp>##V3_BDPV12</stp>
        <stp>EURDKK Curncy</stp>
        <stp>PX_YEST_CLOSE</stp>
        <stp>[Crispin Spreadsheet.xlsx]OEI!R67C32</stp>
        <tr r="AF67" s="1"/>
      </tp>
      <tp>
        <v>7.4512999999999998</v>
        <stp/>
        <stp>##V3_BDPV12</stp>
        <stp>EURDKK Curncy</stp>
        <stp>PX_YEST_CLOSE</stp>
        <stp>[Crispin Spreadsheet.xlsx]OEI!R64C32</stp>
        <tr r="AF64" s="1"/>
      </tp>
      <tp>
        <v>7.4512999999999998</v>
        <stp/>
        <stp>##V3_BDPV12</stp>
        <stp>EURDKK Curncy</stp>
        <stp>PX_YEST_CLOSE</stp>
        <stp>[Crispin Spreadsheet.xlsx]OEI!R65C32</stp>
        <tr r="AF65" s="1"/>
      </tp>
      <tp>
        <v>22.75</v>
        <stp/>
        <stp>##V3_BDPV12</stp>
        <stp>BFR US Equity</stp>
        <stp>PX_YEST_CLOSE</stp>
        <stp>[Crispin Spreadsheet.xlsx]SWAN!R177C6</stp>
        <tr r="F177" s="2"/>
      </tp>
      <tp>
        <v>20.41</v>
        <stp/>
        <stp>##V3_BDPV12</stp>
        <stp>GGP US Equity</stp>
        <stp>PX_YEST_CLOSE</stp>
        <stp>[Crispin Spreadsheet.xlsx]SWAN!R185C6</stp>
        <tr r="F185" s="2"/>
      </tp>
      <tp t="s">
        <v>EUR</v>
        <stp/>
        <stp>##V3_BDPV12</stp>
        <stp>WCH GY Equity</stp>
        <stp>CRNCY</stp>
        <stp>[Crispin Spreadsheet.xlsx]SWAN!R61C4</stp>
        <tr r="D61" s="2"/>
      </tp>
      <tp t="s">
        <v>GBp</v>
        <stp/>
        <stp>##V3_BDPV12</stp>
        <stp>BARC LN Equity</stp>
        <stp>CRNCY</stp>
        <stp>[Crispin Spreadsheet.xlsx]SWAN!R131C4</stp>
        <tr r="D131" s="2"/>
      </tp>
      <tp t="s">
        <v>USD</v>
        <stp/>
        <stp>##V3_BDPV12</stp>
        <stp>RIG US Equity</stp>
        <stp>CRNCY</stp>
        <stp>[Crispin Spreadsheet.xlsx]ALEG!R58C4</stp>
        <tr r="D58" s="3"/>
      </tp>
      <tp t="s">
        <v>USD</v>
        <stp/>
        <stp>##V3_BDPV12</stp>
        <stp>RDC US Equity</stp>
        <stp>CRNCY</stp>
        <stp>[Crispin Spreadsheet.xlsx]FDXC!R51C4</stp>
        <tr r="D51" s="8"/>
      </tp>
      <tp>
        <v>112.75</v>
        <stp/>
        <stp>##V3_BDPV12</stp>
        <stp>BTSA Comdty</stp>
        <stp>LAST_PRICE</stp>
        <stp>[Crispin Spreadsheet.xlsx]OEI!R723C7</stp>
        <tr r="G723" s="1"/>
      </tp>
      <tp t="s">
        <v>EUR</v>
        <stp/>
        <stp>##V3_BDPV12</stp>
        <stp>BNP FP Equity</stp>
        <stp>CRNCY</stp>
        <stp>[Crispin Spreadsheet.xlsx]SWAN!R35C4</stp>
        <tr r="D35" s="2"/>
      </tp>
      <tp>
        <v>986.8</v>
        <stp/>
        <stp>##V3_BDPV12</stp>
        <stp>MCRO LN Equity</stp>
        <stp>PX_YEST_CLOSE</stp>
        <stp>[Crispin Spreadsheet.xlsx]SWAN!R154C6</stp>
        <tr r="F154" s="2"/>
      </tp>
      <tp t="s">
        <v>#N/A N/A</v>
        <stp/>
        <stp>##V3_BDHV12</stp>
        <stp>REDFTPB GU Equity</stp>
        <stp>PX_CLOSE_1D</stp>
        <stp>28/03/2018</stp>
        <stp>28/03/2018</stp>
        <stp>[Crispin Spreadsheet.xlsx]OEI!R190C28</stp>
        <tr r="AB190" s="1"/>
      </tp>
      <tp t="s">
        <v>GBp</v>
        <stp/>
        <stp>##V3_BDPV12</stp>
        <stp>AGY LN Equity</stp>
        <stp>CRNCY</stp>
        <stp>[Crispin Spreadsheet.xlsx]SWAN!R125C4</stp>
        <tr r="D125" s="2"/>
      </tp>
      <tp t="s">
        <v>EUR</v>
        <stp/>
        <stp>##V3_BDPV12</stp>
        <stp>IFX GY Equity</stp>
        <stp>CRNCY</stp>
        <stp>[Crispin Spreadsheet.xlsx]SWAN!R54C4</stp>
        <tr r="D54" s="2"/>
      </tp>
      <tp>
        <v>65.94</v>
        <stp/>
        <stp>##V3_BDPV12</stp>
        <stp>GGAL US Equity</stp>
        <stp>PX_YEST_CLOSE</stp>
        <stp>[Crispin Spreadsheet.xlsx]SWAN!R187C6</stp>
        <tr r="F187" s="2"/>
      </tp>
      <tp t="s">
        <v>HKD</v>
        <stp/>
        <stp>##V3_BDPV12</stp>
        <stp>175 HK Equity</stp>
        <stp>CRNCY</stp>
        <stp>[Crispin Spreadsheet.xlsx]OEI!R198C4</stp>
        <tr r="D198" s="1"/>
      </tp>
      <tp>
        <v>63.12</v>
        <stp/>
        <stp>##V3_BDPV12</stp>
        <stp>K US Equity</stp>
        <stp>LAST_PRICE</stp>
        <stp>[Crispin Spreadsheet.xlsx]OEI!R657C7</stp>
        <tr r="G657" s="1"/>
      </tp>
      <tp t="s">
        <v>GBp</v>
        <stp/>
        <stp>##V3_BDPV12</stp>
        <stp>BA/ LN Equity</stp>
        <stp>CRNCY</stp>
        <stp>[Crispin Spreadsheet.xlsx]OPUS!R39C4</stp>
        <tr r="D39" s="4"/>
      </tp>
      <tp>
        <v>1</v>
        <stp/>
        <stp>##V3_BDPV12</stp>
        <stp>EURBRL Curncy</stp>
        <stp>QUOTE_FACTOR</stp>
        <stp>[Crispin Spreadsheet.xlsx]SWAN!R21C12</stp>
        <tr r="L21" s="2"/>
      </tp>
      <tp>
        <v>47.31</v>
        <stp/>
        <stp>##V3_BDHV12</stp>
        <stp>VZ US Equity</stp>
        <stp>PX_CLOSE_1D</stp>
        <stp>28/03/2018</stp>
        <stp>28/03/2018</stp>
        <stp>[Crispin Spreadsheet.xlsx]OEI!R708C28</stp>
        <tr r="AB708" s="1"/>
      </tp>
      <tp>
        <v>225.1</v>
        <stp/>
        <stp>##V3_BDPV12</stp>
        <stp>DANSKE DC Equity</stp>
        <stp>LAST_PRICE</stp>
        <stp>[Crispin Spreadsheet.xlsx]OEI!R61C7</stp>
        <tr r="G61" s="1"/>
      </tp>
      <tp>
        <v>33.93</v>
        <stp/>
        <stp>##V3_BDPV12</stp>
        <stp>SLCE3 BS Equity</stp>
        <stp>LAST_PRICE</stp>
        <stp>[Crispin Spreadsheet.xlsx]ALEG!R6C7</stp>
        <tr r="G6" s="3"/>
      </tp>
      <tp t="s">
        <v>EUR</v>
        <stp/>
        <stp>##V3_BDPV12</stp>
        <stp>VGA Index</stp>
        <stp>CRNCY</stp>
        <stp>[Crispin Spreadsheet.xlsx]OEI!R81C4</stp>
        <tr r="D81" s="1"/>
      </tp>
      <tp>
        <v>211.6</v>
        <stp/>
        <stp>##V3_BDPV12</stp>
        <stp>AKERBP NO Equity</stp>
        <stp>LAST_PRICE</stp>
        <stp>[Crispin Spreadsheet.xlsx]OBID!R6C7</stp>
        <tr r="G6" s="7"/>
      </tp>
      <tp>
        <v>84.97</v>
        <stp/>
        <stp>##V3_BDPV12</stp>
        <stp>SAP GY Equity</stp>
        <stp>PX_YEST_CLOSE</stp>
        <stp>[Crispin Spreadsheet.xlsx]OPUS!R17C6</stp>
        <tr r="F17" s="4"/>
      </tp>
      <tp t="s">
        <v>#N/A N/A</v>
        <stp/>
        <stp>##V3_BDPV12</stp>
        <stp>SVH AU Equity</stp>
        <stp>PX_YEST_CLOSE</stp>
        <stp>[Crispin Spreadsheet.xlsx]SWAN!R11C6</stp>
        <tr r="F11" s="2"/>
      </tp>
      <tp t="s">
        <v>EUR</v>
        <stp/>
        <stp>##V3_BDPV12</stp>
        <stp>DEC FP Equity</stp>
        <stp>CRNCY</stp>
        <stp>[Crispin Spreadsheet.xlsx]SWAN!R39C4</stp>
        <tr r="D39" s="2"/>
      </tp>
      <tp>
        <v>4.0765000000000002</v>
        <stp/>
        <stp>##V3_BDPV12</stp>
        <stp>EURBRL Curncy</stp>
        <stp>PX_YEST_CLOSE</stp>
        <stp>[Crispin Spreadsheet.xlsx]OEI!R43C32</stp>
        <tr r="AF43" s="1"/>
      </tp>
      <tp>
        <v>4.0765000000000002</v>
        <stp/>
        <stp>##V3_BDPV12</stp>
        <stp>EURBRL Curncy</stp>
        <stp>PX_YEST_CLOSE</stp>
        <stp>[Crispin Spreadsheet.xlsx]OEI!R44C32</stp>
        <tr r="AF44" s="1"/>
      </tp>
      <tp>
        <v>19.45</v>
        <stp/>
        <stp>##V3_BDPV12</stp>
        <stp>HTZ US Equity</stp>
        <stp>PX_YEST_CLOSE</stp>
        <stp>[Crispin Spreadsheet.xlsx]SWAN!R188C6</stp>
        <tr r="F188" s="2"/>
      </tp>
      <tp>
        <v>421.4</v>
        <stp/>
        <stp>##V3_BDPV12</stp>
        <stp>UHR SW Equity</stp>
        <stp>PX_YEST_CLOSE</stp>
        <stp>[Crispin Spreadsheet.xlsx]SWAN!R120C6</stp>
        <tr r="F120" s="2"/>
      </tp>
      <tp t="s">
        <v>GBp</v>
        <stp/>
        <stp>##V3_BDPV12</stp>
        <stp>SKY LN Equity</stp>
        <stp>CRNCY</stp>
        <stp>[Crispin Spreadsheet.xlsx]BEST!R13C4</stp>
        <tr r="D13" s="6"/>
      </tp>
      <tp>
        <v>13.785</v>
        <stp/>
        <stp>##V3_BDPV12</stp>
        <stp>ORA FP Equity</stp>
        <stp>PX_YEST_CLOSE</stp>
        <stp>[Crispin Spreadsheet.xlsx]SWAN!R40C6</stp>
        <tr r="F40" s="2"/>
      </tp>
      <tp t="s">
        <v>GBp</v>
        <stp/>
        <stp>##V3_BDPV12</stp>
        <stp>ASHM LN Equity</stp>
        <stp>CRNCY</stp>
        <stp>[Crispin Spreadsheet.xlsx]SWAN!R128C4</stp>
        <tr r="D128" s="2"/>
      </tp>
      <tp t="s">
        <v>USD</v>
        <stp/>
        <stp>##V3_BDPV12</stp>
        <stp>HURLN 7.5 07/24/22 Corp</stp>
        <stp>CRNCY</stp>
        <stp>[Crispin Spreadsheet.xlsx]ALEG!R42C4</stp>
        <tr r="D42" s="3"/>
      </tp>
      <tp>
        <v>460.8</v>
        <stp/>
        <stp>##V3_BDPV12</stp>
        <stp>HWDN LN Equity</stp>
        <stp>PX_YEST_CLOSE</stp>
        <stp>[Crispin Spreadsheet.xlsx]SWAN!R142C6</stp>
        <tr r="F142" s="2"/>
      </tp>
      <tp>
        <v>23.2</v>
        <stp/>
        <stp>##V3_BDPV12</stp>
        <stp>PDG LN Equity</stp>
        <stp>PX_YEST_CLOSE</stp>
        <stp>[Crispin Spreadsheet.xlsx]OBID!R12C6</stp>
        <tr r="F12" s="7"/>
      </tp>
      <tp>
        <v>3514</v>
        <stp/>
        <stp>##V3_BDPV12</stp>
        <stp>MTRO LN Equity</stp>
        <stp>PX_YEST_CLOSE</stp>
        <stp>[Crispin Spreadsheet.xlsx]SWAN!R153C6</stp>
        <tr r="F153" s="2"/>
      </tp>
      <tp>
        <v>142.9</v>
        <stp/>
        <stp>##V3_BDPV12</stp>
        <stp>ACA LN Equity</stp>
        <stp>PX_YEST_CLOSE</stp>
        <stp>[Crispin Spreadsheet.xlsx]FDXC!R32C6</stp>
        <tr r="F32" s="8"/>
      </tp>
      <tp t="s">
        <v>USD</v>
        <stp/>
        <stp>##V3_BDPV12</stp>
        <stp>TSLA US Equity</stp>
        <stp>CRNCY</stp>
        <stp>[Crispin Spreadsheet.xlsx]SWAN!R204C4</stp>
        <tr r="D204" s="2"/>
      </tp>
      <tp t="s">
        <v>GBp</v>
        <stp/>
        <stp>##V3_BDPV12</stp>
        <stp>SKY LN Equity</stp>
        <stp>CRNCY</stp>
        <stp>[Crispin Spreadsheet.xlsx]SWAN!R162C4</stp>
        <tr r="D162" s="2"/>
      </tp>
      <tp>
        <v>1</v>
        <stp/>
        <stp>##V3_BDPV12</stp>
        <stp>EURJPY Curncy</stp>
        <stp>QUOTE_FACTOR</stp>
        <stp>[Crispin Spreadsheet.xlsx]ALEG!R19C12</stp>
        <tr r="L19" s="3"/>
      </tp>
      <tp>
        <v>1</v>
        <stp/>
        <stp>##V3_BDPV12</stp>
        <stp>EURJPY Curncy</stp>
        <stp>QUOTE_FACTOR</stp>
        <stp>[Crispin Spreadsheet.xlsx]ALEG!R18C12</stp>
        <tr r="L18" s="3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EURJPY Curncy</stp>
        <stp>QUOTE_FACTOR</stp>
        <stp>[Crispin Spreadsheet.xlsx]ALEG!R23C12</stp>
        <tr r="L23" s="3"/>
      </tp>
      <tp>
        <v>1</v>
        <stp/>
        <stp>##V3_BDPV12</stp>
        <stp>EURJPY Curncy</stp>
        <stp>QUOTE_FACTOR</stp>
        <stp>[Crispin Spreadsheet.xlsx]ALEG!R22C12</stp>
        <tr r="L22" s="3"/>
      </tp>
      <tp>
        <v>1</v>
        <stp/>
        <stp>##V3_BDPV12</stp>
        <stp>EURJPY Curncy</stp>
        <stp>QUOTE_FACTOR</stp>
        <stp>[Crispin Spreadsheet.xlsx]ALEG!R21C12</stp>
        <tr r="L21" s="3"/>
      </tp>
      <tp>
        <v>1</v>
        <stp/>
        <stp>##V3_BDPV12</stp>
        <stp>EURJPY Curncy</stp>
        <stp>QUOTE_FACTOR</stp>
        <stp>[Crispin Spreadsheet.xlsx]ALEG!R20C12</stp>
        <tr r="L20" s="3"/>
      </tp>
      <tp>
        <v>112.63</v>
        <stp/>
        <stp>##V3_BDHV12</stp>
        <stp>BTSA Comdty</stp>
        <stp>PX_CLOSE_1D</stp>
        <stp>28/03/2018</stp>
        <stp>28/03/2018</stp>
        <stp>[Crispin Spreadsheet.xlsx]OEI!R723C28</stp>
        <tr r="AB723" s="1"/>
      </tp>
      <tp>
        <v>1</v>
        <stp/>
        <stp>##V3_BDPV12</stp>
        <stp>EURDKK Curncy</stp>
        <stp>QUOTE_FACTOR</stp>
        <stp>[Crispin Spreadsheet.xlsx]SWAN!R28C12</stp>
        <tr r="L28" s="2"/>
      </tp>
      <tp>
        <v>124</v>
        <stp/>
        <stp>##V3_BDPV12</stp>
        <stp>16 HK Equity</stp>
        <stp>PX_YEST_CLOSE</stp>
        <stp>[Crispin Spreadsheet.xlsx]OEI!R205C6</stp>
        <tr r="F205" s="1"/>
      </tp>
      <tp>
        <v>5882</v>
        <stp/>
        <stp>##V3_BDPV12</stp>
        <stp>RRS LN Equity</stp>
        <stp>PX_YEST_CLOSE</stp>
        <stp>[Crispin Spreadsheet.xlsx]SWAN!R160C6</stp>
        <tr r="F160" s="2"/>
      </tp>
      <tp>
        <v>1456</v>
        <stp/>
        <stp>##V3_BDPV12</stp>
        <stp>HSX LN Equity</stp>
        <stp>PX_YEST_CLOSE</stp>
        <stp>[Crispin Spreadsheet.xlsx]OPUS!R43C6</stp>
        <tr r="F43" s="4"/>
      </tp>
      <tp>
        <v>53.81</v>
        <stp/>
        <stp>##V3_BDPV12</stp>
        <stp>QCOM US Equity</stp>
        <stp>PX_YEST_CLOSE</stp>
        <stp>[Crispin Spreadsheet.xlsx]SWAN!R200C6</stp>
        <tr r="F200" s="2"/>
      </tp>
      <tp>
        <v>18.25</v>
        <stp/>
        <stp>##V3_BDPV12</stp>
        <stp>SLP LN Equity</stp>
        <stp>PX_YEST_CLOSE</stp>
        <stp>[Crispin Spreadsheet.xlsx]ALEG!R48C6</stp>
        <tr r="F48" s="3"/>
      </tp>
      <tp>
        <v>11.28</v>
        <stp/>
        <stp>##V3_BDPV12</stp>
        <stp>RDC US Equity</stp>
        <stp>PX_YEST_CLOSE</stp>
        <stp>[Crispin Spreadsheet.xlsx]OPUS!R59C6</stp>
        <tr r="F59" s="4"/>
      </tp>
      <tp>
        <v>691</v>
        <stp/>
        <stp>##V3_BDPV12</stp>
        <stp>INCH LN Equity</stp>
        <stp>PX_YEST_CLOSE</stp>
        <stp>[Crispin Spreadsheet.xlsx]SWAN!R145C6</stp>
        <tr r="F145" s="2"/>
      </tp>
      <tp t="s">
        <v>HKD</v>
        <stp/>
        <stp>##V3_BDPV12</stp>
        <stp>388 HK Equity</stp>
        <stp>CRNCY</stp>
        <stp>[Crispin Spreadsheet.xlsx]OEI!R201C4</stp>
        <tr r="D201" s="1"/>
      </tp>
      <tp t="s">
        <v>EUR</v>
        <stp/>
        <stp>##V3_BDPV12</stp>
        <stp>ORA FP Equity</stp>
        <stp>CRNCY</stp>
        <stp>[Crispin Spreadsheet.xlsx]OPUS!R12C4</stp>
        <tr r="D12" s="4"/>
      </tp>
      <tp t="s">
        <v>USD</v>
        <stp/>
        <stp>##V3_BDPV12</stp>
        <stp>SGLD LN Equity</stp>
        <stp>CRNCY</stp>
        <stp>[Crispin Spreadsheet.xlsx]SWAN!R220C4</stp>
        <tr r="D220" s="2"/>
      </tp>
      <tp>
        <v>33.93</v>
        <stp/>
        <stp>##V3_BDPV12</stp>
        <stp>SLCE3 BS Equity</stp>
        <stp>LAST_PRICE</stp>
        <stp>[Crispin Spreadsheet.xlsx]OPE!R6C7</stp>
        <tr r="G6" s="5"/>
      </tp>
      <tp>
        <v>1</v>
        <stp/>
        <stp>##V3_BDPV12</stp>
        <stp>USDJPY Curncy</stp>
        <stp>QUOTE_FACTOR</stp>
        <stp>[Crispin Spreadsheet.xlsx]FDXC!R17C12</stp>
        <tr r="L17" s="8"/>
      </tp>
      <tp>
        <v>1</v>
        <stp/>
        <stp>##V3_BDPV12</stp>
        <stp>USDJPY Curncy</stp>
        <stp>QUOTE_FACTOR</stp>
        <stp>[Crispin Spreadsheet.xlsx]FDXC!R16C12</stp>
        <tr r="L16" s="8"/>
      </tp>
      <tp>
        <v>1</v>
        <stp/>
        <stp>##V3_BDPV12</stp>
        <stp>USDJPY Curncy</stp>
        <stp>QUOTE_FACTOR</stp>
        <stp>[Crispin Spreadsheet.xlsx]FDXC!R15C12</stp>
        <tr r="L15" s="8"/>
      </tp>
      <tp>
        <v>1</v>
        <stp/>
        <stp>##V3_BDPV12</stp>
        <stp>USDJPY Curncy</stp>
        <stp>QUOTE_FACTOR</stp>
        <stp>[Crispin Spreadsheet.xlsx]FDXC!R19C12</stp>
        <tr r="L19" s="8"/>
      </tp>
      <tp>
        <v>1</v>
        <stp/>
        <stp>##V3_BDPV12</stp>
        <stp>USDJPY Curncy</stp>
        <stp>QUOTE_FACTOR</stp>
        <stp>[Crispin Spreadsheet.xlsx]FDXC!R18C12</stp>
        <tr r="L18" s="8"/>
      </tp>
      <tp>
        <v>1</v>
        <stp/>
        <stp>##V3_BDPV12</stp>
        <stp>USDJPY Curncy</stp>
        <stp>QUOTE_FACTOR</stp>
        <stp>[Crispin Spreadsheet.xlsx]FDXC!R22C12</stp>
        <tr r="L22" s="8"/>
      </tp>
      <tp>
        <v>1</v>
        <stp/>
        <stp>##V3_BDPV12</stp>
        <stp>USDJPY Curncy</stp>
        <stp>QUOTE_FACTOR</stp>
        <stp>[Crispin Spreadsheet.xlsx]FDXC!R21C12</stp>
        <tr r="L21" s="8"/>
      </tp>
      <tp>
        <v>1</v>
        <stp/>
        <stp>##V3_BDPV12</stp>
        <stp>USDJPY Curncy</stp>
        <stp>QUOTE_FACTOR</stp>
        <stp>[Crispin Spreadsheet.xlsx]FDXC!R20C12</stp>
        <tr r="L20" s="8"/>
      </tp>
      <tp t="s">
        <v>JPY</v>
        <stp/>
        <stp>##V3_BDPV12</stp>
        <stp>8848 JT Equity</stp>
        <stp>CRNCY</stp>
        <stp>[Crispin Spreadsheet.xlsx]OPE!R23C4</stp>
        <tr r="D23" s="5"/>
      </tp>
      <tp>
        <v>1.2294</v>
        <stp/>
        <stp>##V3_BDPV12</stp>
        <stp>EURUSD Curncy</stp>
        <stp>PX_YEST_CLOSE</stp>
        <stp>[Crispin Spreadsheet.xlsx]SWAN!R189C30</stp>
        <tr r="AD189" s="2"/>
      </tp>
      <tp>
        <v>1.2294</v>
        <stp/>
        <stp>##V3_BDPV12</stp>
        <stp>EURUSD Curncy</stp>
        <stp>PX_YEST_CLOSE</stp>
        <stp>[Crispin Spreadsheet.xlsx]SWAN!R188C30</stp>
        <tr r="AD188" s="2"/>
      </tp>
      <tp>
        <v>1.2294</v>
        <stp/>
        <stp>##V3_BDPV12</stp>
        <stp>EURUSD Curncy</stp>
        <stp>PX_YEST_CLOSE</stp>
        <stp>[Crispin Spreadsheet.xlsx]SWAN!R183C30</stp>
        <tr r="AD183" s="2"/>
      </tp>
      <tp>
        <v>1.2294</v>
        <stp/>
        <stp>##V3_BDPV12</stp>
        <stp>EURUSD Curncy</stp>
        <stp>PX_YEST_CLOSE</stp>
        <stp>[Crispin Spreadsheet.xlsx]SWAN!R182C30</stp>
        <tr r="AD182" s="2"/>
      </tp>
      <tp>
        <v>1.2294</v>
        <stp/>
        <stp>##V3_BDPV12</stp>
        <stp>EURUSD Curncy</stp>
        <stp>PX_YEST_CLOSE</stp>
        <stp>[Crispin Spreadsheet.xlsx]SWAN!R181C30</stp>
        <tr r="AD181" s="2"/>
      </tp>
      <tp>
        <v>1.2294</v>
        <stp/>
        <stp>##V3_BDPV12</stp>
        <stp>EURUSD Curncy</stp>
        <stp>PX_YEST_CLOSE</stp>
        <stp>[Crispin Spreadsheet.xlsx]SWAN!R180C30</stp>
        <tr r="AD180" s="2"/>
      </tp>
      <tp>
        <v>1.2294</v>
        <stp/>
        <stp>##V3_BDPV12</stp>
        <stp>EURUSD Curncy</stp>
        <stp>PX_YEST_CLOSE</stp>
        <stp>[Crispin Spreadsheet.xlsx]SWAN!R187C30</stp>
        <tr r="AD187" s="2"/>
      </tp>
      <tp>
        <v>1.2294</v>
        <stp/>
        <stp>##V3_BDPV12</stp>
        <stp>EURUSD Curncy</stp>
        <stp>PX_YEST_CLOSE</stp>
        <stp>[Crispin Spreadsheet.xlsx]SWAN!R186C30</stp>
        <tr r="AD186" s="2"/>
      </tp>
      <tp>
        <v>1.2294</v>
        <stp/>
        <stp>##V3_BDPV12</stp>
        <stp>EURUSD Curncy</stp>
        <stp>PX_YEST_CLOSE</stp>
        <stp>[Crispin Spreadsheet.xlsx]SWAN!R185C30</stp>
        <tr r="AD185" s="2"/>
      </tp>
      <tp>
        <v>1.2294</v>
        <stp/>
        <stp>##V3_BDPV12</stp>
        <stp>EURUSD Curncy</stp>
        <stp>PX_YEST_CLOSE</stp>
        <stp>[Crispin Spreadsheet.xlsx]SWAN!R184C30</stp>
        <tr r="AD184" s="2"/>
      </tp>
      <tp>
        <v>1.2294</v>
        <stp/>
        <stp>##V3_BDPV12</stp>
        <stp>EURUSD Curncy</stp>
        <stp>PX_YEST_CLOSE</stp>
        <stp>[Crispin Spreadsheet.xlsx]SWAN!R199C30</stp>
        <tr r="AD199" s="2"/>
      </tp>
      <tp>
        <v>1.2294</v>
        <stp/>
        <stp>##V3_BDPV12</stp>
        <stp>EURUSD Curncy</stp>
        <stp>PX_YEST_CLOSE</stp>
        <stp>[Crispin Spreadsheet.xlsx]SWAN!R198C30</stp>
        <tr r="AD198" s="2"/>
      </tp>
      <tp>
        <v>1.2294</v>
        <stp/>
        <stp>##V3_BDPV12</stp>
        <stp>EURUSD Curncy</stp>
        <stp>PX_YEST_CLOSE</stp>
        <stp>[Crispin Spreadsheet.xlsx]SWAN!R193C30</stp>
        <tr r="AD193" s="2"/>
      </tp>
      <tp>
        <v>1.2294</v>
        <stp/>
        <stp>##V3_BDPV12</stp>
        <stp>EURUSD Curncy</stp>
        <stp>PX_YEST_CLOSE</stp>
        <stp>[Crispin Spreadsheet.xlsx]SWAN!R192C30</stp>
        <tr r="AD192" s="2"/>
      </tp>
      <tp>
        <v>1.2294</v>
        <stp/>
        <stp>##V3_BDPV12</stp>
        <stp>EURUSD Curncy</stp>
        <stp>PX_YEST_CLOSE</stp>
        <stp>[Crispin Spreadsheet.xlsx]SWAN!R191C30</stp>
        <tr r="AD191" s="2"/>
      </tp>
      <tp>
        <v>1.2294</v>
        <stp/>
        <stp>##V3_BDPV12</stp>
        <stp>EURUSD Curncy</stp>
        <stp>PX_YEST_CLOSE</stp>
        <stp>[Crispin Spreadsheet.xlsx]SWAN!R190C30</stp>
        <tr r="AD190" s="2"/>
      </tp>
      <tp>
        <v>1.2294</v>
        <stp/>
        <stp>##V3_BDPV12</stp>
        <stp>EURUSD Curncy</stp>
        <stp>PX_YEST_CLOSE</stp>
        <stp>[Crispin Spreadsheet.xlsx]SWAN!R197C30</stp>
        <tr r="AD197" s="2"/>
      </tp>
      <tp>
        <v>1.2294</v>
        <stp/>
        <stp>##V3_BDPV12</stp>
        <stp>EURUSD Curncy</stp>
        <stp>PX_YEST_CLOSE</stp>
        <stp>[Crispin Spreadsheet.xlsx]SWAN!R196C30</stp>
        <tr r="AD196" s="2"/>
      </tp>
      <tp>
        <v>1.2294</v>
        <stp/>
        <stp>##V3_BDPV12</stp>
        <stp>EURUSD Curncy</stp>
        <stp>PX_YEST_CLOSE</stp>
        <stp>[Crispin Spreadsheet.xlsx]SWAN!R195C30</stp>
        <tr r="AD195" s="2"/>
      </tp>
      <tp>
        <v>1.2294</v>
        <stp/>
        <stp>##V3_BDPV12</stp>
        <stp>EURUSD Curncy</stp>
        <stp>PX_YEST_CLOSE</stp>
        <stp>[Crispin Spreadsheet.xlsx]SWAN!R194C30</stp>
        <tr r="AD194" s="2"/>
      </tp>
      <tp>
        <v>1.2294</v>
        <stp/>
        <stp>##V3_BDPV12</stp>
        <stp>EURUSD Curncy</stp>
        <stp>PX_YEST_CLOSE</stp>
        <stp>[Crispin Spreadsheet.xlsx]SWAN!R144C30</stp>
        <tr r="AD144" s="2"/>
      </tp>
      <tp>
        <v>1.2294</v>
        <stp/>
        <stp>##V3_BDPV12</stp>
        <stp>EURUSD Curncy</stp>
        <stp>PX_YEST_CLOSE</stp>
        <stp>[Crispin Spreadsheet.xlsx]SWAN!R179C30</stp>
        <tr r="AD179" s="2"/>
      </tp>
      <tp>
        <v>1.2294</v>
        <stp/>
        <stp>##V3_BDPV12</stp>
        <stp>EURUSD Curncy</stp>
        <stp>PX_YEST_CLOSE</stp>
        <stp>[Crispin Spreadsheet.xlsx]SWAN!R178C30</stp>
        <tr r="AD178" s="2"/>
      </tp>
      <tp>
        <v>1.2294</v>
        <stp/>
        <stp>##V3_BDPV12</stp>
        <stp>EURUSD Curncy</stp>
        <stp>PX_YEST_CLOSE</stp>
        <stp>[Crispin Spreadsheet.xlsx]SWAN!R173C30</stp>
        <tr r="AD173" s="2"/>
      </tp>
      <tp>
        <v>1.2294</v>
        <stp/>
        <stp>##V3_BDPV12</stp>
        <stp>EURUSD Curncy</stp>
        <stp>PX_YEST_CLOSE</stp>
        <stp>[Crispin Spreadsheet.xlsx]SWAN!R172C30</stp>
        <tr r="AD172" s="2"/>
      </tp>
      <tp>
        <v>1.2294</v>
        <stp/>
        <stp>##V3_BDPV12</stp>
        <stp>EURUSD Curncy</stp>
        <stp>PX_YEST_CLOSE</stp>
        <stp>[Crispin Spreadsheet.xlsx]SWAN!R177C30</stp>
        <tr r="AD177" s="2"/>
      </tp>
      <tp>
        <v>1.2294</v>
        <stp/>
        <stp>##V3_BDPV12</stp>
        <stp>EURUSD Curncy</stp>
        <stp>PX_YEST_CLOSE</stp>
        <stp>[Crispin Spreadsheet.xlsx]SWAN!R176C30</stp>
        <tr r="AD176" s="2"/>
      </tp>
      <tp>
        <v>1.2294</v>
        <stp/>
        <stp>##V3_BDPV12</stp>
        <stp>EURUSD Curncy</stp>
        <stp>PX_YEST_CLOSE</stp>
        <stp>[Crispin Spreadsheet.xlsx]SWAN!R175C30</stp>
        <tr r="AD175" s="2"/>
      </tp>
      <tp>
        <v>1.2294</v>
        <stp/>
        <stp>##V3_BDPV12</stp>
        <stp>EURUSD Curncy</stp>
        <stp>PX_YEST_CLOSE</stp>
        <stp>[Crispin Spreadsheet.xlsx]SWAN!R174C30</stp>
        <tr r="AD174" s="2"/>
      </tp>
      <tp>
        <v>1.2294</v>
        <stp/>
        <stp>##V3_BDPV12</stp>
        <stp>EURUSD Curncy</stp>
        <stp>PX_YEST_CLOSE</stp>
        <stp>[Crispin Spreadsheet.xlsx]SWAN!R209C30</stp>
        <tr r="AD209" s="2"/>
      </tp>
      <tp>
        <v>1.2294</v>
        <stp/>
        <stp>##V3_BDPV12</stp>
        <stp>EURUSD Curncy</stp>
        <stp>PX_YEST_CLOSE</stp>
        <stp>[Crispin Spreadsheet.xlsx]SWAN!R208C30</stp>
        <tr r="AD208" s="2"/>
      </tp>
      <tp>
        <v>1.2294</v>
        <stp/>
        <stp>##V3_BDPV12</stp>
        <stp>EURUSD Curncy</stp>
        <stp>PX_YEST_CLOSE</stp>
        <stp>[Crispin Spreadsheet.xlsx]SWAN!R203C30</stp>
        <tr r="AD203" s="2"/>
      </tp>
      <tp>
        <v>1.2294</v>
        <stp/>
        <stp>##V3_BDPV12</stp>
        <stp>EURUSD Curncy</stp>
        <stp>PX_YEST_CLOSE</stp>
        <stp>[Crispin Spreadsheet.xlsx]SWAN!R202C30</stp>
        <tr r="AD202" s="2"/>
      </tp>
      <tp>
        <v>1.2294</v>
        <stp/>
        <stp>##V3_BDPV12</stp>
        <stp>EURUSD Curncy</stp>
        <stp>PX_YEST_CLOSE</stp>
        <stp>[Crispin Spreadsheet.xlsx]SWAN!R201C30</stp>
        <tr r="AD201" s="2"/>
      </tp>
      <tp>
        <v>1.2294</v>
        <stp/>
        <stp>##V3_BDPV12</stp>
        <stp>EURUSD Curncy</stp>
        <stp>PX_YEST_CLOSE</stp>
        <stp>[Crispin Spreadsheet.xlsx]SWAN!R200C30</stp>
        <tr r="AD200" s="2"/>
      </tp>
      <tp>
        <v>1.2294</v>
        <stp/>
        <stp>##V3_BDPV12</stp>
        <stp>EURUSD Curncy</stp>
        <stp>PX_YEST_CLOSE</stp>
        <stp>[Crispin Spreadsheet.xlsx]SWAN!R207C30</stp>
        <tr r="AD207" s="2"/>
      </tp>
      <tp>
        <v>1.2294</v>
        <stp/>
        <stp>##V3_BDPV12</stp>
        <stp>EURUSD Curncy</stp>
        <stp>PX_YEST_CLOSE</stp>
        <stp>[Crispin Spreadsheet.xlsx]SWAN!R206C30</stp>
        <tr r="AD206" s="2"/>
      </tp>
      <tp>
        <v>1.2294</v>
        <stp/>
        <stp>##V3_BDPV12</stp>
        <stp>EURUSD Curncy</stp>
        <stp>PX_YEST_CLOSE</stp>
        <stp>[Crispin Spreadsheet.xlsx]SWAN!R205C30</stp>
        <tr r="AD205" s="2"/>
      </tp>
      <tp>
        <v>1.2294</v>
        <stp/>
        <stp>##V3_BDPV12</stp>
        <stp>EURUSD Curncy</stp>
        <stp>PX_YEST_CLOSE</stp>
        <stp>[Crispin Spreadsheet.xlsx]SWAN!R204C30</stp>
        <tr r="AD204" s="2"/>
      </tp>
      <tp>
        <v>1.2294</v>
        <stp/>
        <stp>##V3_BDPV12</stp>
        <stp>EURUSD Curncy</stp>
        <stp>PX_YEST_CLOSE</stp>
        <stp>[Crispin Spreadsheet.xlsx]SWAN!R218C30</stp>
        <tr r="AD218" s="2"/>
      </tp>
      <tp>
        <v>1.2294</v>
        <stp/>
        <stp>##V3_BDPV12</stp>
        <stp>EURUSD Curncy</stp>
        <stp>PX_YEST_CLOSE</stp>
        <stp>[Crispin Spreadsheet.xlsx]SWAN!R210C30</stp>
        <tr r="AD210" s="2"/>
      </tp>
      <tp>
        <v>1.2294</v>
        <stp/>
        <stp>##V3_BDPV12</stp>
        <stp>EURUSD Curncy</stp>
        <stp>PX_YEST_CLOSE</stp>
        <stp>[Crispin Spreadsheet.xlsx]SWAN!R215C30</stp>
        <tr r="AD215" s="2"/>
      </tp>
      <tp>
        <v>1.2294</v>
        <stp/>
        <stp>##V3_BDPV12</stp>
        <stp>EURUSD Curncy</stp>
        <stp>PX_YEST_CLOSE</stp>
        <stp>[Crispin Spreadsheet.xlsx]SWAN!R223C30</stp>
        <tr r="AD223" s="2"/>
      </tp>
      <tp>
        <v>1.2294</v>
        <stp/>
        <stp>##V3_BDPV12</stp>
        <stp>EURUSD Curncy</stp>
        <stp>PX_YEST_CLOSE</stp>
        <stp>[Crispin Spreadsheet.xlsx]SWAN!R220C30</stp>
        <tr r="AD220" s="2"/>
      </tp>
      <tp>
        <v>1.2294</v>
        <stp/>
        <stp>##V3_BDPV12</stp>
        <stp>EURUSD Curncy</stp>
        <stp>PX_YEST_CLOSE</stp>
        <stp>[Crispin Spreadsheet.xlsx]SWAN!R225C30</stp>
        <tr r="AD225" s="2"/>
      </tp>
      <tp>
        <v>247.35</v>
        <stp/>
        <stp>##V3_BDPV12</stp>
        <stp>GS US Equity</stp>
        <stp>LAST_PRICE</stp>
        <stp>[Crispin Spreadsheet.xlsx]OEI!R648C7</stp>
        <tr r="G648" s="1"/>
      </tp>
      <tp>
        <v>183.1</v>
        <stp/>
        <stp>##V3_BDPV12</stp>
        <stp>OR FP Equity</stp>
        <stp>LAST_PRICE</stp>
        <stp>[Crispin Spreadsheet.xlsx]OEI!R109C7</stp>
        <tr r="G109" s="1"/>
      </tp>
      <tp>
        <v>1340.6</v>
        <stp/>
        <stp>##V3_BDPV12</stp>
        <stp>GCM8 Comdty</stp>
        <stp>LAST_PRICE</stp>
        <stp>[Crispin Spreadsheet.xlsx]OEI!R733C7</stp>
        <tr r="G733" s="1"/>
      </tp>
      <tp>
        <v>21</v>
        <stp/>
        <stp>##V3_BDPV12</stp>
        <stp>VIV FP Equity</stp>
        <stp>PX_YEST_CLOSE</stp>
        <stp>[Crispin Spreadsheet.xlsx]OPUS!R14C6</stp>
        <tr r="F14" s="4"/>
      </tp>
      <tp t="s">
        <v>GBp</v>
        <stp/>
        <stp>##V3_BDPV12</stp>
        <stp>SLP LN Equity</stp>
        <stp>CRNCY</stp>
        <stp>[Crispin Spreadsheet.xlsx]OPUS!R51C4</stp>
        <tr r="D51" s="4"/>
      </tp>
      <tp>
        <v>33.619999999999997</v>
        <stp/>
        <stp>##V3_BDPV12</stp>
        <stp>NAV US Equity</stp>
        <stp>PX_YEST_CLOSE</stp>
        <stp>[Crispin Spreadsheet.xlsx]SWAN!R196C6</stp>
        <tr r="F196" s="2"/>
      </tp>
      <tp>
        <v>536.6</v>
        <stp/>
        <stp>##V3_BDPV12</stp>
        <stp>HMSO LN Equity</stp>
        <stp>PX_YEST_CLOSE</stp>
        <stp>[Crispin Spreadsheet.xlsx]SWAN!R141C6</stp>
        <tr r="F141" s="2"/>
      </tp>
      <tp t="s">
        <v>AUD</v>
        <stp/>
        <stp>##V3_BDPV12</stp>
        <stp>WOW AU Equity</stp>
        <stp>CRNCY</stp>
        <stp>[Crispin Spreadsheet.xlsx]SWAN!R14C4</stp>
        <tr r="D14" s="2"/>
      </tp>
      <tp t="s">
        <v>EUR</v>
        <stp/>
        <stp>##V3_BDPV12</stp>
        <stp>SAP GY Equity</stp>
        <stp>CRNCY</stp>
        <stp>[Crispin Spreadsheet.xlsx]SWAN!R56C4</stp>
        <tr r="D56" s="2"/>
      </tp>
      <tp>
        <v>1239</v>
        <stp/>
        <stp>##V3_BDPV12</stp>
        <stp>ABC LN Equity</stp>
        <stp>PX_YEST_CLOSE</stp>
        <stp>[Crispin Spreadsheet.xlsx]FDXC!R31C6</stp>
        <tr r="F31" s="8"/>
      </tp>
      <tp t="s">
        <v>GBp</v>
        <stp/>
        <stp>##V3_BDPV12</stp>
        <stp>WPP LN Equity</stp>
        <stp>CRNCY</stp>
        <stp>[Crispin Spreadsheet.xlsx]SWAN!R169C4</stp>
        <tr r="D169" s="2"/>
      </tp>
      <tp t="s">
        <v>GBp</v>
        <stp/>
        <stp>##V3_BDPV12</stp>
        <stp>JUP LN Equity</stp>
        <stp>CRNCY</stp>
        <stp>[Crispin Spreadsheet.xlsx]SWAN!R149C4</stp>
        <tr r="D149" s="2"/>
      </tp>
      <tp>
        <v>581.4</v>
        <stp/>
        <stp>##V3_BDPV12</stp>
        <stp>BA/ LN Equity</stp>
        <stp>PX_YEST_CLOSE</stp>
        <stp>[Crispin Spreadsheet.xlsx]ALEG!R36C6</stp>
        <tr r="F36" s="3"/>
      </tp>
      <tp>
        <v>31.88</v>
        <stp/>
        <stp>##V3_BDHV12</stp>
        <stp>IF IM Equity</stp>
        <stp>PX_CLOSE_1D</stp>
        <stp>28/03/2018</stp>
        <stp>28/03/2018</stp>
        <stp>[Crispin Spreadsheet.xlsx]OBID!R7C22</stp>
        <tr r="V7" s="7"/>
      </tp>
      <tp>
        <v>637.79999999999995</v>
        <stp/>
        <stp>##V3_BDPV12</stp>
        <stp>5020 JT Equity</stp>
        <stp>PX_YEST_CLOSE</stp>
        <stp>[Crispin Spreadsheet.xlsx]OPE!R22C6</stp>
        <tr r="F22" s="5"/>
      </tp>
      <tp>
        <v>25.24</v>
        <stp/>
        <stp>##V3_BDPV12</stp>
        <stp>METSO FH Equity</stp>
        <stp>LAST_PRICE</stp>
        <stp>[Crispin Spreadsheet.xlsx]OEI!R72C7</stp>
        <tr r="G72" s="1"/>
      </tp>
      <tp>
        <v>109.6</v>
        <stp/>
        <stp>##V3_BDPV12</stp>
        <stp>EI FP Equity</stp>
        <stp>PX_YEST_CLOSE</stp>
        <stp>[Crispin Spreadsheet.xlsx]SWAN!R37C6</stp>
        <tr r="F37" s="2"/>
      </tp>
      <tp>
        <v>62.78</v>
        <stp/>
        <stp>##V3_BDPV12</stp>
        <stp>LR FP Equity</stp>
        <stp>LAST_PRICE</stp>
        <stp>[Crispin Spreadsheet.xlsx]OEI!R108C7</stp>
        <tr r="G108" s="1"/>
      </tp>
      <tp t="s">
        <v>USD</v>
        <stp/>
        <stp>##V3_BDPV12</stp>
        <stp>NLSN US Equity</stp>
        <stp>CRNCY</stp>
        <stp>[Crispin Spreadsheet.xlsx]SWAN!R198C4</stp>
        <tr r="D198" s="2"/>
      </tp>
      <tp t="s">
        <v>EUR</v>
        <stp/>
        <stp>##V3_BDPV12</stp>
        <stp>WAF GY Equity</stp>
        <stp>CRNCY</stp>
        <stp>[Crispin Spreadsheet.xlsx]SWAN!R57C4</stp>
        <tr r="D57" s="2"/>
      </tp>
      <tp>
        <v>5.476</v>
        <stp/>
        <stp>##V3_BDPV12</stp>
        <stp>AGN NA Equity</stp>
        <stp>PX_YEST_CLOSE</stp>
        <stp>[Crispin Spreadsheet.xlsx]SWAN!R97C6</stp>
        <tr r="F97" s="2"/>
      </tp>
      <tp t="s">
        <v>USD</v>
        <stp/>
        <stp>##V3_BDPV12</stp>
        <stp>IGLN LN Equity</stp>
        <stp>CRNCY</stp>
        <stp>[Crispin Spreadsheet.xlsx]SWAN!R218C4</stp>
        <tr r="D218" s="2"/>
      </tp>
      <tp>
        <v>196</v>
        <stp/>
        <stp>##V3_BDPV12</stp>
        <stp>TLW LN Equity</stp>
        <stp>PX_YEST_CLOSE</stp>
        <stp>[Crispin Spreadsheet.xlsx]SWAN!R166C6</stp>
        <tr r="F166" s="2"/>
      </tp>
      <tp>
        <v>144.15</v>
        <stp/>
        <stp>##V3_BDPV12</stp>
        <stp>ITV LN Equity</stp>
        <stp>PX_YEST_CLOSE</stp>
        <stp>[Crispin Spreadsheet.xlsx]SWAN!R147C6</stp>
        <tr r="F147" s="2"/>
      </tp>
      <tp t="s">
        <v>EUR</v>
        <stp/>
        <stp>##V3_BDPV12</stp>
        <stp>WDI GY Equity</stp>
        <stp>CRNCY</stp>
        <stp>[Crispin Spreadsheet.xlsx]SWAN!R62C4</stp>
        <tr r="D62" s="2"/>
      </tp>
      <tp t="s">
        <v>CHF</v>
        <stp/>
        <stp>##V3_BDPV12</stp>
        <stp>ARYN SW Equity</stp>
        <stp>CRNCY</stp>
        <stp>[Crispin Spreadsheet.xlsx]SWAN!R118C4</stp>
        <tr r="D118" s="2"/>
      </tp>
      <tp t="s">
        <v>GBp</v>
        <stp/>
        <stp>##V3_BDPV12</stp>
        <stp>AUTO LN Equity</stp>
        <stp>CRNCY</stp>
        <stp>[Crispin Spreadsheet.xlsx]SWAN!R129C4</stp>
        <tr r="D129" s="2"/>
      </tp>
      <tp>
        <v>166.68</v>
        <stp/>
        <stp>##V3_BDPV12</stp>
        <stp>AAPL US Equity</stp>
        <stp>PX_YEST_CLOSE</stp>
        <stp>[Crispin Spreadsheet.xlsx]SWAN!R173C6</stp>
        <tr r="F173" s="2"/>
      </tp>
      <tp t="s">
        <v>USD</v>
        <stp/>
        <stp>##V3_BDPV12</stp>
        <stp>NADLQ US Equity</stp>
        <stp>CRNCY</stp>
        <stp>[Crispin Spreadsheet.xlsx]SWAN!R199C4</stp>
        <tr r="D199" s="2"/>
      </tp>
      <tp>
        <v>1239</v>
        <stp/>
        <stp>##V3_BDPV12</stp>
        <stp>ABC LN Equity</stp>
        <stp>PX_YEST_CLOSE</stp>
        <stp>[Crispin Spreadsheet.xlsx]ALEG!R34C6</stp>
        <tr r="F34" s="3"/>
      </tp>
      <tp t="s">
        <v>GBp</v>
        <stp/>
        <stp>##V3_BDPV12</stp>
        <stp>VOD LN Equity</stp>
        <stp>CRNCY</stp>
        <stp>[Crispin Spreadsheet.xlsx]OPUS!R53C4</stp>
        <tr r="D53" s="4"/>
      </tp>
      <tp>
        <v>142.9</v>
        <stp/>
        <stp>##V3_BDPV12</stp>
        <stp>ACA LN Equity</stp>
        <stp>PX_YEST_CLOSE</stp>
        <stp>[Crispin Spreadsheet.xlsx]ALEG!R35C6</stp>
        <tr r="F35" s="3"/>
      </tp>
      <tp>
        <v>3.13</v>
        <stp/>
        <stp>##V3_BDPV12</stp>
        <stp>MTS AU Equity</stp>
        <stp>PX_YEST_CLOSE</stp>
        <stp>[Crispin Spreadsheet.xlsx]SWAN!R10C6</stp>
        <tr r="F10" s="2"/>
      </tp>
      <tp t="s">
        <v>GBp</v>
        <stp/>
        <stp>##V3_BDPV12</stp>
        <stp>PDG LN Equity</stp>
        <stp>CRNCY</stp>
        <stp>[Crispin Spreadsheet.xlsx]OPUS!R48C4</stp>
        <tr r="D48" s="4"/>
      </tp>
      <tp>
        <v>581.4</v>
        <stp/>
        <stp>##V3_BDPV12</stp>
        <stp>BA/ LN Equity</stp>
        <stp>PX_YEST_CLOSE</stp>
        <stp>[Crispin Spreadsheet.xlsx]FDXC!R33C6</stp>
        <tr r="F33" s="8"/>
      </tp>
      <tp>
        <v>61.49</v>
        <stp/>
        <stp>##V3_BDPV12</stp>
        <stp>REDFTPB GU Equity</stp>
        <stp>LAST_PRICE</stp>
        <stp>[Crispin Spreadsheet.xlsx]OEI!R190C7</stp>
        <tr r="G190" s="1"/>
      </tp>
      <tp>
        <v>53.64</v>
        <stp/>
        <stp>##V3_BDPV12</stp>
        <stp>FR FP Equity</stp>
        <stp>PX_YEST_CLOSE</stp>
        <stp>[Crispin Spreadsheet.xlsx]SWAN!R45C6</stp>
        <tr r="F45" s="2"/>
      </tp>
      <tp>
        <v>110.9</v>
        <stp/>
        <stp>##V3_BDPV12</stp>
        <stp>SOLB BB Equity</stp>
        <stp>LAST_PRICE</stp>
        <stp>[Crispin Spreadsheet.xlsx]OEI!R39C7</stp>
        <tr r="G39" s="1"/>
      </tp>
      <tp>
        <v>79.900000000000006</v>
        <stp/>
        <stp>##V3_BDPV12</stp>
        <stp>DG FP Equity</stp>
        <stp>PX_YEST_CLOSE</stp>
        <stp>[Crispin Spreadsheet.xlsx]SWAN!R47C6</stp>
        <tr r="F47" s="2"/>
      </tp>
      <tp>
        <v>13.99</v>
        <stp/>
        <stp>##V3_BDPV12</stp>
        <stp>UA US Equity</stp>
        <stp>LAST_PRICE</stp>
        <stp>[Crispin Spreadsheet.xlsx]OEI!R704C7</stp>
        <tr r="G704" s="1"/>
      </tp>
      <tp>
        <v>322.44</v>
        <stp/>
        <stp>##V3_BDPV12</stp>
        <stp>BA US Equity</stp>
        <stp>LAST_PRICE</stp>
        <stp>[Crispin Spreadsheet.xlsx]OEI!R614C7</stp>
        <tr r="G614" s="1"/>
      </tp>
      <tp>
        <v>18.25</v>
        <stp/>
        <stp>##V3_BDPV12</stp>
        <stp>SLP LN Equity</stp>
        <stp>PX_YEST_CLOSE</stp>
        <stp>[Crispin Spreadsheet.xlsx]OPUS!R51C6</stp>
        <tr r="F51" s="4"/>
      </tp>
      <tp>
        <v>0.876</v>
        <stp/>
        <stp>##V3_BDPV12</stp>
        <stp>EURGBP Curncy</stp>
        <stp>PX_YEST_CLOSE</stp>
        <stp>[Crispin Spreadsheet.xlsx]OPE!R42C26</stp>
        <tr r="Z42" s="5"/>
      </tp>
      <tp>
        <v>0.876</v>
        <stp/>
        <stp>##V3_BDPV12</stp>
        <stp>EURGBP Curncy</stp>
        <stp>PX_YEST_CLOSE</stp>
        <stp>[Crispin Spreadsheet.xlsx]OEI!R56C32</stp>
        <tr r="AF56" s="1"/>
      </tp>
      <tp>
        <v>11252</v>
        <stp/>
        <stp>##V3_BDPV12</stp>
        <stp>ANG SJ Equity</stp>
        <stp>PX_YEST_CLOSE</stp>
        <stp>[Crispin Spreadsheet.xlsx]SWAN!R109C6</stp>
        <tr r="F109" s="2"/>
      </tp>
      <tp>
        <v>33</v>
        <stp/>
        <stp>##V3_BDPV12</stp>
        <stp>HUM LN Equity</stp>
        <stp>PX_YEST_CLOSE</stp>
        <stp>[Crispin Spreadsheet.xlsx]SWAN!R143C6</stp>
        <tr r="F143" s="2"/>
      </tp>
      <tp>
        <v>166.6</v>
        <stp/>
        <stp>##V3_BDPV12</stp>
        <stp>URI US Equity</stp>
        <stp>PX_YEST_CLOSE</stp>
        <stp>[Crispin Spreadsheet.xlsx]SWAN!R207C6</stp>
        <tr r="F207" s="2"/>
      </tp>
      <tp t="s">
        <v>EUR</v>
        <stp/>
        <stp>##V3_BDPV12</stp>
        <stp>VIV FP Equity</stp>
        <stp>CRNCY</stp>
        <stp>[Crispin Spreadsheet.xlsx]OPUS!R14C4</stp>
        <tr r="D14" s="4"/>
      </tp>
      <tp t="s">
        <v>GBp</v>
        <stp/>
        <stp>##V3_BDPV12</stp>
        <stp>ABC LN Equity</stp>
        <stp>CRNCY</stp>
        <stp>[Crispin Spreadsheet.xlsx]FDXC!R31C4</stp>
        <tr r="D31" s="8"/>
      </tp>
      <tp>
        <v>26.29</v>
        <stp/>
        <stp>##V3_BDPV12</stp>
        <stp>WOW AU Equity</stp>
        <stp>PX_YEST_CLOSE</stp>
        <stp>[Crispin Spreadsheet.xlsx]SWAN!R14C6</stp>
        <tr r="F14" s="2"/>
      </tp>
      <tp t="s">
        <v>CHF</v>
        <stp/>
        <stp>##V3_BDPV12</stp>
        <stp>LHN SW Equity</stp>
        <stp>CRNCY</stp>
        <stp>[Crispin Spreadsheet.xlsx]SWAN!R119C4</stp>
        <tr r="D119" s="2"/>
      </tp>
      <tp t="s">
        <v>USD</v>
        <stp/>
        <stp>##V3_BDPV12</stp>
        <stp>BMA US Equity</stp>
        <stp>CRNCY</stp>
        <stp>[Crispin Spreadsheet.xlsx]SWAN!R176C4</stp>
        <tr r="D176" s="2"/>
      </tp>
      <tp t="s">
        <v>USD</v>
        <stp/>
        <stp>##V3_BDPV12</stp>
        <stp>BID US Equity</stp>
        <stp>CRNCY</stp>
        <stp>[Crispin Spreadsheet.xlsx]SWAN!R203C4</stp>
        <tr r="D203" s="2"/>
      </tp>
      <tp>
        <v>84.97</v>
        <stp/>
        <stp>##V3_BDPV12</stp>
        <stp>SAP GY Equity</stp>
        <stp>PX_YEST_CLOSE</stp>
        <stp>[Crispin Spreadsheet.xlsx]SWAN!R56C6</stp>
        <tr r="F56" s="2"/>
      </tp>
      <tp t="s">
        <v>GBp</v>
        <stp/>
        <stp>##V3_BDPV12</stp>
        <stp>BA/ LN Equity</stp>
        <stp>CRNCY</stp>
        <stp>[Crispin Spreadsheet.xlsx]ALEG!R36C4</stp>
        <tr r="D36" s="3"/>
      </tp>
      <tp>
        <v>321.12</v>
        <stp/>
        <stp>##V3_BDHV12</stp>
        <stp>BA US Equity</stp>
        <stp>PX_CLOSE_1D</stp>
        <stp>28/03/2018</stp>
        <stp>28/03/2018</stp>
        <stp>[Crispin Spreadsheet.xlsx]OEI!R614C28</stp>
        <tr r="AB614" s="1"/>
      </tp>
      <tp>
        <v>14.32</v>
        <stp/>
        <stp>##V3_BDHV12</stp>
        <stp>UA US Equity</stp>
        <stp>PX_CLOSE_1D</stp>
        <stp>28/03/2018</stp>
        <stp>28/03/2018</stp>
        <stp>[Crispin Spreadsheet.xlsx]OEI!R704C28</stp>
        <tr r="AB704" s="1"/>
      </tp>
      <tp>
        <v>37.799999999999997</v>
        <stp/>
        <stp>##V3_BDPV12</stp>
        <stp>BDRILL NO Equity</stp>
        <stp>LAST_PRICE</stp>
        <stp>[Crispin Spreadsheet.xlsx]SWAN!R103C7</stp>
        <tr r="G103" s="2"/>
      </tp>
      <tp t="s">
        <v>EUR</v>
        <stp/>
        <stp>##V3_BDPV12</stp>
        <stp>EI FP Equity</stp>
        <stp>CRNCY</stp>
        <stp>[Crispin Spreadsheet.xlsx]SWAN!R37C4</stp>
        <tr r="D37" s="2"/>
      </tp>
      <tp>
        <v>19.193999999999999</v>
        <stp/>
        <stp>##V3_BDPV12</stp>
        <stp>AD NA Equity</stp>
        <stp>LAST_PRICE</stp>
        <stp>[Crispin Spreadsheet.xlsx]OEI!R300C7</stp>
        <tr r="G300" s="1"/>
      </tp>
      <tp>
        <v>95.92</v>
        <stp/>
        <stp>##V3_BDPV12</stp>
        <stp>WDI GY Equity</stp>
        <stp>PX_YEST_CLOSE</stp>
        <stp>[Crispin Spreadsheet.xlsx]SWAN!R62C6</stp>
        <tr r="F62" s="2"/>
      </tp>
      <tp>
        <v>253.8</v>
        <stp/>
        <stp>##V3_BDPV12</stp>
        <stp>RTN LN Equity</stp>
        <stp>PX_YEST_CLOSE</stp>
        <stp>[Crispin Spreadsheet.xlsx]SWAN!R161C6</stp>
        <tr r="F161" s="2"/>
      </tp>
      <tp>
        <v>23.2</v>
        <stp/>
        <stp>##V3_BDPV12</stp>
        <stp>PDG LN Equity</stp>
        <stp>PX_YEST_CLOSE</stp>
        <stp>[Crispin Spreadsheet.xlsx]SWAN!R158C6</stp>
        <tr r="F158" s="2"/>
      </tp>
      <tp>
        <v>28305</v>
        <stp/>
        <stp>##V3_BDPV12</stp>
        <stp>KIO SJ Equity</stp>
        <stp>PX_YEST_CLOSE</stp>
        <stp>[Crispin Spreadsheet.xlsx]SWAN!R110C6</stp>
        <tr r="F110" s="2"/>
      </tp>
      <tp>
        <v>1234</v>
        <stp/>
        <stp>##V3_BDPV12</stp>
        <stp>TPK LN Equity</stp>
        <stp>PX_YEST_CLOSE</stp>
        <stp>[Crispin Spreadsheet.xlsx]SWAN!R164C6</stp>
        <tr r="F164" s="2"/>
      </tp>
      <tp t="s">
        <v>EUR</v>
        <stp/>
        <stp>##V3_BDPV12</stp>
        <stp>AGN NA Equity</stp>
        <stp>CRNCY</stp>
        <stp>[Crispin Spreadsheet.xlsx]SWAN!R97C4</stp>
        <tr r="D97" s="2"/>
      </tp>
      <tp>
        <v>138.75</v>
        <stp/>
        <stp>##V3_BDPV12</stp>
        <stp>WAF GY Equity</stp>
        <stp>PX_YEST_CLOSE</stp>
        <stp>[Crispin Spreadsheet.xlsx]SWAN!R57C6</stp>
        <tr r="F57" s="2"/>
      </tp>
      <tp>
        <v>94.94</v>
        <stp/>
        <stp>##V3_BDPV12</stp>
        <stp>GETIB SS Equity</stp>
        <stp>PX_YEST_CLOSE</stp>
        <stp>[Crispin Spreadsheet.xlsx]SWAN!R114C6</stp>
        <tr r="F114" s="2"/>
      </tp>
      <tp t="s">
        <v>GBp</v>
        <stp/>
        <stp>##V3_BDPV12</stp>
        <stp>ABC LN Equity</stp>
        <stp>CRNCY</stp>
        <stp>[Crispin Spreadsheet.xlsx]ALEG!R34C4</stp>
        <tr r="D34" s="3"/>
      </tp>
      <tp>
        <v>194.22</v>
        <stp/>
        <stp>##V3_BDPV12</stp>
        <stp>VOD LN Equity</stp>
        <stp>PX_YEST_CLOSE</stp>
        <stp>[Crispin Spreadsheet.xlsx]OPUS!R53C6</stp>
        <tr r="F53" s="4"/>
      </tp>
      <tp>
        <v>62.1</v>
        <stp/>
        <stp>##V3_BDPV12</stp>
        <stp>LAMR US Equity</stp>
        <stp>PX_YEST_CLOSE</stp>
        <stp>[Crispin Spreadsheet.xlsx]SWAN!R193C6</stp>
        <tr r="F193" s="2"/>
      </tp>
      <tp>
        <v>23.2</v>
        <stp/>
        <stp>##V3_BDPV12</stp>
        <stp>PDG LN Equity</stp>
        <stp>PX_YEST_CLOSE</stp>
        <stp>[Crispin Spreadsheet.xlsx]OPUS!R48C6</stp>
        <tr r="F48" s="4"/>
      </tp>
      <tp t="s">
        <v>AUD</v>
        <stp/>
        <stp>##V3_BDPV12</stp>
        <stp>MTS AU Equity</stp>
        <stp>CRNCY</stp>
        <stp>[Crispin Spreadsheet.xlsx]SWAN!R10C4</stp>
        <tr r="D10" s="2"/>
      </tp>
      <tp t="s">
        <v>GBp</v>
        <stp/>
        <stp>##V3_BDPV12</stp>
        <stp>ACA LN Equity</stp>
        <stp>CRNCY</stp>
        <stp>[Crispin Spreadsheet.xlsx]ALEG!R35C4</stp>
        <tr r="D35" s="3"/>
      </tp>
      <tp>
        <v>1</v>
        <stp/>
        <stp>##V3_BDPV12</stp>
        <stp>EURUSD Curncy</stp>
        <stp>QUOTE_FACTOR</stp>
        <stp>[Crispin Spreadsheet.xlsx]ALEG!R39C12</stp>
        <tr r="L39" s="3"/>
      </tp>
      <tp>
        <v>1</v>
        <stp/>
        <stp>##V3_BDPV12</stp>
        <stp>EURUSD Curncy</stp>
        <stp>QUOTE_FACTOR</stp>
        <stp>[Crispin Spreadsheet.xlsx]ALEG!R42C12</stp>
        <tr r="L42" s="3"/>
      </tp>
      <tp>
        <v>1</v>
        <stp/>
        <stp>##V3_BDPV12</stp>
        <stp>EURUSD Curncy</stp>
        <stp>QUOTE_FACTOR</stp>
        <stp>[Crispin Spreadsheet.xlsx]ALEG!R54C12</stp>
        <tr r="L54" s="3"/>
      </tp>
      <tp>
        <v>1</v>
        <stp/>
        <stp>##V3_BDPV12</stp>
        <stp>EURUSD Curncy</stp>
        <stp>QUOTE_FACTOR</stp>
        <stp>[Crispin Spreadsheet.xlsx]ALEG!R55C12</stp>
        <tr r="L55" s="3"/>
      </tp>
      <tp>
        <v>1</v>
        <stp/>
        <stp>##V3_BDPV12</stp>
        <stp>EURUSD Curncy</stp>
        <stp>QUOTE_FACTOR</stp>
        <stp>[Crispin Spreadsheet.xlsx]ALEG!R56C12</stp>
        <tr r="L56" s="3"/>
      </tp>
      <tp>
        <v>1</v>
        <stp/>
        <stp>##V3_BDPV12</stp>
        <stp>EURUSD Curncy</stp>
        <stp>QUOTE_FACTOR</stp>
        <stp>[Crispin Spreadsheet.xlsx]ALEG!R57C12</stp>
        <tr r="L57" s="3"/>
      </tp>
      <tp>
        <v>1</v>
        <stp/>
        <stp>##V3_BDPV12</stp>
        <stp>EURUSD Curncy</stp>
        <stp>QUOTE_FACTOR</stp>
        <stp>[Crispin Spreadsheet.xlsx]ALEG!R53C12</stp>
        <tr r="L53" s="3"/>
      </tp>
      <tp>
        <v>1</v>
        <stp/>
        <stp>##V3_BDPV12</stp>
        <stp>EURUSD Curncy</stp>
        <stp>QUOTE_FACTOR</stp>
        <stp>[Crispin Spreadsheet.xlsx]ALEG!R58C12</stp>
        <tr r="L58" s="3"/>
      </tp>
      <tp>
        <v>1</v>
        <stp/>
        <stp>##V3_BDPV12</stp>
        <stp>EURUSD Curncy</stp>
        <stp>QUOTE_FACTOR</stp>
        <stp>[Crispin Spreadsheet.xlsx]ALEG!R59C12</stp>
        <tr r="L59" s="3"/>
      </tp>
      <tp t="s">
        <v>GBp</v>
        <stp/>
        <stp>##V3_BDPV12</stp>
        <stp>BA/ LN Equity</stp>
        <stp>CRNCY</stp>
        <stp>[Crispin Spreadsheet.xlsx]FDXC!R33C4</stp>
        <tr r="D33" s="8"/>
      </tp>
      <tp t="s">
        <v>EUR</v>
        <stp/>
        <stp>##V3_BDPV12</stp>
        <stp>FR FP Equity</stp>
        <stp>CRNCY</stp>
        <stp>[Crispin Spreadsheet.xlsx]SWAN!R45C4</stp>
        <tr r="D45" s="2"/>
      </tp>
      <tp t="s">
        <v>EUR</v>
        <stp/>
        <stp>##V3_BDPV12</stp>
        <stp>DG FP Equity</stp>
        <stp>CRNCY</stp>
        <stp>[Crispin Spreadsheet.xlsx]SWAN!R47C4</stp>
        <tr r="D47" s="2"/>
      </tp>
      <tp>
        <v>5154.5</v>
        <stp/>
        <stp>##V3_BDPV12</stp>
        <stp>CFA Index</stp>
        <stp>PX_YEST_CLOSE</stp>
        <stp>[Crispin Spreadsheet.xlsx]OEI!R80C6</stp>
        <tr r="F80" s="1"/>
      </tp>
      <tp>
        <v>31.3</v>
        <stp/>
        <stp>##V3_BDPV12</stp>
        <stp>IF IM Equity</stp>
        <stp>LAST_PRICE</stp>
        <stp>[Crispin Spreadsheet.xlsx]OEI!R221C7</stp>
        <tr r="G221" s="1"/>
      </tp>
      <tp t="s">
        <v>EUR</v>
        <stp/>
        <stp>##V3_BDPV12</stp>
        <stp>ORA FP Equity</stp>
        <stp>CRNCY</stp>
        <stp>[Crispin Spreadsheet.xlsx]SWAN!R40C4</stp>
        <tr r="D40" s="2"/>
      </tp>
      <tp>
        <v>1297.5</v>
        <stp/>
        <stp>##V3_BDPV12</stp>
        <stp>SKY LN Equity</stp>
        <stp>PX_YEST_CLOSE</stp>
        <stp>[Crispin Spreadsheet.xlsx]BEST!R13C6</stp>
        <tr r="F13" s="6"/>
      </tp>
      <tp t="s">
        <v>EUR</v>
        <stp/>
        <stp>##V3_BDPV12</stp>
        <stp>SAP GY Equity</stp>
        <stp>CRNCY</stp>
        <stp>[Crispin Spreadsheet.xlsx]OPUS!R17C4</stp>
        <tr r="D17" s="4"/>
      </tp>
      <tp>
        <v>194.22</v>
        <stp/>
        <stp>##V3_BDPV12</stp>
        <stp>VOD LN Equity</stp>
        <stp>PX_YEST_CLOSE</stp>
        <stp>[Crispin Spreadsheet.xlsx]SWAN!R168C6</stp>
        <tr r="F168" s="2"/>
      </tp>
      <tp>
        <v>14.46</v>
        <stp/>
        <stp>##V3_BDPV12</stp>
        <stp>SNAP US Equity</stp>
        <stp>PX_YEST_CLOSE</stp>
        <stp>[Crispin Spreadsheet.xlsx]SWAN!R202C6</stp>
        <tr r="F202" s="2"/>
      </tp>
      <tp t="s">
        <v>USD</v>
        <stp/>
        <stp>##V3_BDPV12</stp>
        <stp>COTY US Equity</stp>
        <stp>CRNCY</stp>
        <stp>[Crispin Spreadsheet.xlsx]SWAN!R182C4</stp>
        <tr r="D182" s="2"/>
      </tp>
      <tp t="s">
        <v>AUD</v>
        <stp/>
        <stp>##V3_BDPV12</stp>
        <stp>SVH AU Equity</stp>
        <stp>CRNCY</stp>
        <stp>[Crispin Spreadsheet.xlsx]SWAN!R11C4</stp>
        <tr r="D11" s="2"/>
      </tp>
      <tp>
        <v>28.26</v>
        <stp/>
        <stp>##V3_BDPV12</stp>
        <stp>DEC FP Equity</stp>
        <stp>PX_YEST_CLOSE</stp>
        <stp>[Crispin Spreadsheet.xlsx]SWAN!R39C6</stp>
        <tr r="F39" s="2"/>
      </tp>
      <tp t="s">
        <v>GBp</v>
        <stp/>
        <stp>##V3_BDPV12</stp>
        <stp>ACA LN Equity</stp>
        <stp>CRNCY</stp>
        <stp>[Crispin Spreadsheet.xlsx]FDXC!R32C4</stp>
        <tr r="D32" s="8"/>
      </tp>
      <tp>
        <v>122.85</v>
        <stp/>
        <stp>##V3_BDPV12</stp>
        <stp>G M8 Comdty</stp>
        <stp>LAST_PRICE</stp>
        <stp>[Crispin Spreadsheet.xlsx]SWAN!R219C7</stp>
        <tr r="G219" s="2"/>
      </tp>
      <tp>
        <v>38.549999999999997</v>
        <stp/>
        <stp>##V3_BDPV12</stp>
        <stp>CRUS US Equity</stp>
        <stp>PX_YEST_CLOSE</stp>
        <stp>[Crispin Spreadsheet.xlsx]SWAN!R181C6</stp>
        <tr r="F181" s="2"/>
      </tp>
      <tp>
        <v>116.929</v>
        <stp/>
        <stp>##V3_BDPV12</stp>
        <stp>HURLN 7.5 07/24/22 Corp</stp>
        <stp>PX_YEST_CLOSE</stp>
        <stp>[Crispin Spreadsheet.xlsx]ALEG!R42C6</stp>
        <tr r="F42" s="3"/>
      </tp>
      <tp>
        <v>52.92</v>
        <stp/>
        <stp>##V3_BDPV12</stp>
        <stp>ERICB SS Equity</stp>
        <stp>PX_YEST_CLOSE</stp>
        <stp>[Crispin Spreadsheet.xlsx]SWAN!R115C6</stp>
        <tr r="F115" s="2"/>
      </tp>
      <tp t="s">
        <v>GBp</v>
        <stp/>
        <stp>##V3_BDPV12</stp>
        <stp>BKG LN Equity</stp>
        <stp>CRNCY</stp>
        <stp>[Crispin Spreadsheet.xlsx]SWAN!R132C4</stp>
        <tr r="D132" s="2"/>
      </tp>
      <tp t="s">
        <v>GBp</v>
        <stp/>
        <stp>##V3_BDPV12</stp>
        <stp>ACA LN Equity</stp>
        <stp>CRNCY</stp>
        <stp>[Crispin Spreadsheet.xlsx]SWAN!R124C4</stp>
        <tr r="D124" s="2"/>
      </tp>
      <tp t="s">
        <v>GBp</v>
        <stp/>
        <stp>##V3_BDPV12</stp>
        <stp>EMG LN Equity</stp>
        <stp>CRNCY</stp>
        <stp>[Crispin Spreadsheet.xlsx]SWAN!R152C4</stp>
        <tr r="D152" s="2"/>
      </tp>
      <tp t="s">
        <v>GBp</v>
        <stp/>
        <stp>##V3_BDPV12</stp>
        <stp>LRE LN Equity</stp>
        <stp>CRNCY</stp>
        <stp>[Crispin Spreadsheet.xlsx]SWAN!R150C4</stp>
        <tr r="D150" s="2"/>
      </tp>
      <tp t="s">
        <v>GBp</v>
        <stp/>
        <stp>##V3_BDPV12</stp>
        <stp>PDG LN Equity</stp>
        <stp>CRNCY</stp>
        <stp>[Crispin Spreadsheet.xlsx]OBID!R12C4</stp>
        <tr r="D12" s="7"/>
      </tp>
      <tp t="s">
        <v>HKD</v>
        <stp/>
        <stp>##V3_BDPV12</stp>
        <stp>16 HK Equity</stp>
        <stp>CRNCY</stp>
        <stp>[Crispin Spreadsheet.xlsx]OEI!R205C4</stp>
        <tr r="D205" s="1"/>
      </tp>
      <tp t="s">
        <v>NOK</v>
        <stp/>
        <stp>##V3_BDPV12</stp>
        <stp>AKERBP NO Equity</stp>
        <stp>CRNCY</stp>
        <stp>[Crispin Spreadsheet.xlsx]SWAN!R102C4</stp>
        <tr r="D102" s="2"/>
      </tp>
      <tp>
        <v>245.2</v>
        <stp/>
        <stp>##V3_BDHV12</stp>
        <stp>MC FP Equity</stp>
        <stp>PX_CLOSE_1D</stp>
        <stp>28/03/2018</stp>
        <stp>28/03/2018</stp>
        <stp>[Crispin Spreadsheet.xlsx]OEI!R110C28</stp>
        <tr r="AB110" s="1"/>
      </tp>
      <tp>
        <v>10</v>
        <stp/>
        <stp>##V3_BDPV12</stp>
        <stp>CERV IM Equity</stp>
        <stp>LAST_PRICE</stp>
        <stp>[Crispin Spreadsheet.xlsx]OPE!R19C7</stp>
        <tr r="G19" s="5"/>
      </tp>
      <tp>
        <v>4.4420000000000002</v>
        <stp/>
        <stp>##V3_BDPV12</stp>
        <stp>NOKIA FH Equity</stp>
        <stp>LAST_PRICE</stp>
        <stp>[Crispin Spreadsheet.xlsx]OEI!R74C7</stp>
        <tr r="G74" s="1"/>
      </tp>
      <tp>
        <v>13.5</v>
        <stp/>
        <stp>##V3_BDPV12</stp>
        <stp>CDZI US Equity</stp>
        <stp>LAST_PRICE</stp>
        <stp>[Crispin Spreadsheet.xlsx]BEST!R8C7</stp>
        <tr r="G8" s="6"/>
      </tp>
      <tp>
        <v>80.400000000000006</v>
        <stp/>
        <stp>##V3_BDPV12</stp>
        <stp>BB FP Equity</stp>
        <stp>LAST_PRICE</stp>
        <stp>[Crispin Spreadsheet.xlsx]OEI!R124C7</stp>
        <tr r="G124" s="1"/>
      </tp>
      <tp>
        <v>99.14</v>
        <stp/>
        <stp>##V3_BDPV12</stp>
        <stp>HO FP Equity</stp>
        <stp>LAST_PRICE</stp>
        <stp>[Crispin Spreadsheet.xlsx]OEI!R129C7</stp>
        <tr r="G129" s="1"/>
      </tp>
      <tp t="s">
        <v>GBp</v>
        <stp/>
        <stp>##V3_BDPV12</stp>
        <stp>HSX LN Equity</stp>
        <stp>CRNCY</stp>
        <stp>[Crispin Spreadsheet.xlsx]OPUS!R43C4</stp>
        <tr r="D43" s="4"/>
      </tp>
      <tp t="s">
        <v>GBp</v>
        <stp/>
        <stp>##V3_BDPV12</stp>
        <stp>SLP LN Equity</stp>
        <stp>CRNCY</stp>
        <stp>[Crispin Spreadsheet.xlsx]ALEG!R48C4</stp>
        <tr r="D48" s="3"/>
      </tp>
      <tp>
        <v>2634</v>
        <stp/>
        <stp>##V3_BDPV12</stp>
        <stp>CCH LN Equity</stp>
        <stp>PX_YEST_CLOSE</stp>
        <stp>[Crispin Spreadsheet.xlsx]SWAN!R135C6</stp>
        <tr r="F135" s="2"/>
      </tp>
      <tp>
        <v>1.81</v>
        <stp/>
        <stp>##V3_BDPV12</stp>
        <stp>CRN LN Equity</stp>
        <stp>PX_YEST_CLOSE</stp>
        <stp>[Crispin Spreadsheet.xlsx]SWAN!R133C6</stp>
        <tr r="F133" s="2"/>
      </tp>
      <tp>
        <v>13.785</v>
        <stp/>
        <stp>##V3_BDPV12</stp>
        <stp>ORA FP Equity</stp>
        <stp>PX_YEST_CLOSE</stp>
        <stp>[Crispin Spreadsheet.xlsx]OPUS!R12C6</stp>
        <tr r="F12" s="4"/>
      </tp>
      <tp>
        <v>207.7</v>
        <stp/>
        <stp>##V3_BDPV12</stp>
        <stp>INTU LN Equity</stp>
        <stp>PX_YEST_CLOSE</stp>
        <stp>[Crispin Spreadsheet.xlsx]SWAN!R146C6</stp>
        <tr r="F146" s="2"/>
      </tp>
      <tp t="s">
        <v>USD</v>
        <stp/>
        <stp>##V3_BDPV12</stp>
        <stp>UNVR US Equity</stp>
        <stp>CRNCY</stp>
        <stp>[Crispin Spreadsheet.xlsx]SWAN!R208C4</stp>
        <tr r="D208" s="2"/>
      </tp>
      <tp>
        <v>255.2</v>
        <stp/>
        <stp>##V3_BDPV12</stp>
        <stp>388 HK Equity</stp>
        <stp>PX_YEST_CLOSE</stp>
        <stp>[Crispin Spreadsheet.xlsx]OEI!R201C6</stp>
        <tr r="F201" s="1"/>
      </tp>
      <tp>
        <v>1</v>
        <stp/>
        <stp>##V3_BDPV12</stp>
        <stp>GBPCAD Curncy</stp>
        <stp>QUOTE_FACTOR</stp>
        <stp>[Crispin Spreadsheet.xlsx]OPUS!R9C12</stp>
        <tr r="L9" s="4"/>
      </tp>
      <tp t="s">
        <v>USD</v>
        <stp/>
        <stp>##V3_BDPV12</stp>
        <stp>RDC US Equity</stp>
        <stp>CRNCY</stp>
        <stp>[Crispin Spreadsheet.xlsx]OPUS!R59C4</stp>
        <tr r="D59" s="4"/>
      </tp>
      <tp t="s">
        <v>GBp</v>
        <stp/>
        <stp>##V3_BDPV12</stp>
        <stp>DOM LN Equity</stp>
        <stp>CRNCY</stp>
        <stp>[Crispin Spreadsheet.xlsx]SWAN!R139C4</stp>
        <tr r="D139" s="2"/>
      </tp>
      <tp t="s">
        <v>USD</v>
        <stp/>
        <stp>##V3_BDPV12</stp>
        <stp>SJM US Equity</stp>
        <stp>CRNCY</stp>
        <stp>[Crispin Spreadsheet.xlsx]SWAN!R189C4</stp>
        <tr r="D189" s="2"/>
      </tp>
      <tp>
        <v>1268.5</v>
        <stp/>
        <stp>##V3_BDPV12</stp>
        <stp>FRES LN Equity</stp>
        <stp>PX_YEST_CLOSE</stp>
        <stp>[Crispin Spreadsheet.xlsx]SWAN!R140C6</stp>
        <tr r="F140" s="2"/>
      </tp>
      <tp>
        <v>646</v>
        <stp/>
        <stp>##V3_BDPV12</stp>
        <stp>DMGT LN Equity</stp>
        <stp>PX_YEST_CLOSE</stp>
        <stp>[Crispin Spreadsheet.xlsx]SWAN!R137C6</stp>
        <tr r="F137" s="2"/>
      </tp>
      <tp t="s">
        <v>GBp</v>
        <stp/>
        <stp>##V3_BDPV12</stp>
        <stp>PLUS LN Equity</stp>
        <stp>CRNCY</stp>
        <stp>[Crispin Spreadsheet.xlsx]SWAN!R159C4</stp>
        <tr r="D159" s="2"/>
      </tp>
      <tp>
        <v>79.55</v>
        <stp/>
        <stp>##V3_BDHV12</stp>
        <stp>BB FP Equity</stp>
        <stp>PX_CLOSE_1D</stp>
        <stp>28/03/2018</stp>
        <stp>28/03/2018</stp>
        <stp>[Crispin Spreadsheet.xlsx]OEI!R124C28</stp>
        <tr r="AB124" s="1"/>
      </tp>
      <tp>
        <v>13.12</v>
        <stp/>
        <stp>##V3_BDPV12</stp>
        <stp>GE US Equity</stp>
        <stp>LAST_PRICE</stp>
        <stp>[Crispin Spreadsheet.xlsx]OEI!R644C7</stp>
        <tr r="G644" s="1"/>
      </tp>
      <tp t="s">
        <v>GBp</v>
        <stp/>
        <stp>##V3_BDPV12</stp>
        <stp>RRS LN Equity</stp>
        <stp>CRNCY</stp>
        <stp>[Crispin Spreadsheet.xlsx]BEST!R12C4</stp>
        <tr r="D12" s="6"/>
      </tp>
      <tp>
        <v>10.544</v>
        <stp/>
        <stp>##V3_BDPV12</stp>
        <stp>CBK GY Equity</stp>
        <stp>PX_YEST_CLOSE</stp>
        <stp>[Crispin Spreadsheet.xlsx]SWAN!R51C6</stp>
        <tr r="F51" s="2"/>
      </tp>
      <tp>
        <v>1661</v>
        <stp/>
        <stp>##V3_BDPV12</stp>
        <stp>AAL LN Equity</stp>
        <stp>PX_YEST_CLOSE</stp>
        <stp>[Crispin Spreadsheet.xlsx]SWAN!R126C6</stp>
        <tr r="F126" s="2"/>
      </tp>
      <tp>
        <v>20.88</v>
        <stp/>
        <stp>##V3_BDPV12</stp>
        <stp>DEB LN Equity</stp>
        <stp>PX_YEST_CLOSE</stp>
        <stp>[Crispin Spreadsheet.xlsx]SWAN!R138C6</stp>
        <tr r="F138" s="2"/>
      </tp>
      <tp t="s">
        <v>USD</v>
        <stp/>
        <stp>##V3_BDPV12</stp>
        <stp>VSAT US Equity</stp>
        <stp>CRNCY</stp>
        <stp>[Crispin Spreadsheet.xlsx]SWAN!R209C4</stp>
        <tr r="D209" s="2"/>
      </tp>
      <tp>
        <v>35.1</v>
        <stp/>
        <stp>##V3_BDPV12</stp>
        <stp>T US Equity</stp>
        <stp>LAST_PRICE</stp>
        <stp>[Crispin Spreadsheet.xlsx]OEI!R607C7</stp>
        <tr r="G607" s="1"/>
      </tp>
      <tp>
        <v>13.44</v>
        <stp/>
        <stp>##V3_BDHV12</stp>
        <stp>GE US Equity</stp>
        <stp>PX_CLOSE_1D</stp>
        <stp>28/03/2018</stp>
        <stp>28/03/2018</stp>
        <stp>[Crispin Spreadsheet.xlsx]OEI!R644C28</stp>
        <tr r="AB644" s="1"/>
      </tp>
      <tp>
        <v>7.17</v>
        <stp/>
        <stp>##V3_BDHV12</stp>
        <stp>CE IM Equity</stp>
        <stp>PX_CLOSE_1D</stp>
        <stp>28/03/2018</stp>
        <stp>28/03/2018</stp>
        <stp>[Crispin Spreadsheet.xlsx]OEI!R225C28</stp>
        <tr r="AB225" s="1"/>
      </tp>
      <tp>
        <v>28.1</v>
        <stp/>
        <stp>##V3_BDPV12</stp>
        <stp>EDEN FP Equity</stp>
        <stp>LAST_PRICE</stp>
        <stp>[Crispin Spreadsheet.xlsx]OEI!R99C7</stp>
        <tr r="G99" s="1"/>
      </tp>
      <tp t="s">
        <v>EUR</v>
        <stp/>
        <stp>##V3_BDPV12</stp>
        <stp>BB FP Equity</stp>
        <stp>CRNCY</stp>
        <stp>[Crispin Spreadsheet.xlsx]SWAN!R44C4</stp>
        <tr r="D44" s="2"/>
      </tp>
      <tp>
        <v>9.6952999999999996</v>
        <stp/>
        <stp>##V3_BDPV12</stp>
        <stp>EURNOK Curncy</stp>
        <stp>PX_YEST_CLOSE</stp>
        <stp>[Crispin Spreadsheet.xlsx]SWAN!R103C30</stp>
        <tr r="AD103" s="2"/>
      </tp>
      <tp>
        <v>9.6952999999999996</v>
        <stp/>
        <stp>##V3_BDPV12</stp>
        <stp>EURNOK Curncy</stp>
        <stp>PX_YEST_CLOSE</stp>
        <stp>[Crispin Spreadsheet.xlsx]SWAN!R102C30</stp>
        <tr r="AD102" s="2"/>
      </tp>
      <tp>
        <v>9.6952999999999996</v>
        <stp/>
        <stp>##V3_BDPV12</stp>
        <stp>EURNOK Curncy</stp>
        <stp>PX_YEST_CLOSE</stp>
        <stp>[Crispin Spreadsheet.xlsx]SWAN!R106C30</stp>
        <tr r="AD106" s="2"/>
      </tp>
      <tp>
        <v>9.6952999999999996</v>
        <stp/>
        <stp>##V3_BDPV12</stp>
        <stp>EURNOK Curncy</stp>
        <stp>PX_YEST_CLOSE</stp>
        <stp>[Crispin Spreadsheet.xlsx]SWAN!R105C30</stp>
        <tr r="AD105" s="2"/>
      </tp>
      <tp>
        <v>9.6952999999999996</v>
        <stp/>
        <stp>##V3_BDPV12</stp>
        <stp>EURNOK Curncy</stp>
        <stp>PX_YEST_CLOSE</stp>
        <stp>[Crispin Spreadsheet.xlsx]SWAN!R104C30</stp>
        <tr r="AD104" s="2"/>
      </tp>
      <tp>
        <v>7.07</v>
        <stp/>
        <stp>##V3_BDPV12</stp>
        <stp>CE IM Equity</stp>
        <stp>LAST_PRICE</stp>
        <stp>[Crispin Spreadsheet.xlsx]OEI!R225C7</stp>
        <tr r="G225" s="1"/>
      </tp>
      <tp t="s">
        <v>GBp</v>
        <stp/>
        <stp>##V3_BDPV12</stp>
        <stp>JUST LN Equity</stp>
        <stp>CRNCY</stp>
        <stp>[Crispin Spreadsheet.xlsx]SWAN!R148C4</stp>
        <tr r="D148" s="2"/>
      </tp>
      <tp>
        <v>133.35</v>
        <stp/>
        <stp>##V3_BDPV12</stp>
        <stp>WCH GY Equity</stp>
        <stp>PX_YEST_CLOSE</stp>
        <stp>[Crispin Spreadsheet.xlsx]SWAN!R61C6</stp>
        <tr r="F61" s="2"/>
      </tp>
      <tp>
        <v>116.6</v>
        <stp/>
        <stp>##V3_BDPV12</stp>
        <stp>MON US Equity</stp>
        <stp>PX_YEST_CLOSE</stp>
        <stp>[Crispin Spreadsheet.xlsx]SWAN!R195C6</stp>
        <tr r="F195" s="2"/>
      </tp>
      <tp>
        <v>21.19</v>
        <stp/>
        <stp>##V3_BDPV12</stp>
        <stp>TKA GY Equity</stp>
        <stp>PX_YEST_CLOSE</stp>
        <stp>[Crispin Spreadsheet.xlsx]SWAN!R59C6</stp>
        <tr r="F59" s="2"/>
      </tp>
      <tp>
        <v>21.74</v>
        <stp/>
        <stp>##V3_BDPV12</stp>
        <stp>IFX GY Equity</stp>
        <stp>PX_YEST_CLOSE</stp>
        <stp>[Crispin Spreadsheet.xlsx]SWAN!R54C6</stp>
        <tr r="F54" s="2"/>
      </tp>
      <tp>
        <v>22.6</v>
        <stp/>
        <stp>##V3_BDPV12</stp>
        <stp>175 HK Equity</stp>
        <stp>PX_YEST_CLOSE</stp>
        <stp>[Crispin Spreadsheet.xlsx]OEI!R198C6</stp>
        <tr r="F198" s="1"/>
      </tp>
      <tp>
        <v>9.6300000000000008</v>
        <stp/>
        <stp>##V3_BDPV12</stp>
        <stp>RIG US Equity</stp>
        <stp>PX_YEST_CLOSE</stp>
        <stp>[Crispin Spreadsheet.xlsx]ALEG!R58C6</stp>
        <tr r="F58" s="3"/>
      </tp>
      <tp>
        <v>11.28</v>
        <stp/>
        <stp>##V3_BDPV12</stp>
        <stp>RDC US Equity</stp>
        <stp>PX_YEST_CLOSE</stp>
        <stp>[Crispin Spreadsheet.xlsx]FDXC!R51C6</stp>
        <tr r="F51" s="8"/>
      </tp>
      <tp t="s">
        <v>USD</v>
        <stp/>
        <stp>##V3_BDPV12</stp>
        <stp>KGC US Equity</stp>
        <stp>CRNCY</stp>
        <stp>[Crispin Spreadsheet.xlsx]SWAN!R191C4</stp>
        <tr r="D191" s="2"/>
      </tp>
      <tp t="s">
        <v>USD</v>
        <stp/>
        <stp>##V3_BDPV12</stp>
        <stp>RDC US Equity</stp>
        <stp>CRNCY</stp>
        <stp>[Crispin Spreadsheet.xlsx]SWAN!R201C4</stp>
        <tr r="D201" s="2"/>
      </tp>
      <tp t="s">
        <v>USD</v>
        <stp/>
        <stp>##V3_BDPV12</stp>
        <stp>RIG US Equity</stp>
        <stp>CRNCY</stp>
        <stp>[Crispin Spreadsheet.xlsx]SWAN!R205C4</stp>
        <tr r="D205" s="2"/>
      </tp>
      <tp>
        <v>60.17</v>
        <stp/>
        <stp>##V3_BDPV12</stp>
        <stp>BNP FP Equity</stp>
        <stp>PX_YEST_CLOSE</stp>
        <stp>[Crispin Spreadsheet.xlsx]SWAN!R35C6</stp>
        <tr r="F35" s="2"/>
      </tp>
      <tp t="s">
        <v>USD</v>
        <stp/>
        <stp>##V3_BDPV12</stp>
        <stp>HURLN 7.5 07/24/22 Corp</stp>
        <stp>CRNCY</stp>
        <stp>[Crispin Spreadsheet.xlsx]SWAN!R144C4</stp>
        <tr r="D144" s="2"/>
      </tp>
      <tp>
        <v>1</v>
        <stp/>
        <stp>##V3_BDPV12</stp>
        <stp>GBPJPY Curncy</stp>
        <stp>QUOTE_FACTOR</stp>
        <stp>[Crispin Spreadsheet.xlsx]OPUS!R21C12</stp>
        <tr r="L21" s="4"/>
      </tp>
      <tp>
        <v>1</v>
        <stp/>
        <stp>##V3_BDPV12</stp>
        <stp>GBPJPY Curncy</stp>
        <stp>QUOTE_FACTOR</stp>
        <stp>[Crispin Spreadsheet.xlsx]OPUS!R23C12</stp>
        <tr r="L23" s="4"/>
      </tp>
      <tp>
        <v>1</v>
        <stp/>
        <stp>##V3_BDPV12</stp>
        <stp>GBPJPY Curncy</stp>
        <stp>QUOTE_FACTOR</stp>
        <stp>[Crispin Spreadsheet.xlsx]OPUS!R22C12</stp>
        <tr r="L22" s="4"/>
      </tp>
      <tp>
        <v>1</v>
        <stp/>
        <stp>##V3_BDPV12</stp>
        <stp>GBPJPY Curncy</stp>
        <stp>QUOTE_FACTOR</stp>
        <stp>[Crispin Spreadsheet.xlsx]OPUS!R25C12</stp>
        <tr r="L25" s="4"/>
      </tp>
      <tp>
        <v>1</v>
        <stp/>
        <stp>##V3_BDPV12</stp>
        <stp>GBPJPY Curncy</stp>
        <stp>QUOTE_FACTOR</stp>
        <stp>[Crispin Spreadsheet.xlsx]OPUS!R24C12</stp>
        <tr r="L24" s="4"/>
      </tp>
      <tp>
        <v>1</v>
        <stp/>
        <stp>##V3_BDPV12</stp>
        <stp>GBPJPY Curncy</stp>
        <stp>QUOTE_FACTOR</stp>
        <stp>[Crispin Spreadsheet.xlsx]OPUS!R27C12</stp>
        <tr r="L27" s="4"/>
      </tp>
      <tp>
        <v>1</v>
        <stp/>
        <stp>##V3_BDPV12</stp>
        <stp>GBPJPY Curncy</stp>
        <stp>QUOTE_FACTOR</stp>
        <stp>[Crispin Spreadsheet.xlsx]OPUS!R26C12</stp>
        <tr r="L26" s="4"/>
      </tp>
      <tp>
        <v>1</v>
        <stp/>
        <stp>##V3_BDPV12</stp>
        <stp>GBPJPY Curncy</stp>
        <stp>QUOTE_FACTOR</stp>
        <stp>[Crispin Spreadsheet.xlsx]OPUS!R28C12</stp>
        <tr r="L28" s="4"/>
      </tp>
      <tp>
        <v>581.4</v>
        <stp/>
        <stp>##V3_BDPV12</stp>
        <stp>BA/ LN Equity</stp>
        <stp>PX_YEST_CLOSE</stp>
        <stp>[Crispin Spreadsheet.xlsx]OPUS!R39C6</stp>
        <tr r="F39" s="4"/>
      </tp>
      <tp>
        <v>18.756</v>
        <stp/>
        <stp>##V3_BDHV12</stp>
        <stp>AD NA Equity</stp>
        <stp>PX_CLOSE_1D</stp>
        <stp>28/03/2018</stp>
        <stp>28/03/2018</stp>
        <stp>[Crispin Spreadsheet.xlsx]OEI!R300C28</stp>
        <tr r="AB300" s="1"/>
      </tp>
      <tp>
        <v>8.9600000000000009</v>
        <stp/>
        <stp>##V3_BDPV12</stp>
        <stp>DEXB BB Equity</stp>
        <stp>LAST_PRICE</stp>
        <stp>[Crispin Spreadsheet.xlsx]OEI!R37C7</stp>
        <tr r="G37" s="1"/>
      </tp>
      <tp>
        <v>211.6</v>
        <stp/>
        <stp>##V3_BDPV12</stp>
        <stp>AKERBP NO Equity</stp>
        <stp>LAST_PRICE</stp>
        <stp>[Crispin Spreadsheet.xlsx]BEST!R6C7</stp>
        <tr r="G6" s="6"/>
      </tp>
      <tp>
        <v>19.39</v>
        <stp/>
        <stp>##V3_BDPV12</stp>
        <stp>UG FP Equity</stp>
        <stp>LAST_PRICE</stp>
        <stp>[Crispin Spreadsheet.xlsx]OEI!R114C7</stp>
        <tr r="G114" s="1"/>
      </tp>
      <tp>
        <v>249.1</v>
        <stp/>
        <stp>##V3_BDPV12</stp>
        <stp>MC FP Equity</stp>
        <stp>LAST_PRICE</stp>
        <stp>[Crispin Spreadsheet.xlsx]OEI!R110C7</stp>
        <tr r="G110" s="1"/>
      </tp>
      <tp t="s">
        <v>USD</v>
        <stp/>
        <stp>##V3_BDPV12</stp>
        <stp>NFLX US Equity</stp>
        <stp>CRNCY</stp>
        <stp>[Crispin Spreadsheet.xlsx]SWAN!R197C4</stp>
        <tr r="D197" s="2"/>
      </tp>
      <tp>
        <v>450.5</v>
        <stp/>
        <stp>##V3_BDPV12</stp>
        <stp>W A Comdty</stp>
        <stp>LAST_PRICE</stp>
        <stp>[Crispin Spreadsheet.xlsx]OEI!R728C7</stp>
        <tr r="G728" s="1"/>
      </tp>
      <tp t="s">
        <v>EUR</v>
        <stp/>
        <stp>##V3_BDPV12</stp>
        <stp>FCA IM Equity</stp>
        <stp>CRNCY</stp>
        <stp>[Crispin Spreadsheet.xlsx]SWAN!R78C4</stp>
        <tr r="D78" s="2"/>
      </tp>
      <tp>
        <v>1297.5</v>
        <stp/>
        <stp>##V3_BDPV12</stp>
        <stp>SKY LN Equity</stp>
        <stp>PX_YEST_CLOSE</stp>
        <stp>[Crispin Spreadsheet.xlsx]OPUS!R50C6</stp>
        <tr r="F50" s="4"/>
      </tp>
      <tp>
        <v>51.95</v>
        <stp/>
        <stp>##V3_BDPV12</stp>
        <stp>DAL US Equity</stp>
        <stp>PX_YEST_CLOSE</stp>
        <stp>[Crispin Spreadsheet.xlsx]SWAN!R184C6</stp>
        <tr r="F184" s="2"/>
      </tp>
      <tp>
        <v>1</v>
        <stp/>
        <stp>##V3_BDPV12</stp>
        <stp>EURBRL Curncy</stp>
        <stp>QUOTE_FACTOR</stp>
        <stp>[Crispin Spreadsheet.xlsx]ALEG!R6C12</stp>
        <tr r="L6" s="3"/>
      </tp>
      <tp>
        <v>23.44</v>
        <stp/>
        <stp>##V3_BDPV12</stp>
        <stp>SDF GY Equity</stp>
        <stp>PX_YEST_CLOSE</stp>
        <stp>[Crispin Spreadsheet.xlsx]SWAN!R55C6</stp>
        <tr r="F55" s="2"/>
      </tp>
      <tp>
        <v>142.9</v>
        <stp/>
        <stp>##V3_BDPV12</stp>
        <stp>ACA LN Equity</stp>
        <stp>PX_YEST_CLOSE</stp>
        <stp>[Crispin Spreadsheet.xlsx]OPUS!R38C6</stp>
        <tr r="F38" s="4"/>
      </tp>
      <tp t="s">
        <v>GBp</v>
        <stp/>
        <stp>##V3_BDPV12</stp>
        <stp>PDG LN Equity</stp>
        <stp>CRNCY</stp>
        <stp>[Crispin Spreadsheet.xlsx]ALEG!R45C4</stp>
        <tr r="D45" s="3"/>
      </tp>
      <tp>
        <v>122.85</v>
        <stp/>
        <stp>##V3_BDPV12</stp>
        <stp>G A Comdty</stp>
        <stp>LAST_PRICE</stp>
        <stp>[Crispin Spreadsheet.xlsx]OEI!R718C7</stp>
        <tr r="G718" s="1"/>
      </tp>
      <tp>
        <v>171.6</v>
        <stp/>
        <stp>##V3_BDPV12</stp>
        <stp>EMG LN Equity</stp>
        <stp>PX_YEST_CLOSE</stp>
        <stp>[Crispin Spreadsheet.xlsx]OPUS!R46C6</stp>
        <tr r="F46" s="4"/>
      </tp>
      <tp t="s">
        <v>USD</v>
        <stp/>
        <stp>##V3_BDPV12</stp>
        <stp>KHC US Equity</stp>
        <stp>CRNCY</stp>
        <stp>[Crispin Spreadsheet.xlsx]SWAN!R192C4</stp>
        <tr r="D192" s="2"/>
      </tp>
      <tp t="s">
        <v>GBp</v>
        <stp/>
        <stp>##V3_BDPV12</stp>
        <stp>CPG LN Equity</stp>
        <stp>CRNCY</stp>
        <stp>[Crispin Spreadsheet.xlsx]SWAN!R136C4</stp>
        <tr r="D136" s="2"/>
      </tp>
      <tp t="s">
        <v>GBp</v>
        <stp/>
        <stp>##V3_BDPV12</stp>
        <stp>OBD LN Equity</stp>
        <stp>CRNCY</stp>
        <stp>[Crispin Spreadsheet.xlsx]SWAN!R155C4</stp>
        <tr r="D155" s="2"/>
      </tp>
      <tp>
        <v>11.28</v>
        <stp/>
        <stp>##V3_BDPV12</stp>
        <stp>RDC US Equity</stp>
        <stp>PX_YEST_CLOSE</stp>
        <stp>[Crispin Spreadsheet.xlsx]ALEG!R56C6</stp>
        <tr r="F56" s="3"/>
      </tp>
      <tp t="s">
        <v>USD</v>
        <stp/>
        <stp>##V3_BDPV12</stp>
        <stp>RIG US Equity</stp>
        <stp>CRNCY</stp>
        <stp>[Crispin Spreadsheet.xlsx]OPUS!R61C4</stp>
        <tr r="D61" s="4"/>
      </tp>
      <tp>
        <v>79.98</v>
        <stp/>
        <stp>##V3_BDHV12</stp>
        <stp>DG FP Equity</stp>
        <stp>PX_CLOSE_1D</stp>
        <stp>28/03/2018</stp>
        <stp>28/03/2018</stp>
        <stp>[Crispin Spreadsheet.xlsx]OEI!R135C28</stp>
        <tr r="AB135" s="1"/>
      </tp>
      <tp>
        <v>18.954999999999998</v>
        <stp/>
        <stp>##V3_BDHV12</stp>
        <stp>UG FP Equity</stp>
        <stp>PX_CLOSE_1D</stp>
        <stp>28/03/2018</stp>
        <stp>28/03/2018</stp>
        <stp>[Crispin Spreadsheet.xlsx]OEI!R114C28</stp>
        <tr r="AB114" s="1"/>
      </tp>
      <tp>
        <v>79.239999999999995</v>
        <stp/>
        <stp>##V3_BDPV12</stp>
        <stp>DG FP Equity</stp>
        <stp>LAST_PRICE</stp>
        <stp>[Crispin Spreadsheet.xlsx]OEI!R135C7</stp>
        <tr r="G135" s="1"/>
      </tp>
      <tp t="s">
        <v>EUR</v>
        <stp/>
        <stp>##V3_BDPV12</stp>
        <stp>ABI BB Equity</stp>
        <stp>CRNCY</stp>
        <stp>[Crispin Spreadsheet.xlsx]SWAN!R17C4</stp>
        <tr r="D17" s="2"/>
      </tp>
      <tp>
        <v>3.5000000000000003E-2</v>
        <stp/>
        <stp>##V3_BDPV12</stp>
        <stp>TSTR LN Equity</stp>
        <stp>PX_YEST_CLOSE</stp>
        <stp>[Crispin Spreadsheet.xlsx]SWAN!R165C6</stp>
        <tr r="F165" s="2"/>
      </tp>
      <tp t="s">
        <v>GBp</v>
        <stp/>
        <stp>##V3_BDPV12</stp>
        <stp>PDG LN Equity</stp>
        <stp>CRNCY</stp>
        <stp>[Crispin Spreadsheet.xlsx]FDXC!R40C4</stp>
        <tr r="D40" s="8"/>
      </tp>
      <tp t="s">
        <v>GBp</v>
        <stp/>
        <stp>##V3_BDPV12</stp>
        <stp>EMG LN Equity</stp>
        <stp>CRNCY</stp>
        <stp>[Crispin Spreadsheet.xlsx]FDXC!R39C4</stp>
        <tr r="D39" s="8"/>
      </tp>
      <tp>
        <v>63.33</v>
        <stp/>
        <stp>##V3_BDPV12</stp>
        <stp>CLA Comdty</stp>
        <stp>LAST_PRICE</stp>
        <stp>[Crispin Spreadsheet.xlsx]OEI!R729C7</stp>
        <tr r="G729" s="1"/>
      </tp>
      <tp>
        <v>171.6</v>
        <stp/>
        <stp>##V3_BDPV12</stp>
        <stp>EMG LN Equity</stp>
        <stp>PX_YEST_CLOSE</stp>
        <stp>[Crispin Spreadsheet.xlsx]BEST!R10C6</stp>
        <tr r="F10" s="6"/>
      </tp>
      <tp>
        <v>34.9</v>
        <stp/>
        <stp>##V3_BDHV12</stp>
        <stp>T US Equity</stp>
        <stp>PX_CLOSE_1D</stp>
        <stp>28/03/2018</stp>
        <stp>28/03/2018</stp>
        <stp>[Crispin Spreadsheet.xlsx]OEI!R607C28</stp>
        <tr r="AB607" s="1"/>
      </tp>
      <tp t="s">
        <v>GBp</v>
        <stp/>
        <stp>##V3_BDPV12</stp>
        <stp>ABC LN Equity</stp>
        <stp>CRNCY</stp>
        <stp>[Crispin Spreadsheet.xlsx]SWAN!R123C4</stp>
        <tr r="D123" s="2"/>
      </tp>
      <tp>
        <v>3.97</v>
        <stp/>
        <stp>##V3_BDPV12</stp>
        <stp>KGC US Equity</stp>
        <stp>PX_YEST_CLOSE</stp>
        <stp>[Crispin Spreadsheet.xlsx]ALEG!R54C6</stp>
        <tr r="F54" s="3"/>
      </tp>
      <tp>
        <v>3.87</v>
        <stp/>
        <stp>##V3_BDPV12</stp>
        <stp>TRQ CN Equity</stp>
        <stp>PX_YEST_CLOSE</stp>
        <stp>[Crispin Spreadsheet.xlsx]SWAN!R25C6</stp>
        <tr r="F25" s="2"/>
      </tp>
      <tp t="s">
        <v>USD</v>
        <stp/>
        <stp>##V3_BDPV12</stp>
        <stp>EOG US Equity</stp>
        <stp>CRNCY</stp>
        <stp>[Crispin Spreadsheet.xlsx]OPUS!R56C4</stp>
        <tr r="D56" s="4"/>
      </tp>
      <tp>
        <v>102.93</v>
        <stp/>
        <stp>##V3_BDPV12</stp>
        <stp>EOG US Equity</stp>
        <stp>PX_YEST_CLOSE</stp>
        <stp>[Crispin Spreadsheet.xlsx]FDXC!R48C6</stp>
        <tr r="F48" s="8"/>
      </tp>
      <tp>
        <v>150.94999999999999</v>
        <stp/>
        <stp>##V3_BDPV12</stp>
        <stp>JBA Comdty</stp>
        <stp>LAST_PRICE</stp>
        <stp>[Crispin Spreadsheet.xlsx]OEI!R719C7</stp>
        <tr r="G719" s="1"/>
      </tp>
      <tp>
        <v>14.582800000000001</v>
        <stp/>
        <stp>##V3_BDPV12</stp>
        <stp>EURZAr Curncy</stp>
        <stp>PX_YEST_CLOSE</stp>
        <stp>[Crispin Spreadsheet.xlsx]OEI!R331C32</stp>
        <tr r="AF331" s="1"/>
      </tp>
      <tp>
        <v>14.582800000000001</v>
        <stp/>
        <stp>##V3_BDPV12</stp>
        <stp>EURZAr Curncy</stp>
        <stp>PX_YEST_CLOSE</stp>
        <stp>[Crispin Spreadsheet.xlsx]OEI!R333C32</stp>
        <tr r="AF333" s="1"/>
      </tp>
      <tp>
        <v>14.582800000000001</v>
        <stp/>
        <stp>##V3_BDPV12</stp>
        <stp>EURZAr Curncy</stp>
        <stp>PX_YEST_CLOSE</stp>
        <stp>[Crispin Spreadsheet.xlsx]OEI!R332C32</stp>
        <tr r="AF332" s="1"/>
      </tp>
      <tp>
        <v>14.582800000000001</v>
        <stp/>
        <stp>##V3_BDPV12</stp>
        <stp>EURZAr Curncy</stp>
        <stp>PX_YEST_CLOSE</stp>
        <stp>[Crispin Spreadsheet.xlsx]OEI!R334C32</stp>
        <tr r="AF334" s="1"/>
      </tp>
      <tp>
        <v>1.2294</v>
        <stp/>
        <stp>##V3_BDPV12</stp>
        <stp>EURUSD Curncy</stp>
        <stp>PX_YEST_CLOSE</stp>
        <stp>[Crispin Spreadsheet.xlsx]OEI!R807C32</stp>
        <tr r="AF807" s="1"/>
      </tp>
      <tp>
        <v>1.2294</v>
        <stp/>
        <stp>##V3_BDPV12</stp>
        <stp>EURUSD Curncy</stp>
        <stp>PX_YEST_CLOSE</stp>
        <stp>[Crispin Spreadsheet.xlsx]OEI!R806C32</stp>
        <tr r="AF806" s="1"/>
      </tp>
      <tp>
        <v>1.2294</v>
        <stp/>
        <stp>##V3_BDPV12</stp>
        <stp>EURUSD Curncy</stp>
        <stp>PX_YEST_CLOSE</stp>
        <stp>[Crispin Spreadsheet.xlsx]OEI!R805C32</stp>
        <tr r="AF805" s="1"/>
      </tp>
      <tp>
        <v>1.2294</v>
        <stp/>
        <stp>##V3_BDPV12</stp>
        <stp>EURUSD Curncy</stp>
        <stp>PX_YEST_CLOSE</stp>
        <stp>[Crispin Spreadsheet.xlsx]OEI!R804C32</stp>
        <tr r="AF804" s="1"/>
      </tp>
      <tp>
        <v>1.2294</v>
        <stp/>
        <stp>##V3_BDPV12</stp>
        <stp>EURUSD Curncy</stp>
        <stp>PX_YEST_CLOSE</stp>
        <stp>[Crispin Spreadsheet.xlsx]OEI!R802C32</stp>
        <tr r="AF802" s="1"/>
      </tp>
      <tp>
        <v>1.2294</v>
        <stp/>
        <stp>##V3_BDPV12</stp>
        <stp>EURUSD Curncy</stp>
        <stp>PX_YEST_CLOSE</stp>
        <stp>[Crispin Spreadsheet.xlsx]OEI!R809C32</stp>
        <tr r="AF809" s="1"/>
      </tp>
      <tp>
        <v>1.2294</v>
        <stp/>
        <stp>##V3_BDPV12</stp>
        <stp>EURUSD Curncy</stp>
        <stp>PX_YEST_CLOSE</stp>
        <stp>[Crispin Spreadsheet.xlsx]OEI!R808C32</stp>
        <tr r="AF808" s="1"/>
      </tp>
      <tp>
        <v>1.2294</v>
        <stp/>
        <stp>##V3_BDPV12</stp>
        <stp>EURUSD Curncy</stp>
        <stp>PX_YEST_CLOSE</stp>
        <stp>[Crispin Spreadsheet.xlsx]OEI!R814C32</stp>
        <tr r="AF814" s="1"/>
      </tp>
      <tp>
        <v>1.2294</v>
        <stp/>
        <stp>##V3_BDPV12</stp>
        <stp>EURUSD Curncy</stp>
        <stp>PX_YEST_CLOSE</stp>
        <stp>[Crispin Spreadsheet.xlsx]OEI!R813C32</stp>
        <tr r="AF813" s="1"/>
      </tp>
      <tp>
        <v>1.2294</v>
        <stp/>
        <stp>##V3_BDPV12</stp>
        <stp>EURUSD Curncy</stp>
        <stp>PX_YEST_CLOSE</stp>
        <stp>[Crispin Spreadsheet.xlsx]OEI!R810C32</stp>
        <tr r="AF810" s="1"/>
      </tp>
      <tp>
        <v>1.2294</v>
        <stp/>
        <stp>##V3_BDPV12</stp>
        <stp>EURUSD Curncy</stp>
        <stp>PX_YEST_CLOSE</stp>
        <stp>[Crispin Spreadsheet.xlsx]OEI!R597C32</stp>
        <tr r="AF597" s="1"/>
      </tp>
      <tp>
        <v>1.2294</v>
        <stp/>
        <stp>##V3_BDPV12</stp>
        <stp>EURUSD Curncy</stp>
        <stp>PX_YEST_CLOSE</stp>
        <stp>[Crispin Spreadsheet.xlsx]OEI!R596C32</stp>
        <tr r="AF596" s="1"/>
      </tp>
      <tp>
        <v>1.2294</v>
        <stp/>
        <stp>##V3_BDPV12</stp>
        <stp>EURUSD Curncy</stp>
        <stp>PX_YEST_CLOSE</stp>
        <stp>[Crispin Spreadsheet.xlsx]OEI!R599C32</stp>
        <tr r="AF599" s="1"/>
      </tp>
      <tp>
        <v>1.2294</v>
        <stp/>
        <stp>##V3_BDPV12</stp>
        <stp>EURUSD Curncy</stp>
        <stp>PX_YEST_CLOSE</stp>
        <stp>[Crispin Spreadsheet.xlsx]OEI!R598C32</stp>
        <tr r="AF598" s="1"/>
      </tp>
      <tp>
        <v>1.2294</v>
        <stp/>
        <stp>##V3_BDPV12</stp>
        <stp>EURUSD Curncy</stp>
        <stp>PX_YEST_CLOSE</stp>
        <stp>[Crispin Spreadsheet.xlsx]OEI!R518C32</stp>
        <tr r="AF518" s="1"/>
      </tp>
      <tp>
        <v>1.2294</v>
        <stp/>
        <stp>##V3_BDPV12</stp>
        <stp>EURUSD Curncy</stp>
        <stp>PX_YEST_CLOSE</stp>
        <stp>[Crispin Spreadsheet.xlsx]OEI!R554C32</stp>
        <tr r="AF554" s="1"/>
      </tp>
      <tp>
        <v>10.3202</v>
        <stp/>
        <stp>##V3_BDPV12</stp>
        <stp>EURSEK Curncy</stp>
        <stp>PX_YEST_CLOSE</stp>
        <stp>[Crispin Spreadsheet.xlsx]OEI!R368C32</stp>
        <tr r="AF368" s="1"/>
      </tp>
      <tp>
        <v>10.3202</v>
        <stp/>
        <stp>##V3_BDPV12</stp>
        <stp>EURSEK Curncy</stp>
        <stp>PX_YEST_CLOSE</stp>
        <stp>[Crispin Spreadsheet.xlsx]OEI!R369C32</stp>
        <tr r="AF369" s="1"/>
      </tp>
      <tp>
        <v>10.3202</v>
        <stp/>
        <stp>##V3_BDPV12</stp>
        <stp>EURSEK Curncy</stp>
        <stp>PX_YEST_CLOSE</stp>
        <stp>[Crispin Spreadsheet.xlsx]OEI!R360C32</stp>
        <tr r="AF360" s="1"/>
      </tp>
      <tp>
        <v>10.3202</v>
        <stp/>
        <stp>##V3_BDPV12</stp>
        <stp>EURSEK Curncy</stp>
        <stp>PX_YEST_CLOSE</stp>
        <stp>[Crispin Spreadsheet.xlsx]OEI!R361C32</stp>
        <tr r="AF361" s="1"/>
      </tp>
      <tp>
        <v>10.3202</v>
        <stp/>
        <stp>##V3_BDPV12</stp>
        <stp>EURSEK Curncy</stp>
        <stp>PX_YEST_CLOSE</stp>
        <stp>[Crispin Spreadsheet.xlsx]OEI!R362C32</stp>
        <tr r="AF362" s="1"/>
      </tp>
      <tp>
        <v>10.3202</v>
        <stp/>
        <stp>##V3_BDPV12</stp>
        <stp>EURSEK Curncy</stp>
        <stp>PX_YEST_CLOSE</stp>
        <stp>[Crispin Spreadsheet.xlsx]OEI!R363C32</stp>
        <tr r="AF363" s="1"/>
      </tp>
      <tp>
        <v>10.3202</v>
        <stp/>
        <stp>##V3_BDPV12</stp>
        <stp>EURSEK Curncy</stp>
        <stp>PX_YEST_CLOSE</stp>
        <stp>[Crispin Spreadsheet.xlsx]OEI!R364C32</stp>
        <tr r="AF364" s="1"/>
      </tp>
      <tp>
        <v>10.3202</v>
        <stp/>
        <stp>##V3_BDPV12</stp>
        <stp>EURSEK Curncy</stp>
        <stp>PX_YEST_CLOSE</stp>
        <stp>[Crispin Spreadsheet.xlsx]OEI!R365C32</stp>
        <tr r="AF365" s="1"/>
      </tp>
      <tp>
        <v>10.3202</v>
        <stp/>
        <stp>##V3_BDPV12</stp>
        <stp>EURSEK Curncy</stp>
        <stp>PX_YEST_CLOSE</stp>
        <stp>[Crispin Spreadsheet.xlsx]OEI!R366C32</stp>
        <tr r="AF366" s="1"/>
      </tp>
      <tp>
        <v>10.3202</v>
        <stp/>
        <stp>##V3_BDPV12</stp>
        <stp>EURSEK Curncy</stp>
        <stp>PX_YEST_CLOSE</stp>
        <stp>[Crispin Spreadsheet.xlsx]OEI!R367C32</stp>
        <tr r="AF367" s="1"/>
      </tp>
      <tp>
        <v>10.3202</v>
        <stp/>
        <stp>##V3_BDPV12</stp>
        <stp>EURSEK Curncy</stp>
        <stp>PX_YEST_CLOSE</stp>
        <stp>[Crispin Spreadsheet.xlsx]OEI!R370C32</stp>
        <tr r="AF370" s="1"/>
      </tp>
      <tp>
        <v>10.3202</v>
        <stp/>
        <stp>##V3_BDPV12</stp>
        <stp>EURSEK Curncy</stp>
        <stp>PX_YEST_CLOSE</stp>
        <stp>[Crispin Spreadsheet.xlsx]OEI!R371C32</stp>
        <tr r="AF371" s="1"/>
      </tp>
      <tp>
        <v>10.3202</v>
        <stp/>
        <stp>##V3_BDPV12</stp>
        <stp>EURSEK Curncy</stp>
        <stp>PX_YEST_CLOSE</stp>
        <stp>[Crispin Spreadsheet.xlsx]OEI!R358C32</stp>
        <tr r="AF358" s="1"/>
      </tp>
      <tp>
        <v>10.3202</v>
        <stp/>
        <stp>##V3_BDPV12</stp>
        <stp>EURSEK Curncy</stp>
        <stp>PX_YEST_CLOSE</stp>
        <stp>[Crispin Spreadsheet.xlsx]OEI!R359C32</stp>
        <tr r="AF359" s="1"/>
      </tp>
      <tp>
        <v>10.3202</v>
        <stp/>
        <stp>##V3_BDPV12</stp>
        <stp>EURSEK Curncy</stp>
        <stp>PX_YEST_CLOSE</stp>
        <stp>[Crispin Spreadsheet.xlsx]OEI!R353C32</stp>
        <tr r="AF353" s="1"/>
      </tp>
      <tp>
        <v>10.3202</v>
        <stp/>
        <stp>##V3_BDPV12</stp>
        <stp>EURSEK Curncy</stp>
        <stp>PX_YEST_CLOSE</stp>
        <stp>[Crispin Spreadsheet.xlsx]OEI!R354C32</stp>
        <tr r="AF354" s="1"/>
      </tp>
      <tp>
        <v>10.3202</v>
        <stp/>
        <stp>##V3_BDPV12</stp>
        <stp>EURSEK Curncy</stp>
        <stp>PX_YEST_CLOSE</stp>
        <stp>[Crispin Spreadsheet.xlsx]OEI!R355C32</stp>
        <tr r="AF355" s="1"/>
      </tp>
      <tp>
        <v>10.3202</v>
        <stp/>
        <stp>##V3_BDPV12</stp>
        <stp>EURSEK Curncy</stp>
        <stp>PX_YEST_CLOSE</stp>
        <stp>[Crispin Spreadsheet.xlsx]OEI!R356C32</stp>
        <tr r="AF356" s="1"/>
      </tp>
      <tp>
        <v>10.3202</v>
        <stp/>
        <stp>##V3_BDPV12</stp>
        <stp>EURSEK Curncy</stp>
        <stp>PX_YEST_CLOSE</stp>
        <stp>[Crispin Spreadsheet.xlsx]OEI!R357C32</stp>
        <tr r="AF357" s="1"/>
      </tp>
      <tp>
        <v>1.6137999999999999</v>
        <stp/>
        <stp>##V3_BDPV12</stp>
        <stp>EURSGD Curncy</stp>
        <stp>PX_YEST_CLOSE</stp>
        <stp>[Crispin Spreadsheet.xlsx]OEI!R328C32</stp>
        <tr r="AF328" s="1"/>
      </tp>
      <tp>
        <v>1.2294</v>
        <stp/>
        <stp>##V3_BDPV12</stp>
        <stp>EURUSD Curncy</stp>
        <stp>PX_YEST_CLOSE</stp>
        <stp>[Crispin Spreadsheet.xlsx]OEI!R465C32</stp>
        <tr r="AF465" s="1"/>
      </tp>
      <tp>
        <v>1.2294</v>
        <stp/>
        <stp>##V3_BDPV12</stp>
        <stp>EURUSD Curncy</stp>
        <stp>PX_YEST_CLOSE</stp>
        <stp>[Crispin Spreadsheet.xlsx]OEI!R476C32</stp>
        <tr r="AF476" s="1"/>
      </tp>
      <tp>
        <v>1.2294</v>
        <stp/>
        <stp>##V3_BDPV12</stp>
        <stp>EURUSD Curncy</stp>
        <stp>PX_YEST_CLOSE</stp>
        <stp>[Crispin Spreadsheet.xlsx]OEI!R787C32</stp>
        <tr r="AF787" s="1"/>
      </tp>
      <tp>
        <v>1.2294</v>
        <stp/>
        <stp>##V3_BDPV12</stp>
        <stp>EURUSD Curncy</stp>
        <stp>PX_YEST_CLOSE</stp>
        <stp>[Crispin Spreadsheet.xlsx]OEI!R786C32</stp>
        <tr r="AF786" s="1"/>
      </tp>
      <tp>
        <v>1.2294</v>
        <stp/>
        <stp>##V3_BDPV12</stp>
        <stp>EURUSD Curncy</stp>
        <stp>PX_YEST_CLOSE</stp>
        <stp>[Crispin Spreadsheet.xlsx]OEI!R785C32</stp>
        <tr r="AF785" s="1"/>
      </tp>
      <tp>
        <v>1.2294</v>
        <stp/>
        <stp>##V3_BDPV12</stp>
        <stp>EURUSD Curncy</stp>
        <stp>PX_YEST_CLOSE</stp>
        <stp>[Crispin Spreadsheet.xlsx]OEI!R784C32</stp>
        <tr r="AF784" s="1"/>
      </tp>
      <tp>
        <v>1.2294</v>
        <stp/>
        <stp>##V3_BDPV12</stp>
        <stp>EURUSD Curncy</stp>
        <stp>PX_YEST_CLOSE</stp>
        <stp>[Crispin Spreadsheet.xlsx]OEI!R783C32</stp>
        <tr r="AF783" s="1"/>
      </tp>
      <tp>
        <v>1.2294</v>
        <stp/>
        <stp>##V3_BDPV12</stp>
        <stp>EURUSD Curncy</stp>
        <stp>PX_YEST_CLOSE</stp>
        <stp>[Crispin Spreadsheet.xlsx]OEI!R782C32</stp>
        <tr r="AF782" s="1"/>
      </tp>
      <tp>
        <v>1.2294</v>
        <stp/>
        <stp>##V3_BDPV12</stp>
        <stp>EURUSD Curncy</stp>
        <stp>PX_YEST_CLOSE</stp>
        <stp>[Crispin Spreadsheet.xlsx]OEI!R780C32</stp>
        <tr r="AF780" s="1"/>
      </tp>
      <tp>
        <v>1.2294</v>
        <stp/>
        <stp>##V3_BDPV12</stp>
        <stp>EURUSD Curncy</stp>
        <stp>PX_YEST_CLOSE</stp>
        <stp>[Crispin Spreadsheet.xlsx]OEI!R789C32</stp>
        <tr r="AF789" s="1"/>
      </tp>
      <tp>
        <v>1.2294</v>
        <stp/>
        <stp>##V3_BDPV12</stp>
        <stp>EURUSD Curncy</stp>
        <stp>PX_YEST_CLOSE</stp>
        <stp>[Crispin Spreadsheet.xlsx]OEI!R792C32</stp>
        <tr r="AF792" s="1"/>
      </tp>
      <tp>
        <v>1.2294</v>
        <stp/>
        <stp>##V3_BDPV12</stp>
        <stp>EURUSD Curncy</stp>
        <stp>PX_YEST_CLOSE</stp>
        <stp>[Crispin Spreadsheet.xlsx]OEI!R791C32</stp>
        <tr r="AF791" s="1"/>
      </tp>
      <tp>
        <v>1.2294</v>
        <stp/>
        <stp>##V3_BDPV12</stp>
        <stp>EURUSD Curncy</stp>
        <stp>PX_YEST_CLOSE</stp>
        <stp>[Crispin Spreadsheet.xlsx]OEI!R798C32</stp>
        <tr r="AF798" s="1"/>
      </tp>
      <tp>
        <v>1.2294</v>
        <stp/>
        <stp>##V3_BDPV12</stp>
        <stp>EURUSD Curncy</stp>
        <stp>PX_YEST_CLOSE</stp>
        <stp>[Crispin Spreadsheet.xlsx]OEI!R707C32</stp>
        <tr r="AF707" s="1"/>
      </tp>
      <tp>
        <v>1.2294</v>
        <stp/>
        <stp>##V3_BDPV12</stp>
        <stp>EURUSD Curncy</stp>
        <stp>PX_YEST_CLOSE</stp>
        <stp>[Crispin Spreadsheet.xlsx]OEI!R706C32</stp>
        <tr r="AF706" s="1"/>
      </tp>
      <tp>
        <v>1.2294</v>
        <stp/>
        <stp>##V3_BDPV12</stp>
        <stp>EURUSD Curncy</stp>
        <stp>PX_YEST_CLOSE</stp>
        <stp>[Crispin Spreadsheet.xlsx]OEI!R705C32</stp>
        <tr r="AF705" s="1"/>
      </tp>
      <tp>
        <v>1.2294</v>
        <stp/>
        <stp>##V3_BDPV12</stp>
        <stp>EURUSD Curncy</stp>
        <stp>PX_YEST_CLOSE</stp>
        <stp>[Crispin Spreadsheet.xlsx]OEI!R704C32</stp>
        <tr r="AF704" s="1"/>
      </tp>
      <tp>
        <v>1.2294</v>
        <stp/>
        <stp>##V3_BDPV12</stp>
        <stp>EURUSD Curncy</stp>
        <stp>PX_YEST_CLOSE</stp>
        <stp>[Crispin Spreadsheet.xlsx]OEI!R703C32</stp>
        <tr r="AF703" s="1"/>
      </tp>
      <tp>
        <v>1.2294</v>
        <stp/>
        <stp>##V3_BDPV12</stp>
        <stp>EURUSD Curncy</stp>
        <stp>PX_YEST_CLOSE</stp>
        <stp>[Crispin Spreadsheet.xlsx]OEI!R702C32</stp>
        <tr r="AF702" s="1"/>
      </tp>
      <tp>
        <v>1.2294</v>
        <stp/>
        <stp>##V3_BDPV12</stp>
        <stp>EURUSD Curncy</stp>
        <stp>PX_YEST_CLOSE</stp>
        <stp>[Crispin Spreadsheet.xlsx]OEI!R701C32</stp>
        <tr r="AF701" s="1"/>
      </tp>
      <tp>
        <v>1.2294</v>
        <stp/>
        <stp>##V3_BDPV12</stp>
        <stp>EURUSD Curncy</stp>
        <stp>PX_YEST_CLOSE</stp>
        <stp>[Crispin Spreadsheet.xlsx]OEI!R700C32</stp>
        <tr r="AF700" s="1"/>
      </tp>
      <tp>
        <v>1.2294</v>
        <stp/>
        <stp>##V3_BDPV12</stp>
        <stp>EURUSD Curncy</stp>
        <stp>PX_YEST_CLOSE</stp>
        <stp>[Crispin Spreadsheet.xlsx]OEI!R709C32</stp>
        <tr r="AF709" s="1"/>
      </tp>
      <tp>
        <v>1.2294</v>
        <stp/>
        <stp>##V3_BDPV12</stp>
        <stp>EURUSD Curncy</stp>
        <stp>PX_YEST_CLOSE</stp>
        <stp>[Crispin Spreadsheet.xlsx]OEI!R708C32</stp>
        <tr r="AF708" s="1"/>
      </tp>
      <tp>
        <v>1.2294</v>
        <stp/>
        <stp>##V3_BDPV12</stp>
        <stp>EURUSD Curncy</stp>
        <stp>PX_YEST_CLOSE</stp>
        <stp>[Crispin Spreadsheet.xlsx]OEI!R713C32</stp>
        <tr r="AF713" s="1"/>
      </tp>
      <tp>
        <v>1.2294</v>
        <stp/>
        <stp>##V3_BDPV12</stp>
        <stp>EURUSD Curncy</stp>
        <stp>PX_YEST_CLOSE</stp>
        <stp>[Crispin Spreadsheet.xlsx]OEI!R712C32</stp>
        <tr r="AF712" s="1"/>
      </tp>
      <tp>
        <v>1.2294</v>
        <stp/>
        <stp>##V3_BDPV12</stp>
        <stp>EURUSD Curncy</stp>
        <stp>PX_YEST_CLOSE</stp>
        <stp>[Crispin Spreadsheet.xlsx]OEI!R711C32</stp>
        <tr r="AF711" s="1"/>
      </tp>
      <tp>
        <v>1.2294</v>
        <stp/>
        <stp>##V3_BDPV12</stp>
        <stp>EURUSD Curncy</stp>
        <stp>PX_YEST_CLOSE</stp>
        <stp>[Crispin Spreadsheet.xlsx]OEI!R710C32</stp>
        <tr r="AF710" s="1"/>
      </tp>
      <tp>
        <v>1.2294</v>
        <stp/>
        <stp>##V3_BDPV12</stp>
        <stp>EURUSD Curncy</stp>
        <stp>PX_YEST_CLOSE</stp>
        <stp>[Crispin Spreadsheet.xlsx]OEI!R727C32</stp>
        <tr r="AF727" s="1"/>
      </tp>
      <tp>
        <v>1.2294</v>
        <stp/>
        <stp>##V3_BDPV12</stp>
        <stp>EURUSD Curncy</stp>
        <stp>PX_YEST_CLOSE</stp>
        <stp>[Crispin Spreadsheet.xlsx]OEI!R726C32</stp>
        <tr r="AF726" s="1"/>
      </tp>
      <tp>
        <v>1.2294</v>
        <stp/>
        <stp>##V3_BDPV12</stp>
        <stp>EURUSD Curncy</stp>
        <stp>PX_YEST_CLOSE</stp>
        <stp>[Crispin Spreadsheet.xlsx]OEI!R725C32</stp>
        <tr r="AF725" s="1"/>
      </tp>
      <tp>
        <v>1.2294</v>
        <stp/>
        <stp>##V3_BDPV12</stp>
        <stp>EURUSD Curncy</stp>
        <stp>PX_YEST_CLOSE</stp>
        <stp>[Crispin Spreadsheet.xlsx]OEI!R724C32</stp>
        <tr r="AF724" s="1"/>
      </tp>
      <tp>
        <v>1.2294</v>
        <stp/>
        <stp>##V3_BDPV12</stp>
        <stp>EURUSD Curncy</stp>
        <stp>PX_YEST_CLOSE</stp>
        <stp>[Crispin Spreadsheet.xlsx]OEI!R722C32</stp>
        <tr r="AF722" s="1"/>
      </tp>
      <tp>
        <v>1.2294</v>
        <stp/>
        <stp>##V3_BDPV12</stp>
        <stp>EURUSD Curncy</stp>
        <stp>PX_YEST_CLOSE</stp>
        <stp>[Crispin Spreadsheet.xlsx]OEI!R729C32</stp>
        <tr r="AF729" s="1"/>
      </tp>
      <tp>
        <v>1.2294</v>
        <stp/>
        <stp>##V3_BDPV12</stp>
        <stp>EURUSD Curncy</stp>
        <stp>PX_YEST_CLOSE</stp>
        <stp>[Crispin Spreadsheet.xlsx]OEI!R728C32</stp>
        <tr r="AF728" s="1"/>
      </tp>
      <tp>
        <v>1.2294</v>
        <stp/>
        <stp>##V3_BDPV12</stp>
        <stp>EURUSD Curncy</stp>
        <stp>PX_YEST_CLOSE</stp>
        <stp>[Crispin Spreadsheet.xlsx]OEI!R733C32</stp>
        <tr r="AF733" s="1"/>
      </tp>
      <tp>
        <v>1.2294</v>
        <stp/>
        <stp>##V3_BDPV12</stp>
        <stp>EURUSD Curncy</stp>
        <stp>PX_YEST_CLOSE</stp>
        <stp>[Crispin Spreadsheet.xlsx]OEI!R732C32</stp>
        <tr r="AF732" s="1"/>
      </tp>
      <tp>
        <v>1.2294</v>
        <stp/>
        <stp>##V3_BDPV12</stp>
        <stp>EURUSD Curncy</stp>
        <stp>PX_YEST_CLOSE</stp>
        <stp>[Crispin Spreadsheet.xlsx]OEI!R731C32</stp>
        <tr r="AF731" s="1"/>
      </tp>
      <tp>
        <v>1.2294</v>
        <stp/>
        <stp>##V3_BDPV12</stp>
        <stp>EURUSD Curncy</stp>
        <stp>PX_YEST_CLOSE</stp>
        <stp>[Crispin Spreadsheet.xlsx]OEI!R730C32</stp>
        <tr r="AF730" s="1"/>
      </tp>
      <tp>
        <v>1.2294</v>
        <stp/>
        <stp>##V3_BDPV12</stp>
        <stp>EURUSD Curncy</stp>
        <stp>PX_YEST_CLOSE</stp>
        <stp>[Crispin Spreadsheet.xlsx]OEI!R747C32</stp>
        <tr r="AF747" s="1"/>
      </tp>
      <tp>
        <v>1.2294</v>
        <stp/>
        <stp>##V3_BDPV12</stp>
        <stp>EURUSD Curncy</stp>
        <stp>PX_YEST_CLOSE</stp>
        <stp>[Crispin Spreadsheet.xlsx]OEI!R746C32</stp>
        <tr r="AF746" s="1"/>
      </tp>
      <tp>
        <v>1.2294</v>
        <stp/>
        <stp>##V3_BDPV12</stp>
        <stp>EURUSD Curncy</stp>
        <stp>PX_YEST_CLOSE</stp>
        <stp>[Crispin Spreadsheet.xlsx]OEI!R745C32</stp>
        <tr r="AF745" s="1"/>
      </tp>
      <tp>
        <v>1.2294</v>
        <stp/>
        <stp>##V3_BDPV12</stp>
        <stp>EURUSD Curncy</stp>
        <stp>PX_YEST_CLOSE</stp>
        <stp>[Crispin Spreadsheet.xlsx]OEI!R744C32</stp>
        <tr r="AF744" s="1"/>
      </tp>
      <tp>
        <v>1.2294</v>
        <stp/>
        <stp>##V3_BDPV12</stp>
        <stp>EURUSD Curncy</stp>
        <stp>PX_YEST_CLOSE</stp>
        <stp>[Crispin Spreadsheet.xlsx]OEI!R742C32</stp>
        <tr r="AF742" s="1"/>
      </tp>
      <tp>
        <v>1.2294</v>
        <stp/>
        <stp>##V3_BDPV12</stp>
        <stp>EURUSD Curncy</stp>
        <stp>PX_YEST_CLOSE</stp>
        <stp>[Crispin Spreadsheet.xlsx]OEI!R741C32</stp>
        <tr r="AF741" s="1"/>
      </tp>
      <tp>
        <v>1.2294</v>
        <stp/>
        <stp>##V3_BDPV12</stp>
        <stp>EURUSD Curncy</stp>
        <stp>PX_YEST_CLOSE</stp>
        <stp>[Crispin Spreadsheet.xlsx]OEI!R763C32</stp>
        <tr r="AF763" s="1"/>
      </tp>
      <tp>
        <v>1.2294</v>
        <stp/>
        <stp>##V3_BDPV12</stp>
        <stp>EURUSD Curncy</stp>
        <stp>PX_YEST_CLOSE</stp>
        <stp>[Crispin Spreadsheet.xlsx]OEI!R761C32</stp>
        <tr r="AF761" s="1"/>
      </tp>
      <tp>
        <v>1.2294</v>
        <stp/>
        <stp>##V3_BDPV12</stp>
        <stp>EURUSD Curncy</stp>
        <stp>PX_YEST_CLOSE</stp>
        <stp>[Crispin Spreadsheet.xlsx]OEI!R760C32</stp>
        <tr r="AF760" s="1"/>
      </tp>
      <tp>
        <v>1.2294</v>
        <stp/>
        <stp>##V3_BDPV12</stp>
        <stp>EURUSD Curncy</stp>
        <stp>PX_YEST_CLOSE</stp>
        <stp>[Crispin Spreadsheet.xlsx]OEI!R775C32</stp>
        <tr r="AF775" s="1"/>
      </tp>
      <tp>
        <v>1.2294</v>
        <stp/>
        <stp>##V3_BDPV12</stp>
        <stp>EURUSD Curncy</stp>
        <stp>PX_YEST_CLOSE</stp>
        <stp>[Crispin Spreadsheet.xlsx]OEI!R779C32</stp>
        <tr r="AF779" s="1"/>
      </tp>
      <tp>
        <v>1.2294</v>
        <stp/>
        <stp>##V3_BDPV12</stp>
        <stp>EURUSD Curncy</stp>
        <stp>PX_YEST_CLOSE</stp>
        <stp>[Crispin Spreadsheet.xlsx]OEI!R778C32</stp>
        <tr r="AF778" s="1"/>
      </tp>
      <tp>
        <v>1.2294</v>
        <stp/>
        <stp>##V3_BDPV12</stp>
        <stp>EURUSD Curncy</stp>
        <stp>PX_YEST_CLOSE</stp>
        <stp>[Crispin Spreadsheet.xlsx]OEI!R687C32</stp>
        <tr r="AF687" s="1"/>
      </tp>
      <tp>
        <v>1.2294</v>
        <stp/>
        <stp>##V3_BDPV12</stp>
        <stp>EURUSD Curncy</stp>
        <stp>PX_YEST_CLOSE</stp>
        <stp>[Crispin Spreadsheet.xlsx]OEI!R686C32</stp>
        <tr r="AF686" s="1"/>
      </tp>
      <tp>
        <v>1.2294</v>
        <stp/>
        <stp>##V3_BDPV12</stp>
        <stp>EURUSD Curncy</stp>
        <stp>PX_YEST_CLOSE</stp>
        <stp>[Crispin Spreadsheet.xlsx]OEI!R685C32</stp>
        <tr r="AF685" s="1"/>
      </tp>
      <tp>
        <v>1.2294</v>
        <stp/>
        <stp>##V3_BDPV12</stp>
        <stp>EURUSD Curncy</stp>
        <stp>PX_YEST_CLOSE</stp>
        <stp>[Crispin Spreadsheet.xlsx]OEI!R684C32</stp>
        <tr r="AF684" s="1"/>
      </tp>
      <tp>
        <v>1.2294</v>
        <stp/>
        <stp>##V3_BDPV12</stp>
        <stp>EURUSD Curncy</stp>
        <stp>PX_YEST_CLOSE</stp>
        <stp>[Crispin Spreadsheet.xlsx]OEI!R683C32</stp>
        <tr r="AF683" s="1"/>
      </tp>
      <tp>
        <v>1.2294</v>
        <stp/>
        <stp>##V3_BDPV12</stp>
        <stp>EURUSD Curncy</stp>
        <stp>PX_YEST_CLOSE</stp>
        <stp>[Crispin Spreadsheet.xlsx]OEI!R682C32</stp>
        <tr r="AF682" s="1"/>
      </tp>
      <tp>
        <v>1.2294</v>
        <stp/>
        <stp>##V3_BDPV12</stp>
        <stp>EURUSD Curncy</stp>
        <stp>PX_YEST_CLOSE</stp>
        <stp>[Crispin Spreadsheet.xlsx]OEI!R681C32</stp>
        <tr r="AF681" s="1"/>
      </tp>
      <tp>
        <v>1.2294</v>
        <stp/>
        <stp>##V3_BDPV12</stp>
        <stp>EURUSD Curncy</stp>
        <stp>PX_YEST_CLOSE</stp>
        <stp>[Crispin Spreadsheet.xlsx]OEI!R680C32</stp>
        <tr r="AF680" s="1"/>
      </tp>
      <tp>
        <v>1.2294</v>
        <stp/>
        <stp>##V3_BDPV12</stp>
        <stp>EURUSD Curncy</stp>
        <stp>PX_YEST_CLOSE</stp>
        <stp>[Crispin Spreadsheet.xlsx]OEI!R689C32</stp>
        <tr r="AF689" s="1"/>
      </tp>
      <tp>
        <v>1.2294</v>
        <stp/>
        <stp>##V3_BDPV12</stp>
        <stp>EURUSD Curncy</stp>
        <stp>PX_YEST_CLOSE</stp>
        <stp>[Crispin Spreadsheet.xlsx]OEI!R688C32</stp>
        <tr r="AF688" s="1"/>
      </tp>
      <tp>
        <v>1.2294</v>
        <stp/>
        <stp>##V3_BDPV12</stp>
        <stp>EURUSD Curncy</stp>
        <stp>PX_YEST_CLOSE</stp>
        <stp>[Crispin Spreadsheet.xlsx]OEI!R697C32</stp>
        <tr r="AF697" s="1"/>
      </tp>
      <tp>
        <v>1.2294</v>
        <stp/>
        <stp>##V3_BDPV12</stp>
        <stp>EURUSD Curncy</stp>
        <stp>PX_YEST_CLOSE</stp>
        <stp>[Crispin Spreadsheet.xlsx]OEI!R696C32</stp>
        <tr r="AF696" s="1"/>
      </tp>
      <tp>
        <v>1.2294</v>
        <stp/>
        <stp>##V3_BDPV12</stp>
        <stp>EURUSD Curncy</stp>
        <stp>PX_YEST_CLOSE</stp>
        <stp>[Crispin Spreadsheet.xlsx]OEI!R695C32</stp>
        <tr r="AF695" s="1"/>
      </tp>
      <tp>
        <v>1.2294</v>
        <stp/>
        <stp>##V3_BDPV12</stp>
        <stp>EURUSD Curncy</stp>
        <stp>PX_YEST_CLOSE</stp>
        <stp>[Crispin Spreadsheet.xlsx]OEI!R694C32</stp>
        <tr r="AF694" s="1"/>
      </tp>
      <tp>
        <v>1.2294</v>
        <stp/>
        <stp>##V3_BDPV12</stp>
        <stp>EURUSD Curncy</stp>
        <stp>PX_YEST_CLOSE</stp>
        <stp>[Crispin Spreadsheet.xlsx]OEI!R693C32</stp>
        <tr r="AF693" s="1"/>
      </tp>
      <tp>
        <v>1.2294</v>
        <stp/>
        <stp>##V3_BDPV12</stp>
        <stp>EURUSD Curncy</stp>
        <stp>PX_YEST_CLOSE</stp>
        <stp>[Crispin Spreadsheet.xlsx]OEI!R692C32</stp>
        <tr r="AF692" s="1"/>
      </tp>
      <tp>
        <v>1.2294</v>
        <stp/>
        <stp>##V3_BDPV12</stp>
        <stp>EURUSD Curncy</stp>
        <stp>PX_YEST_CLOSE</stp>
        <stp>[Crispin Spreadsheet.xlsx]OEI!R691C32</stp>
        <tr r="AF691" s="1"/>
      </tp>
      <tp>
        <v>1.2294</v>
        <stp/>
        <stp>##V3_BDPV12</stp>
        <stp>EURUSD Curncy</stp>
        <stp>PX_YEST_CLOSE</stp>
        <stp>[Crispin Spreadsheet.xlsx]OEI!R690C32</stp>
        <tr r="AF690" s="1"/>
      </tp>
      <tp>
        <v>1.2294</v>
        <stp/>
        <stp>##V3_BDPV12</stp>
        <stp>EURUSD Curncy</stp>
        <stp>PX_YEST_CLOSE</stp>
        <stp>[Crispin Spreadsheet.xlsx]OEI!R699C32</stp>
        <tr r="AF699" s="1"/>
      </tp>
      <tp>
        <v>1.2294</v>
        <stp/>
        <stp>##V3_BDPV12</stp>
        <stp>EURUSD Curncy</stp>
        <stp>PX_YEST_CLOSE</stp>
        <stp>[Crispin Spreadsheet.xlsx]OEI!R698C32</stp>
        <tr r="AF698" s="1"/>
      </tp>
      <tp>
        <v>1.2294</v>
        <stp/>
        <stp>##V3_BDPV12</stp>
        <stp>EURUSD Curncy</stp>
        <stp>PX_YEST_CLOSE</stp>
        <stp>[Crispin Spreadsheet.xlsx]OEI!R607C32</stp>
        <tr r="AF607" s="1"/>
      </tp>
      <tp>
        <v>1.2294</v>
        <stp/>
        <stp>##V3_BDPV12</stp>
        <stp>EURUSD Curncy</stp>
        <stp>PX_YEST_CLOSE</stp>
        <stp>[Crispin Spreadsheet.xlsx]OEI!R606C32</stp>
        <tr r="AF606" s="1"/>
      </tp>
      <tp>
        <v>1.2294</v>
        <stp/>
        <stp>##V3_BDPV12</stp>
        <stp>EURUSD Curncy</stp>
        <stp>PX_YEST_CLOSE</stp>
        <stp>[Crispin Spreadsheet.xlsx]OEI!R605C32</stp>
        <tr r="AF605" s="1"/>
      </tp>
      <tp>
        <v>1.2294</v>
        <stp/>
        <stp>##V3_BDPV12</stp>
        <stp>EURUSD Curncy</stp>
        <stp>PX_YEST_CLOSE</stp>
        <stp>[Crispin Spreadsheet.xlsx]OEI!R604C32</stp>
        <tr r="AF604" s="1"/>
      </tp>
      <tp>
        <v>1.2294</v>
        <stp/>
        <stp>##V3_BDPV12</stp>
        <stp>EURUSD Curncy</stp>
        <stp>PX_YEST_CLOSE</stp>
        <stp>[Crispin Spreadsheet.xlsx]OEI!R603C32</stp>
        <tr r="AF603" s="1"/>
      </tp>
      <tp>
        <v>1.2294</v>
        <stp/>
        <stp>##V3_BDPV12</stp>
        <stp>EURUSD Curncy</stp>
        <stp>PX_YEST_CLOSE</stp>
        <stp>[Crispin Spreadsheet.xlsx]OEI!R602C32</stp>
        <tr r="AF602" s="1"/>
      </tp>
      <tp>
        <v>1.2294</v>
        <stp/>
        <stp>##V3_BDPV12</stp>
        <stp>EURUSD Curncy</stp>
        <stp>PX_YEST_CLOSE</stp>
        <stp>[Crispin Spreadsheet.xlsx]OEI!R601C32</stp>
        <tr r="AF601" s="1"/>
      </tp>
      <tp>
        <v>1.2294</v>
        <stp/>
        <stp>##V3_BDPV12</stp>
        <stp>EURUSD Curncy</stp>
        <stp>PX_YEST_CLOSE</stp>
        <stp>[Crispin Spreadsheet.xlsx]OEI!R600C32</stp>
        <tr r="AF600" s="1"/>
      </tp>
      <tp>
        <v>1.2294</v>
        <stp/>
        <stp>##V3_BDPV12</stp>
        <stp>EURUSD Curncy</stp>
        <stp>PX_YEST_CLOSE</stp>
        <stp>[Crispin Spreadsheet.xlsx]OEI!R609C32</stp>
        <tr r="AF609" s="1"/>
      </tp>
      <tp>
        <v>1.2294</v>
        <stp/>
        <stp>##V3_BDPV12</stp>
        <stp>EURUSD Curncy</stp>
        <stp>PX_YEST_CLOSE</stp>
        <stp>[Crispin Spreadsheet.xlsx]OEI!R608C32</stp>
        <tr r="AF608" s="1"/>
      </tp>
      <tp>
        <v>1.2294</v>
        <stp/>
        <stp>##V3_BDPV12</stp>
        <stp>EURUSD Curncy</stp>
        <stp>PX_YEST_CLOSE</stp>
        <stp>[Crispin Spreadsheet.xlsx]OEI!R617C32</stp>
        <tr r="AF617" s="1"/>
      </tp>
      <tp>
        <v>1.2294</v>
        <stp/>
        <stp>##V3_BDPV12</stp>
        <stp>EURUSD Curncy</stp>
        <stp>PX_YEST_CLOSE</stp>
        <stp>[Crispin Spreadsheet.xlsx]OEI!R616C32</stp>
        <tr r="AF616" s="1"/>
      </tp>
      <tp>
        <v>1.2294</v>
        <stp/>
        <stp>##V3_BDPV12</stp>
        <stp>EURUSD Curncy</stp>
        <stp>PX_YEST_CLOSE</stp>
        <stp>[Crispin Spreadsheet.xlsx]OEI!R615C32</stp>
        <tr r="AF615" s="1"/>
      </tp>
      <tp>
        <v>1.2294</v>
        <stp/>
        <stp>##V3_BDPV12</stp>
        <stp>EURUSD Curncy</stp>
        <stp>PX_YEST_CLOSE</stp>
        <stp>[Crispin Spreadsheet.xlsx]OEI!R614C32</stp>
        <tr r="AF614" s="1"/>
      </tp>
      <tp>
        <v>1.2294</v>
        <stp/>
        <stp>##V3_BDPV12</stp>
        <stp>EURUSD Curncy</stp>
        <stp>PX_YEST_CLOSE</stp>
        <stp>[Crispin Spreadsheet.xlsx]OEI!R613C32</stp>
        <tr r="AF613" s="1"/>
      </tp>
      <tp>
        <v>1.2294</v>
        <stp/>
        <stp>##V3_BDPV12</stp>
        <stp>EURUSD Curncy</stp>
        <stp>PX_YEST_CLOSE</stp>
        <stp>[Crispin Spreadsheet.xlsx]OEI!R612C32</stp>
        <tr r="AF612" s="1"/>
      </tp>
      <tp>
        <v>1.2294</v>
        <stp/>
        <stp>##V3_BDPV12</stp>
        <stp>EURUSD Curncy</stp>
        <stp>PX_YEST_CLOSE</stp>
        <stp>[Crispin Spreadsheet.xlsx]OEI!R611C32</stp>
        <tr r="AF611" s="1"/>
      </tp>
      <tp>
        <v>1.2294</v>
        <stp/>
        <stp>##V3_BDPV12</stp>
        <stp>EURUSD Curncy</stp>
        <stp>PX_YEST_CLOSE</stp>
        <stp>[Crispin Spreadsheet.xlsx]OEI!R610C32</stp>
        <tr r="AF610" s="1"/>
      </tp>
      <tp>
        <v>1.2294</v>
        <stp/>
        <stp>##V3_BDPV12</stp>
        <stp>EURUSD Curncy</stp>
        <stp>PX_YEST_CLOSE</stp>
        <stp>[Crispin Spreadsheet.xlsx]OEI!R619C32</stp>
        <tr r="AF619" s="1"/>
      </tp>
      <tp>
        <v>1.2294</v>
        <stp/>
        <stp>##V3_BDPV12</stp>
        <stp>EURUSD Curncy</stp>
        <stp>PX_YEST_CLOSE</stp>
        <stp>[Crispin Spreadsheet.xlsx]OEI!R618C32</stp>
        <tr r="AF618" s="1"/>
      </tp>
      <tp>
        <v>1.2294</v>
        <stp/>
        <stp>##V3_BDPV12</stp>
        <stp>EURUSD Curncy</stp>
        <stp>PX_YEST_CLOSE</stp>
        <stp>[Crispin Spreadsheet.xlsx]OEI!R627C32</stp>
        <tr r="AF627" s="1"/>
      </tp>
      <tp>
        <v>1.2294</v>
        <stp/>
        <stp>##V3_BDPV12</stp>
        <stp>EURUSD Curncy</stp>
        <stp>PX_YEST_CLOSE</stp>
        <stp>[Crispin Spreadsheet.xlsx]OEI!R626C32</stp>
        <tr r="AF626" s="1"/>
      </tp>
      <tp>
        <v>1.2294</v>
        <stp/>
        <stp>##V3_BDPV12</stp>
        <stp>EURUSD Curncy</stp>
        <stp>PX_YEST_CLOSE</stp>
        <stp>[Crispin Spreadsheet.xlsx]OEI!R625C32</stp>
        <tr r="AF625" s="1"/>
      </tp>
      <tp>
        <v>1.2294</v>
        <stp/>
        <stp>##V3_BDPV12</stp>
        <stp>EURUSD Curncy</stp>
        <stp>PX_YEST_CLOSE</stp>
        <stp>[Crispin Spreadsheet.xlsx]OEI!R624C32</stp>
        <tr r="AF624" s="1"/>
      </tp>
      <tp>
        <v>1.2294</v>
        <stp/>
        <stp>##V3_BDPV12</stp>
        <stp>EURUSD Curncy</stp>
        <stp>PX_YEST_CLOSE</stp>
        <stp>[Crispin Spreadsheet.xlsx]OEI!R623C32</stp>
        <tr r="AF623" s="1"/>
      </tp>
      <tp>
        <v>1.2294</v>
        <stp/>
        <stp>##V3_BDPV12</stp>
        <stp>EURUSD Curncy</stp>
        <stp>PX_YEST_CLOSE</stp>
        <stp>[Crispin Spreadsheet.xlsx]OEI!R622C32</stp>
        <tr r="AF622" s="1"/>
      </tp>
      <tp>
        <v>1.2294</v>
        <stp/>
        <stp>##V3_BDPV12</stp>
        <stp>EURUSD Curncy</stp>
        <stp>PX_YEST_CLOSE</stp>
        <stp>[Crispin Spreadsheet.xlsx]OEI!R621C32</stp>
        <tr r="AF621" s="1"/>
      </tp>
      <tp>
        <v>1.2294</v>
        <stp/>
        <stp>##V3_BDPV12</stp>
        <stp>EURUSD Curncy</stp>
        <stp>PX_YEST_CLOSE</stp>
        <stp>[Crispin Spreadsheet.xlsx]OEI!R620C32</stp>
        <tr r="AF620" s="1"/>
      </tp>
      <tp>
        <v>1.2294</v>
        <stp/>
        <stp>##V3_BDPV12</stp>
        <stp>EURUSD Curncy</stp>
        <stp>PX_YEST_CLOSE</stp>
        <stp>[Crispin Spreadsheet.xlsx]OEI!R629C32</stp>
        <tr r="AF629" s="1"/>
      </tp>
      <tp>
        <v>1.2294</v>
        <stp/>
        <stp>##V3_BDPV12</stp>
        <stp>EURUSD Curncy</stp>
        <stp>PX_YEST_CLOSE</stp>
        <stp>[Crispin Spreadsheet.xlsx]OEI!R628C32</stp>
        <tr r="AF628" s="1"/>
      </tp>
      <tp>
        <v>1.2294</v>
        <stp/>
        <stp>##V3_BDPV12</stp>
        <stp>EURUSD Curncy</stp>
        <stp>PX_YEST_CLOSE</stp>
        <stp>[Crispin Spreadsheet.xlsx]OEI!R637C32</stp>
        <tr r="AF637" s="1"/>
      </tp>
      <tp>
        <v>1.2294</v>
        <stp/>
        <stp>##V3_BDPV12</stp>
        <stp>EURUSD Curncy</stp>
        <stp>PX_YEST_CLOSE</stp>
        <stp>[Crispin Spreadsheet.xlsx]OEI!R636C32</stp>
        <tr r="AF636" s="1"/>
      </tp>
      <tp>
        <v>1.2294</v>
        <stp/>
        <stp>##V3_BDPV12</stp>
        <stp>EURUSD Curncy</stp>
        <stp>PX_YEST_CLOSE</stp>
        <stp>[Crispin Spreadsheet.xlsx]OEI!R635C32</stp>
        <tr r="AF635" s="1"/>
      </tp>
      <tp>
        <v>1.2294</v>
        <stp/>
        <stp>##V3_BDPV12</stp>
        <stp>EURUSD Curncy</stp>
        <stp>PX_YEST_CLOSE</stp>
        <stp>[Crispin Spreadsheet.xlsx]OEI!R634C32</stp>
        <tr r="AF634" s="1"/>
      </tp>
      <tp>
        <v>1.2294</v>
        <stp/>
        <stp>##V3_BDPV12</stp>
        <stp>EURUSD Curncy</stp>
        <stp>PX_YEST_CLOSE</stp>
        <stp>[Crispin Spreadsheet.xlsx]OEI!R633C32</stp>
        <tr r="AF633" s="1"/>
      </tp>
      <tp>
        <v>1.2294</v>
        <stp/>
        <stp>##V3_BDPV12</stp>
        <stp>EURUSD Curncy</stp>
        <stp>PX_YEST_CLOSE</stp>
        <stp>[Crispin Spreadsheet.xlsx]OEI!R632C32</stp>
        <tr r="AF632" s="1"/>
      </tp>
      <tp>
        <v>1.2294</v>
        <stp/>
        <stp>##V3_BDPV12</stp>
        <stp>EURUSD Curncy</stp>
        <stp>PX_YEST_CLOSE</stp>
        <stp>[Crispin Spreadsheet.xlsx]OEI!R631C32</stp>
        <tr r="AF631" s="1"/>
      </tp>
      <tp>
        <v>1.2294</v>
        <stp/>
        <stp>##V3_BDPV12</stp>
        <stp>EURUSD Curncy</stp>
        <stp>PX_YEST_CLOSE</stp>
        <stp>[Crispin Spreadsheet.xlsx]OEI!R630C32</stp>
        <tr r="AF630" s="1"/>
      </tp>
      <tp>
        <v>1.2294</v>
        <stp/>
        <stp>##V3_BDPV12</stp>
        <stp>EURUSD Curncy</stp>
        <stp>PX_YEST_CLOSE</stp>
        <stp>[Crispin Spreadsheet.xlsx]OEI!R639C32</stp>
        <tr r="AF639" s="1"/>
      </tp>
      <tp>
        <v>1.2294</v>
        <stp/>
        <stp>##V3_BDPV12</stp>
        <stp>EURUSD Curncy</stp>
        <stp>PX_YEST_CLOSE</stp>
        <stp>[Crispin Spreadsheet.xlsx]OEI!R638C32</stp>
        <tr r="AF638" s="1"/>
      </tp>
      <tp>
        <v>1.2294</v>
        <stp/>
        <stp>##V3_BDPV12</stp>
        <stp>EURUSD Curncy</stp>
        <stp>PX_YEST_CLOSE</stp>
        <stp>[Crispin Spreadsheet.xlsx]OEI!R647C32</stp>
        <tr r="AF647" s="1"/>
      </tp>
      <tp>
        <v>1.2294</v>
        <stp/>
        <stp>##V3_BDPV12</stp>
        <stp>EURUSD Curncy</stp>
        <stp>PX_YEST_CLOSE</stp>
        <stp>[Crispin Spreadsheet.xlsx]OEI!R646C32</stp>
        <tr r="AF646" s="1"/>
      </tp>
      <tp>
        <v>1.2294</v>
        <stp/>
        <stp>##V3_BDPV12</stp>
        <stp>EURUSD Curncy</stp>
        <stp>PX_YEST_CLOSE</stp>
        <stp>[Crispin Spreadsheet.xlsx]OEI!R645C32</stp>
        <tr r="AF645" s="1"/>
      </tp>
      <tp>
        <v>1.2294</v>
        <stp/>
        <stp>##V3_BDPV12</stp>
        <stp>EURUSD Curncy</stp>
        <stp>PX_YEST_CLOSE</stp>
        <stp>[Crispin Spreadsheet.xlsx]OEI!R644C32</stp>
        <tr r="AF644" s="1"/>
      </tp>
      <tp>
        <v>1.2294</v>
        <stp/>
        <stp>##V3_BDPV12</stp>
        <stp>EURUSD Curncy</stp>
        <stp>PX_YEST_CLOSE</stp>
        <stp>[Crispin Spreadsheet.xlsx]OEI!R643C32</stp>
        <tr r="AF643" s="1"/>
      </tp>
      <tp>
        <v>1.2294</v>
        <stp/>
        <stp>##V3_BDPV12</stp>
        <stp>EURUSD Curncy</stp>
        <stp>PX_YEST_CLOSE</stp>
        <stp>[Crispin Spreadsheet.xlsx]OEI!R642C32</stp>
        <tr r="AF642" s="1"/>
      </tp>
      <tp>
        <v>1.2294</v>
        <stp/>
        <stp>##V3_BDPV12</stp>
        <stp>EURUSD Curncy</stp>
        <stp>PX_YEST_CLOSE</stp>
        <stp>[Crispin Spreadsheet.xlsx]OEI!R641C32</stp>
        <tr r="AF641" s="1"/>
      </tp>
      <tp>
        <v>1.2294</v>
        <stp/>
        <stp>##V3_BDPV12</stp>
        <stp>EURUSD Curncy</stp>
        <stp>PX_YEST_CLOSE</stp>
        <stp>[Crispin Spreadsheet.xlsx]OEI!R640C32</stp>
        <tr r="AF640" s="1"/>
      </tp>
      <tp>
        <v>1.2294</v>
        <stp/>
        <stp>##V3_BDPV12</stp>
        <stp>EURUSD Curncy</stp>
        <stp>PX_YEST_CLOSE</stp>
        <stp>[Crispin Spreadsheet.xlsx]OEI!R649C32</stp>
        <tr r="AF649" s="1"/>
      </tp>
      <tp>
        <v>1.2294</v>
        <stp/>
        <stp>##V3_BDPV12</stp>
        <stp>EURUSD Curncy</stp>
        <stp>PX_YEST_CLOSE</stp>
        <stp>[Crispin Spreadsheet.xlsx]OEI!R648C32</stp>
        <tr r="AF648" s="1"/>
      </tp>
      <tp>
        <v>1.2294</v>
        <stp/>
        <stp>##V3_BDPV12</stp>
        <stp>EURUSD Curncy</stp>
        <stp>PX_YEST_CLOSE</stp>
        <stp>[Crispin Spreadsheet.xlsx]OEI!R657C32</stp>
        <tr r="AF657" s="1"/>
      </tp>
      <tp>
        <v>1.2294</v>
        <stp/>
        <stp>##V3_BDPV12</stp>
        <stp>EURUSD Curncy</stp>
        <stp>PX_YEST_CLOSE</stp>
        <stp>[Crispin Spreadsheet.xlsx]OEI!R656C32</stp>
        <tr r="AF656" s="1"/>
      </tp>
      <tp>
        <v>1.2294</v>
        <stp/>
        <stp>##V3_BDPV12</stp>
        <stp>EURUSD Curncy</stp>
        <stp>PX_YEST_CLOSE</stp>
        <stp>[Crispin Spreadsheet.xlsx]OEI!R655C32</stp>
        <tr r="AF655" s="1"/>
      </tp>
      <tp>
        <v>1.2294</v>
        <stp/>
        <stp>##V3_BDPV12</stp>
        <stp>EURUSD Curncy</stp>
        <stp>PX_YEST_CLOSE</stp>
        <stp>[Crispin Spreadsheet.xlsx]OEI!R654C32</stp>
        <tr r="AF654" s="1"/>
      </tp>
      <tp>
        <v>1.2294</v>
        <stp/>
        <stp>##V3_BDPV12</stp>
        <stp>EURUSD Curncy</stp>
        <stp>PX_YEST_CLOSE</stp>
        <stp>[Crispin Spreadsheet.xlsx]OEI!R653C32</stp>
        <tr r="AF653" s="1"/>
      </tp>
      <tp>
        <v>1.2294</v>
        <stp/>
        <stp>##V3_BDPV12</stp>
        <stp>EURUSD Curncy</stp>
        <stp>PX_YEST_CLOSE</stp>
        <stp>[Crispin Spreadsheet.xlsx]OEI!R652C32</stp>
        <tr r="AF652" s="1"/>
      </tp>
      <tp>
        <v>1.2294</v>
        <stp/>
        <stp>##V3_BDPV12</stp>
        <stp>EURUSD Curncy</stp>
        <stp>PX_YEST_CLOSE</stp>
        <stp>[Crispin Spreadsheet.xlsx]OEI!R651C32</stp>
        <tr r="AF651" s="1"/>
      </tp>
      <tp>
        <v>1.2294</v>
        <stp/>
        <stp>##V3_BDPV12</stp>
        <stp>EURUSD Curncy</stp>
        <stp>PX_YEST_CLOSE</stp>
        <stp>[Crispin Spreadsheet.xlsx]OEI!R650C32</stp>
        <tr r="AF650" s="1"/>
      </tp>
      <tp>
        <v>1.2294</v>
        <stp/>
        <stp>##V3_BDPV12</stp>
        <stp>EURUSD Curncy</stp>
        <stp>PX_YEST_CLOSE</stp>
        <stp>[Crispin Spreadsheet.xlsx]OEI!R659C32</stp>
        <tr r="AF659" s="1"/>
      </tp>
      <tp>
        <v>1.2294</v>
        <stp/>
        <stp>##V3_BDPV12</stp>
        <stp>EURUSD Curncy</stp>
        <stp>PX_YEST_CLOSE</stp>
        <stp>[Crispin Spreadsheet.xlsx]OEI!R658C32</stp>
        <tr r="AF658" s="1"/>
      </tp>
      <tp>
        <v>1.2294</v>
        <stp/>
        <stp>##V3_BDPV12</stp>
        <stp>EURUSD Curncy</stp>
        <stp>PX_YEST_CLOSE</stp>
        <stp>[Crispin Spreadsheet.xlsx]OEI!R667C32</stp>
        <tr r="AF667" s="1"/>
      </tp>
      <tp>
        <v>1.2294</v>
        <stp/>
        <stp>##V3_BDPV12</stp>
        <stp>EURUSD Curncy</stp>
        <stp>PX_YEST_CLOSE</stp>
        <stp>[Crispin Spreadsheet.xlsx]OEI!R666C32</stp>
        <tr r="AF666" s="1"/>
      </tp>
      <tp>
        <v>1.2294</v>
        <stp/>
        <stp>##V3_BDPV12</stp>
        <stp>EURUSD Curncy</stp>
        <stp>PX_YEST_CLOSE</stp>
        <stp>[Crispin Spreadsheet.xlsx]OEI!R665C32</stp>
        <tr r="AF665" s="1"/>
      </tp>
      <tp>
        <v>1.2294</v>
        <stp/>
        <stp>##V3_BDPV12</stp>
        <stp>EURUSD Curncy</stp>
        <stp>PX_YEST_CLOSE</stp>
        <stp>[Crispin Spreadsheet.xlsx]OEI!R664C32</stp>
        <tr r="AF664" s="1"/>
      </tp>
      <tp>
        <v>1.2294</v>
        <stp/>
        <stp>##V3_BDPV12</stp>
        <stp>EURUSD Curncy</stp>
        <stp>PX_YEST_CLOSE</stp>
        <stp>[Crispin Spreadsheet.xlsx]OEI!R663C32</stp>
        <tr r="AF663" s="1"/>
      </tp>
      <tp>
        <v>1.2294</v>
        <stp/>
        <stp>##V3_BDPV12</stp>
        <stp>EURUSD Curncy</stp>
        <stp>PX_YEST_CLOSE</stp>
        <stp>[Crispin Spreadsheet.xlsx]OEI!R662C32</stp>
        <tr r="AF662" s="1"/>
      </tp>
      <tp>
        <v>1.2294</v>
        <stp/>
        <stp>##V3_BDPV12</stp>
        <stp>EURUSD Curncy</stp>
        <stp>PX_YEST_CLOSE</stp>
        <stp>[Crispin Spreadsheet.xlsx]OEI!R661C32</stp>
        <tr r="AF661" s="1"/>
      </tp>
      <tp>
        <v>1.2294</v>
        <stp/>
        <stp>##V3_BDPV12</stp>
        <stp>EURUSD Curncy</stp>
        <stp>PX_YEST_CLOSE</stp>
        <stp>[Crispin Spreadsheet.xlsx]OEI!R660C32</stp>
        <tr r="AF660" s="1"/>
      </tp>
      <tp>
        <v>1.2294</v>
        <stp/>
        <stp>##V3_BDPV12</stp>
        <stp>EURUSD Curncy</stp>
        <stp>PX_YEST_CLOSE</stp>
        <stp>[Crispin Spreadsheet.xlsx]OEI!R669C32</stp>
        <tr r="AF669" s="1"/>
      </tp>
      <tp>
        <v>1.2294</v>
        <stp/>
        <stp>##V3_BDPV12</stp>
        <stp>EURUSD Curncy</stp>
        <stp>PX_YEST_CLOSE</stp>
        <stp>[Crispin Spreadsheet.xlsx]OEI!R668C32</stp>
        <tr r="AF668" s="1"/>
      </tp>
      <tp>
        <v>1.2294</v>
        <stp/>
        <stp>##V3_BDPV12</stp>
        <stp>EURUSD Curncy</stp>
        <stp>PX_YEST_CLOSE</stp>
        <stp>[Crispin Spreadsheet.xlsx]OEI!R677C32</stp>
        <tr r="AF677" s="1"/>
      </tp>
      <tp>
        <v>1.2294</v>
        <stp/>
        <stp>##V3_BDPV12</stp>
        <stp>EURUSD Curncy</stp>
        <stp>PX_YEST_CLOSE</stp>
        <stp>[Crispin Spreadsheet.xlsx]OEI!R676C32</stp>
        <tr r="AF676" s="1"/>
      </tp>
      <tp>
        <v>1.2294</v>
        <stp/>
        <stp>##V3_BDPV12</stp>
        <stp>EURUSD Curncy</stp>
        <stp>PX_YEST_CLOSE</stp>
        <stp>[Crispin Spreadsheet.xlsx]OEI!R675C32</stp>
        <tr r="AF675" s="1"/>
      </tp>
      <tp>
        <v>1.2294</v>
        <stp/>
        <stp>##V3_BDPV12</stp>
        <stp>EURUSD Curncy</stp>
        <stp>PX_YEST_CLOSE</stp>
        <stp>[Crispin Spreadsheet.xlsx]OEI!R674C32</stp>
        <tr r="AF674" s="1"/>
      </tp>
      <tp>
        <v>1.2294</v>
        <stp/>
        <stp>##V3_BDPV12</stp>
        <stp>EURUSD Curncy</stp>
        <stp>PX_YEST_CLOSE</stp>
        <stp>[Crispin Spreadsheet.xlsx]OEI!R673C32</stp>
        <tr r="AF673" s="1"/>
      </tp>
      <tp>
        <v>1.2294</v>
        <stp/>
        <stp>##V3_BDPV12</stp>
        <stp>EURUSD Curncy</stp>
        <stp>PX_YEST_CLOSE</stp>
        <stp>[Crispin Spreadsheet.xlsx]OEI!R672C32</stp>
        <tr r="AF672" s="1"/>
      </tp>
      <tp>
        <v>1.2294</v>
        <stp/>
        <stp>##V3_BDPV12</stp>
        <stp>EURUSD Curncy</stp>
        <stp>PX_YEST_CLOSE</stp>
        <stp>[Crispin Spreadsheet.xlsx]OEI!R671C32</stp>
        <tr r="AF671" s="1"/>
      </tp>
      <tp>
        <v>1.2294</v>
        <stp/>
        <stp>##V3_BDPV12</stp>
        <stp>EURUSD Curncy</stp>
        <stp>PX_YEST_CLOSE</stp>
        <stp>[Crispin Spreadsheet.xlsx]OEI!R670C32</stp>
        <tr r="AF670" s="1"/>
      </tp>
      <tp>
        <v>1.2294</v>
        <stp/>
        <stp>##V3_BDPV12</stp>
        <stp>EURUSD Curncy</stp>
        <stp>PX_YEST_CLOSE</stp>
        <stp>[Crispin Spreadsheet.xlsx]OEI!R679C32</stp>
        <tr r="AF679" s="1"/>
      </tp>
      <tp>
        <v>1.2294</v>
        <stp/>
        <stp>##V3_BDPV12</stp>
        <stp>EURUSD Curncy</stp>
        <stp>PX_YEST_CLOSE</stp>
        <stp>[Crispin Spreadsheet.xlsx]OEI!R678C32</stp>
        <tr r="AF678" s="1"/>
      </tp>
      <tp>
        <v>1.2294</v>
        <stp/>
        <stp>##V3_BDPV12</stp>
        <stp>EURUSD Curncy</stp>
        <stp>PX_YEST_CLOSE</stp>
        <stp>[Crispin Spreadsheet.xlsx]OEI!R190C32</stp>
        <tr r="AF190" s="1"/>
      </tp>
      <tp>
        <v>10.3202</v>
        <stp/>
        <stp>##V3_BDPV12</stp>
        <stp>EURSEK Curncy</stp>
        <stp>PX_YEST_CLOSE</stp>
        <stp>[Crispin Spreadsheet.xlsx]OEI!R796C32</stp>
        <tr r="AF796" s="1"/>
      </tp>
      <tp>
        <v>10.3202</v>
        <stp/>
        <stp>##V3_BDPV12</stp>
        <stp>EURSEK Curncy</stp>
        <stp>PX_YEST_CLOSE</stp>
        <stp>[Crispin Spreadsheet.xlsx]OEI!R769C32</stp>
        <tr r="AF769" s="1"/>
      </tp>
      <tp>
        <v>10.3202</v>
        <stp/>
        <stp>##V3_BDPV12</stp>
        <stp>EURSEK Curncy</stp>
        <stp>PX_YEST_CLOSE</stp>
        <stp>[Crispin Spreadsheet.xlsx]OEI!R771C32</stp>
        <tr r="AF771" s="1"/>
      </tp>
      <tp>
        <v>10.3202</v>
        <stp/>
        <stp>##V3_BDPV12</stp>
        <stp>EURSEK Curncy</stp>
        <stp>PX_YEST_CLOSE</stp>
        <stp>[Crispin Spreadsheet.xlsx]OEI!R774C32</stp>
        <tr r="AF774" s="1"/>
      </tp>
      <tp>
        <v>1.2294</v>
        <stp/>
        <stp>##V3_BDPV12</stp>
        <stp>EURUSD Curncy</stp>
        <stp>PX_YEST_CLOSE</stp>
        <stp>[Crispin Spreadsheet.xlsx]OEI!R327C32</stp>
        <tr r="AF327" s="1"/>
      </tp>
      <tp>
        <v>4.8863000000000003</v>
        <stp/>
        <stp>##V3_BDPV12</stp>
        <stp>EURTRY Curncy</stp>
        <stp>PX_YEST_CLOSE</stp>
        <stp>[Crispin Spreadsheet.xlsx]OEI!R397C32</stp>
        <tr r="AF397" s="1"/>
      </tp>
      <tp>
        <v>1.2294</v>
        <stp/>
        <stp>##V3_BDPV12</stp>
        <stp>EURUSD Curncy</stp>
        <stp>PX_YEST_CLOSE</stp>
        <stp>[Crispin Spreadsheet.xlsx]OEI!R215C32</stp>
        <tr r="AF215" s="1"/>
      </tp>
      <tp>
        <v>130.34</v>
        <stp/>
        <stp>##V3_BDPV12</stp>
        <stp>EURJPY Curncy</stp>
        <stp>PX_YEST_CLOSE</stp>
        <stp>[Crispin Spreadsheet.xlsx]OEI!R290C32</stp>
        <tr r="AF290" s="1"/>
      </tp>
      <tp>
        <v>130.34</v>
        <stp/>
        <stp>##V3_BDPV12</stp>
        <stp>EURJPY Curncy</stp>
        <stp>PX_YEST_CLOSE</stp>
        <stp>[Crispin Spreadsheet.xlsx]OEI!R288C32</stp>
        <tr r="AF288" s="1"/>
      </tp>
      <tp>
        <v>130.34</v>
        <stp/>
        <stp>##V3_BDPV12</stp>
        <stp>EURJPY Curncy</stp>
        <stp>PX_YEST_CLOSE</stp>
        <stp>[Crispin Spreadsheet.xlsx]OEI!R289C32</stp>
        <tr r="AF289" s="1"/>
      </tp>
      <tp>
        <v>130.34</v>
        <stp/>
        <stp>##V3_BDPV12</stp>
        <stp>EURJPY Curncy</stp>
        <stp>PX_YEST_CLOSE</stp>
        <stp>[Crispin Spreadsheet.xlsx]OEI!R282C32</stp>
        <tr r="AF282" s="1"/>
      </tp>
      <tp>
        <v>130.34</v>
        <stp/>
        <stp>##V3_BDPV12</stp>
        <stp>EURJPY Curncy</stp>
        <stp>PX_YEST_CLOSE</stp>
        <stp>[Crispin Spreadsheet.xlsx]OEI!R283C32</stp>
        <tr r="AF283" s="1"/>
      </tp>
      <tp>
        <v>130.34</v>
        <stp/>
        <stp>##V3_BDPV12</stp>
        <stp>EURJPY Curncy</stp>
        <stp>PX_YEST_CLOSE</stp>
        <stp>[Crispin Spreadsheet.xlsx]OEI!R280C32</stp>
        <tr r="AF280" s="1"/>
      </tp>
      <tp>
        <v>130.34</v>
        <stp/>
        <stp>##V3_BDPV12</stp>
        <stp>EURJPY Curncy</stp>
        <stp>PX_YEST_CLOSE</stp>
        <stp>[Crispin Spreadsheet.xlsx]OEI!R281C32</stp>
        <tr r="AF281" s="1"/>
      </tp>
      <tp>
        <v>130.34</v>
        <stp/>
        <stp>##V3_BDPV12</stp>
        <stp>EURJPY Curncy</stp>
        <stp>PX_YEST_CLOSE</stp>
        <stp>[Crispin Spreadsheet.xlsx]OEI!R286C32</stp>
        <tr r="AF286" s="1"/>
      </tp>
      <tp>
        <v>130.34</v>
        <stp/>
        <stp>##V3_BDPV12</stp>
        <stp>EURJPY Curncy</stp>
        <stp>PX_YEST_CLOSE</stp>
        <stp>[Crispin Spreadsheet.xlsx]OEI!R287C32</stp>
        <tr r="AF287" s="1"/>
      </tp>
      <tp>
        <v>130.34</v>
        <stp/>
        <stp>##V3_BDPV12</stp>
        <stp>EURJPY Curncy</stp>
        <stp>PX_YEST_CLOSE</stp>
        <stp>[Crispin Spreadsheet.xlsx]OEI!R284C32</stp>
        <tr r="AF284" s="1"/>
      </tp>
      <tp>
        <v>130.34</v>
        <stp/>
        <stp>##V3_BDPV12</stp>
        <stp>EURJPY Curncy</stp>
        <stp>PX_YEST_CLOSE</stp>
        <stp>[Crispin Spreadsheet.xlsx]OEI!R285C32</stp>
        <tr r="AF285" s="1"/>
      </tp>
      <tp>
        <v>130.34</v>
        <stp/>
        <stp>##V3_BDPV12</stp>
        <stp>EURJPY Curncy</stp>
        <stp>PX_YEST_CLOSE</stp>
        <stp>[Crispin Spreadsheet.xlsx]OEI!R278C32</stp>
        <tr r="AF278" s="1"/>
      </tp>
      <tp>
        <v>130.34</v>
        <stp/>
        <stp>##V3_BDPV12</stp>
        <stp>EURJPY Curncy</stp>
        <stp>PX_YEST_CLOSE</stp>
        <stp>[Crispin Spreadsheet.xlsx]OEI!R279C32</stp>
        <tr r="AF279" s="1"/>
      </tp>
      <tp>
        <v>130.34</v>
        <stp/>
        <stp>##V3_BDPV12</stp>
        <stp>EURJPY Curncy</stp>
        <stp>PX_YEST_CLOSE</stp>
        <stp>[Crispin Spreadsheet.xlsx]OEI!R272C32</stp>
        <tr r="AF272" s="1"/>
      </tp>
      <tp>
        <v>130.34</v>
        <stp/>
        <stp>##V3_BDPV12</stp>
        <stp>EURJPY Curncy</stp>
        <stp>PX_YEST_CLOSE</stp>
        <stp>[Crispin Spreadsheet.xlsx]OEI!R273C32</stp>
        <tr r="AF273" s="1"/>
      </tp>
      <tp>
        <v>130.34</v>
        <stp/>
        <stp>##V3_BDPV12</stp>
        <stp>EURJPY Curncy</stp>
        <stp>PX_YEST_CLOSE</stp>
        <stp>[Crispin Spreadsheet.xlsx]OEI!R270C32</stp>
        <tr r="AF270" s="1"/>
      </tp>
      <tp>
        <v>130.34</v>
        <stp/>
        <stp>##V3_BDPV12</stp>
        <stp>EURJPY Curncy</stp>
        <stp>PX_YEST_CLOSE</stp>
        <stp>[Crispin Spreadsheet.xlsx]OEI!R271C32</stp>
        <tr r="AF271" s="1"/>
      </tp>
      <tp>
        <v>130.34</v>
        <stp/>
        <stp>##V3_BDPV12</stp>
        <stp>EURJPY Curncy</stp>
        <stp>PX_YEST_CLOSE</stp>
        <stp>[Crispin Spreadsheet.xlsx]OEI!R276C32</stp>
        <tr r="AF276" s="1"/>
      </tp>
      <tp>
        <v>130.34</v>
        <stp/>
        <stp>##V3_BDPV12</stp>
        <stp>EURJPY Curncy</stp>
        <stp>PX_YEST_CLOSE</stp>
        <stp>[Crispin Spreadsheet.xlsx]OEI!R277C32</stp>
        <tr r="AF277" s="1"/>
      </tp>
      <tp>
        <v>130.34</v>
        <stp/>
        <stp>##V3_BDPV12</stp>
        <stp>EURJPY Curncy</stp>
        <stp>PX_YEST_CLOSE</stp>
        <stp>[Crispin Spreadsheet.xlsx]OEI!R274C32</stp>
        <tr r="AF274" s="1"/>
      </tp>
      <tp>
        <v>130.34</v>
        <stp/>
        <stp>##V3_BDPV12</stp>
        <stp>EURJPY Curncy</stp>
        <stp>PX_YEST_CLOSE</stp>
        <stp>[Crispin Spreadsheet.xlsx]OEI!R275C32</stp>
        <tr r="AF275" s="1"/>
      </tp>
      <tp>
        <v>130.34</v>
        <stp/>
        <stp>##V3_BDPV12</stp>
        <stp>EURJPY Curncy</stp>
        <stp>PX_YEST_CLOSE</stp>
        <stp>[Crispin Spreadsheet.xlsx]OEI!R268C32</stp>
        <tr r="AF268" s="1"/>
      </tp>
      <tp>
        <v>130.34</v>
        <stp/>
        <stp>##V3_BDPV12</stp>
        <stp>EURJPY Curncy</stp>
        <stp>PX_YEST_CLOSE</stp>
        <stp>[Crispin Spreadsheet.xlsx]OEI!R269C32</stp>
        <tr r="AF269" s="1"/>
      </tp>
      <tp>
        <v>130.34</v>
        <stp/>
        <stp>##V3_BDPV12</stp>
        <stp>EURJPY Curncy</stp>
        <stp>PX_YEST_CLOSE</stp>
        <stp>[Crispin Spreadsheet.xlsx]OEI!R262C32</stp>
        <tr r="AF262" s="1"/>
      </tp>
      <tp>
        <v>130.34</v>
        <stp/>
        <stp>##V3_BDPV12</stp>
        <stp>EURJPY Curncy</stp>
        <stp>PX_YEST_CLOSE</stp>
        <stp>[Crispin Spreadsheet.xlsx]OEI!R263C32</stp>
        <tr r="AF263" s="1"/>
      </tp>
      <tp>
        <v>130.34</v>
        <stp/>
        <stp>##V3_BDPV12</stp>
        <stp>EURJPY Curncy</stp>
        <stp>PX_YEST_CLOSE</stp>
        <stp>[Crispin Spreadsheet.xlsx]OEI!R260C32</stp>
        <tr r="AF260" s="1"/>
      </tp>
      <tp>
        <v>130.34</v>
        <stp/>
        <stp>##V3_BDPV12</stp>
        <stp>EURJPY Curncy</stp>
        <stp>PX_YEST_CLOSE</stp>
        <stp>[Crispin Spreadsheet.xlsx]OEI!R261C32</stp>
        <tr r="AF261" s="1"/>
      </tp>
      <tp>
        <v>130.34</v>
        <stp/>
        <stp>##V3_BDPV12</stp>
        <stp>EURJPY Curncy</stp>
        <stp>PX_YEST_CLOSE</stp>
        <stp>[Crispin Spreadsheet.xlsx]OEI!R266C32</stp>
        <tr r="AF266" s="1"/>
      </tp>
      <tp>
        <v>130.34</v>
        <stp/>
        <stp>##V3_BDPV12</stp>
        <stp>EURJPY Curncy</stp>
        <stp>PX_YEST_CLOSE</stp>
        <stp>[Crispin Spreadsheet.xlsx]OEI!R267C32</stp>
        <tr r="AF267" s="1"/>
      </tp>
      <tp>
        <v>130.34</v>
        <stp/>
        <stp>##V3_BDPV12</stp>
        <stp>EURJPY Curncy</stp>
        <stp>PX_YEST_CLOSE</stp>
        <stp>[Crispin Spreadsheet.xlsx]OEI!R264C32</stp>
        <tr r="AF264" s="1"/>
      </tp>
      <tp>
        <v>130.34</v>
        <stp/>
        <stp>##V3_BDPV12</stp>
        <stp>EURJPY Curncy</stp>
        <stp>PX_YEST_CLOSE</stp>
        <stp>[Crispin Spreadsheet.xlsx]OEI!R265C32</stp>
        <tr r="AF265" s="1"/>
      </tp>
      <tp>
        <v>130.34</v>
        <stp/>
        <stp>##V3_BDPV12</stp>
        <stp>EURJPY Curncy</stp>
        <stp>PX_YEST_CLOSE</stp>
        <stp>[Crispin Spreadsheet.xlsx]OEI!R258C32</stp>
        <tr r="AF258" s="1"/>
      </tp>
      <tp>
        <v>130.34</v>
        <stp/>
        <stp>##V3_BDPV12</stp>
        <stp>EURJPY Curncy</stp>
        <stp>PX_YEST_CLOSE</stp>
        <stp>[Crispin Spreadsheet.xlsx]OEI!R259C32</stp>
        <tr r="AF259" s="1"/>
      </tp>
      <tp>
        <v>130.34</v>
        <stp/>
        <stp>##V3_BDPV12</stp>
        <stp>EURJPY Curncy</stp>
        <stp>PX_YEST_CLOSE</stp>
        <stp>[Crispin Spreadsheet.xlsx]OEI!R252C32</stp>
        <tr r="AF252" s="1"/>
      </tp>
      <tp>
        <v>130.34</v>
        <stp/>
        <stp>##V3_BDPV12</stp>
        <stp>EURJPY Curncy</stp>
        <stp>PX_YEST_CLOSE</stp>
        <stp>[Crispin Spreadsheet.xlsx]OEI!R253C32</stp>
        <tr r="AF253" s="1"/>
      </tp>
      <tp>
        <v>130.34</v>
        <stp/>
        <stp>##V3_BDPV12</stp>
        <stp>EURJPY Curncy</stp>
        <stp>PX_YEST_CLOSE</stp>
        <stp>[Crispin Spreadsheet.xlsx]OEI!R250C32</stp>
        <tr r="AF250" s="1"/>
      </tp>
      <tp>
        <v>130.34</v>
        <stp/>
        <stp>##V3_BDPV12</stp>
        <stp>EURJPY Curncy</stp>
        <stp>PX_YEST_CLOSE</stp>
        <stp>[Crispin Spreadsheet.xlsx]OEI!R251C32</stp>
        <tr r="AF251" s="1"/>
      </tp>
      <tp>
        <v>130.34</v>
        <stp/>
        <stp>##V3_BDPV12</stp>
        <stp>EURJPY Curncy</stp>
        <stp>PX_YEST_CLOSE</stp>
        <stp>[Crispin Spreadsheet.xlsx]OEI!R256C32</stp>
        <tr r="AF256" s="1"/>
      </tp>
      <tp>
        <v>130.34</v>
        <stp/>
        <stp>##V3_BDPV12</stp>
        <stp>EURJPY Curncy</stp>
        <stp>PX_YEST_CLOSE</stp>
        <stp>[Crispin Spreadsheet.xlsx]OEI!R257C32</stp>
        <tr r="AF257" s="1"/>
      </tp>
      <tp>
        <v>130.34</v>
        <stp/>
        <stp>##V3_BDPV12</stp>
        <stp>EURJPY Curncy</stp>
        <stp>PX_YEST_CLOSE</stp>
        <stp>[Crispin Spreadsheet.xlsx]OEI!R254C32</stp>
        <tr r="AF254" s="1"/>
      </tp>
      <tp>
        <v>130.34</v>
        <stp/>
        <stp>##V3_BDPV12</stp>
        <stp>EURJPY Curncy</stp>
        <stp>PX_YEST_CLOSE</stp>
        <stp>[Crispin Spreadsheet.xlsx]OEI!R255C32</stp>
        <tr r="AF255" s="1"/>
      </tp>
      <tp>
        <v>130.34</v>
        <stp/>
        <stp>##V3_BDPV12</stp>
        <stp>EURJPY Curncy</stp>
        <stp>PX_YEST_CLOSE</stp>
        <stp>[Crispin Spreadsheet.xlsx]OEI!R248C32</stp>
        <tr r="AF248" s="1"/>
      </tp>
      <tp>
        <v>130.34</v>
        <stp/>
        <stp>##V3_BDPV12</stp>
        <stp>EURJPY Curncy</stp>
        <stp>PX_YEST_CLOSE</stp>
        <stp>[Crispin Spreadsheet.xlsx]OEI!R249C32</stp>
        <tr r="AF249" s="1"/>
      </tp>
      <tp>
        <v>130.34</v>
        <stp/>
        <stp>##V3_BDPV12</stp>
        <stp>EURJPY Curncy</stp>
        <stp>PX_YEST_CLOSE</stp>
        <stp>[Crispin Spreadsheet.xlsx]OEI!R242C32</stp>
        <tr r="AF242" s="1"/>
      </tp>
      <tp>
        <v>130.34</v>
        <stp/>
        <stp>##V3_BDPV12</stp>
        <stp>EURJPY Curncy</stp>
        <stp>PX_YEST_CLOSE</stp>
        <stp>[Crispin Spreadsheet.xlsx]OEI!R243C32</stp>
        <tr r="AF243" s="1"/>
      </tp>
      <tp>
        <v>130.34</v>
        <stp/>
        <stp>##V3_BDPV12</stp>
        <stp>EURJPY Curncy</stp>
        <stp>PX_YEST_CLOSE</stp>
        <stp>[Crispin Spreadsheet.xlsx]OEI!R240C32</stp>
        <tr r="AF240" s="1"/>
      </tp>
      <tp>
        <v>130.34</v>
        <stp/>
        <stp>##V3_BDPV12</stp>
        <stp>EURJPY Curncy</stp>
        <stp>PX_YEST_CLOSE</stp>
        <stp>[Crispin Spreadsheet.xlsx]OEI!R241C32</stp>
        <tr r="AF241" s="1"/>
      </tp>
      <tp>
        <v>130.34</v>
        <stp/>
        <stp>##V3_BDPV12</stp>
        <stp>EURJPY Curncy</stp>
        <stp>PX_YEST_CLOSE</stp>
        <stp>[Crispin Spreadsheet.xlsx]OEI!R246C32</stp>
        <tr r="AF246" s="1"/>
      </tp>
      <tp>
        <v>130.34</v>
        <stp/>
        <stp>##V3_BDPV12</stp>
        <stp>EURJPY Curncy</stp>
        <stp>PX_YEST_CLOSE</stp>
        <stp>[Crispin Spreadsheet.xlsx]OEI!R247C32</stp>
        <tr r="AF247" s="1"/>
      </tp>
      <tp>
        <v>130.34</v>
        <stp/>
        <stp>##V3_BDPV12</stp>
        <stp>EURJPY Curncy</stp>
        <stp>PX_YEST_CLOSE</stp>
        <stp>[Crispin Spreadsheet.xlsx]OEI!R244C32</stp>
        <tr r="AF244" s="1"/>
      </tp>
      <tp>
        <v>130.34</v>
        <stp/>
        <stp>##V3_BDPV12</stp>
        <stp>EURJPY Curncy</stp>
        <stp>PX_YEST_CLOSE</stp>
        <stp>[Crispin Spreadsheet.xlsx]OEI!R245C32</stp>
        <tr r="AF245" s="1"/>
      </tp>
      <tp>
        <v>9.6952999999999996</v>
        <stp/>
        <stp>##V3_BDPV12</stp>
        <stp>EURNOK Curncy</stp>
        <stp>PX_YEST_CLOSE</stp>
        <stp>[Crispin Spreadsheet.xlsx]OEI!R759C32</stp>
        <tr r="AF759" s="1"/>
      </tp>
      <tp>
        <v>9.6952999999999996</v>
        <stp/>
        <stp>##V3_BDPV12</stp>
        <stp>EURNOK Curncy</stp>
        <stp>PX_YEST_CLOSE</stp>
        <stp>[Crispin Spreadsheet.xlsx]OEI!R752C32</stp>
        <tr r="AF752" s="1"/>
      </tp>
      <tp>
        <v>9.6952999999999996</v>
        <stp/>
        <stp>##V3_BDPV12</stp>
        <stp>EURNOK Curncy</stp>
        <stp>PX_YEST_CLOSE</stp>
        <stp>[Crispin Spreadsheet.xlsx]OEI!R768C32</stp>
        <tr r="AF768" s="1"/>
      </tp>
      <tp>
        <v>9.6493000000000002</v>
        <stp/>
        <stp>##V3_BDPV12</stp>
        <stp>EURHKD Curncy</stp>
        <stp>PX_YEST_CLOSE</stp>
        <stp>[Crispin Spreadsheet.xlsx]OEI!R197C32</stp>
        <tr r="AF197" s="1"/>
      </tp>
      <tp>
        <v>9.6493000000000002</v>
        <stp/>
        <stp>##V3_BDPV12</stp>
        <stp>EURHKD Curncy</stp>
        <stp>PX_YEST_CLOSE</stp>
        <stp>[Crispin Spreadsheet.xlsx]OEI!R196C32</stp>
        <tr r="AF196" s="1"/>
      </tp>
      <tp>
        <v>9.6493000000000002</v>
        <stp/>
        <stp>##V3_BDPV12</stp>
        <stp>EURHKD Curncy</stp>
        <stp>PX_YEST_CLOSE</stp>
        <stp>[Crispin Spreadsheet.xlsx]OEI!R195C32</stp>
        <tr r="AF195" s="1"/>
      </tp>
      <tp>
        <v>9.6493000000000002</v>
        <stp/>
        <stp>##V3_BDPV12</stp>
        <stp>EURHKD Curncy</stp>
        <stp>PX_YEST_CLOSE</stp>
        <stp>[Crispin Spreadsheet.xlsx]OEI!R194C32</stp>
        <tr r="AF194" s="1"/>
      </tp>
      <tp>
        <v>9.6493000000000002</v>
        <stp/>
        <stp>##V3_BDPV12</stp>
        <stp>EURHKD Curncy</stp>
        <stp>PX_YEST_CLOSE</stp>
        <stp>[Crispin Spreadsheet.xlsx]OEI!R193C32</stp>
        <tr r="AF193" s="1"/>
      </tp>
      <tp>
        <v>9.6493000000000002</v>
        <stp/>
        <stp>##V3_BDPV12</stp>
        <stp>EURHKD Curncy</stp>
        <stp>PX_YEST_CLOSE</stp>
        <stp>[Crispin Spreadsheet.xlsx]OEI!R199C32</stp>
        <tr r="AF199" s="1"/>
      </tp>
      <tp>
        <v>9.6493000000000002</v>
        <stp/>
        <stp>##V3_BDPV12</stp>
        <stp>EURHKD Curncy</stp>
        <stp>PX_YEST_CLOSE</stp>
        <stp>[Crispin Spreadsheet.xlsx]OEI!R198C32</stp>
        <tr r="AF198" s="1"/>
      </tp>
      <tp>
        <v>9.6952999999999996</v>
        <stp/>
        <stp>##V3_BDPV12</stp>
        <stp>EURNOK Curncy</stp>
        <stp>PX_YEST_CLOSE</stp>
        <stp>[Crispin Spreadsheet.xlsx]OEI!R788C32</stp>
        <tr r="AF788" s="1"/>
      </tp>
      <tp>
        <v>9.6952999999999996</v>
        <stp/>
        <stp>##V3_BDPV12</stp>
        <stp>EURNOK Curncy</stp>
        <stp>PX_YEST_CLOSE</stp>
        <stp>[Crispin Spreadsheet.xlsx]OEI!R781C32</stp>
        <tr r="AF781" s="1"/>
      </tp>
      <tp>
        <v>312.64999999999998</v>
        <stp/>
        <stp>##V3_BDPV12</stp>
        <stp>EURHUF Curncy</stp>
        <stp>PX_YEST_CLOSE</stp>
        <stp>[Crispin Spreadsheet.xlsx]OEI!R209C32</stp>
        <tr r="AF209" s="1"/>
      </tp>
      <tp>
        <v>312.64999999999998</v>
        <stp/>
        <stp>##V3_BDPV12</stp>
        <stp>EURHUF Curncy</stp>
        <stp>PX_YEST_CLOSE</stp>
        <stp>[Crispin Spreadsheet.xlsx]OEI!R210C32</stp>
        <tr r="AF210" s="1"/>
      </tp>
      <tp>
        <v>9.6493000000000002</v>
        <stp/>
        <stp>##V3_BDPV12</stp>
        <stp>EURHKD Curncy</stp>
        <stp>PX_YEST_CLOSE</stp>
        <stp>[Crispin Spreadsheet.xlsx]OEI!R206C32</stp>
        <tr r="AF206" s="1"/>
      </tp>
      <tp>
        <v>9.6493000000000002</v>
        <stp/>
        <stp>##V3_BDPV12</stp>
        <stp>EURHKD Curncy</stp>
        <stp>PX_YEST_CLOSE</stp>
        <stp>[Crispin Spreadsheet.xlsx]OEI!R205C32</stp>
        <tr r="AF205" s="1"/>
      </tp>
      <tp>
        <v>9.6493000000000002</v>
        <stp/>
        <stp>##V3_BDPV12</stp>
        <stp>EURHKD Curncy</stp>
        <stp>PX_YEST_CLOSE</stp>
        <stp>[Crispin Spreadsheet.xlsx]OEI!R204C32</stp>
        <tr r="AF204" s="1"/>
      </tp>
      <tp>
        <v>9.6493000000000002</v>
        <stp/>
        <stp>##V3_BDPV12</stp>
        <stp>EURHKD Curncy</stp>
        <stp>PX_YEST_CLOSE</stp>
        <stp>[Crispin Spreadsheet.xlsx]OEI!R203C32</stp>
        <tr r="AF203" s="1"/>
      </tp>
      <tp>
        <v>9.6493000000000002</v>
        <stp/>
        <stp>##V3_BDPV12</stp>
        <stp>EURHKD Curncy</stp>
        <stp>PX_YEST_CLOSE</stp>
        <stp>[Crispin Spreadsheet.xlsx]OEI!R202C32</stp>
        <tr r="AF202" s="1"/>
      </tp>
      <tp>
        <v>9.6493000000000002</v>
        <stp/>
        <stp>##V3_BDPV12</stp>
        <stp>EURHKD Curncy</stp>
        <stp>PX_YEST_CLOSE</stp>
        <stp>[Crispin Spreadsheet.xlsx]OEI!R201C32</stp>
        <tr r="AF201" s="1"/>
      </tp>
      <tp>
        <v>9.6493000000000002</v>
        <stp/>
        <stp>##V3_BDPV12</stp>
        <stp>EURHKD Curncy</stp>
        <stp>PX_YEST_CLOSE</stp>
        <stp>[Crispin Spreadsheet.xlsx]OEI!R200C32</stp>
        <tr r="AF200" s="1"/>
      </tp>
      <tp>
        <v>1.1754599999999999</v>
        <stp/>
        <stp>##V3_BDPV12</stp>
        <stp>EURCHF Curncy</stp>
        <stp>PX_YEST_CLOSE</stp>
        <stp>[Crispin Spreadsheet.xlsx]OEI!R801C32</stp>
        <tr r="AF801" s="1"/>
      </tp>
      <tp>
        <v>7.4512999999999998</v>
        <stp/>
        <stp>##V3_BDPV12</stp>
        <stp>EURDKK Curncy</stp>
        <stp>PX_YEST_CLOSE</stp>
        <stp>[Crispin Spreadsheet.xlsx]OEI!R811C32</stp>
        <tr r="AF811" s="1"/>
      </tp>
      <tp>
        <v>130.34</v>
        <stp/>
        <stp>##V3_BDPV12</stp>
        <stp>EURJPY Curncy</stp>
        <stp>PX_YEST_CLOSE</stp>
        <stp>[Crispin Spreadsheet.xlsx]OEI!R790C32</stp>
        <tr r="AF790" s="1"/>
      </tp>
      <tp>
        <v>130.34</v>
        <stp/>
        <stp>##V3_BDPV12</stp>
        <stp>EURJPY Curncy</stp>
        <stp>PX_YEST_CLOSE</stp>
        <stp>[Crispin Spreadsheet.xlsx]OEI!R734C32</stp>
        <tr r="AF734" s="1"/>
      </tp>
      <tp>
        <v>130.34</v>
        <stp/>
        <stp>##V3_BDPV12</stp>
        <stp>EURJPY Curncy</stp>
        <stp>PX_YEST_CLOSE</stp>
        <stp>[Crispin Spreadsheet.xlsx]OEI!R719C32</stp>
        <tr r="AF719" s="1"/>
      </tp>
      <tp>
        <v>9.6952999999999996</v>
        <stp/>
        <stp>##V3_BDPV12</stp>
        <stp>EURNOK Curncy</stp>
        <stp>PX_YEST_CLOSE</stp>
        <stp>[Crispin Spreadsheet.xlsx]OEI!R308C32</stp>
        <tr r="AF308" s="1"/>
      </tp>
      <tp>
        <v>9.6952999999999996</v>
        <stp/>
        <stp>##V3_BDPV12</stp>
        <stp>EURNOK Curncy</stp>
        <stp>PX_YEST_CLOSE</stp>
        <stp>[Crispin Spreadsheet.xlsx]OEI!R309C32</stp>
        <tr r="AF309" s="1"/>
      </tp>
      <tp>
        <v>9.6952999999999996</v>
        <stp/>
        <stp>##V3_BDPV12</stp>
        <stp>EURNOK Curncy</stp>
        <stp>PX_YEST_CLOSE</stp>
        <stp>[Crispin Spreadsheet.xlsx]OEI!R318C32</stp>
        <tr r="AF318" s="1"/>
      </tp>
      <tp>
        <v>9.6952999999999996</v>
        <stp/>
        <stp>##V3_BDPV12</stp>
        <stp>EURNOK Curncy</stp>
        <stp>PX_YEST_CLOSE</stp>
        <stp>[Crispin Spreadsheet.xlsx]OEI!R319C32</stp>
        <tr r="AF319" s="1"/>
      </tp>
      <tp>
        <v>9.6952999999999996</v>
        <stp/>
        <stp>##V3_BDPV12</stp>
        <stp>EURNOK Curncy</stp>
        <stp>PX_YEST_CLOSE</stp>
        <stp>[Crispin Spreadsheet.xlsx]OEI!R310C32</stp>
        <tr r="AF310" s="1"/>
      </tp>
      <tp>
        <v>9.6952999999999996</v>
        <stp/>
        <stp>##V3_BDPV12</stp>
        <stp>EURNOK Curncy</stp>
        <stp>PX_YEST_CLOSE</stp>
        <stp>[Crispin Spreadsheet.xlsx]OEI!R311C32</stp>
        <tr r="AF311" s="1"/>
      </tp>
      <tp>
        <v>9.6952999999999996</v>
        <stp/>
        <stp>##V3_BDPV12</stp>
        <stp>EURNOK Curncy</stp>
        <stp>PX_YEST_CLOSE</stp>
        <stp>[Crispin Spreadsheet.xlsx]OEI!R312C32</stp>
        <tr r="AF312" s="1"/>
      </tp>
      <tp>
        <v>9.6952999999999996</v>
        <stp/>
        <stp>##V3_BDPV12</stp>
        <stp>EURNOK Curncy</stp>
        <stp>PX_YEST_CLOSE</stp>
        <stp>[Crispin Spreadsheet.xlsx]OEI!R313C32</stp>
        <tr r="AF313" s="1"/>
      </tp>
      <tp>
        <v>9.6952999999999996</v>
        <stp/>
        <stp>##V3_BDPV12</stp>
        <stp>EURNOK Curncy</stp>
        <stp>PX_YEST_CLOSE</stp>
        <stp>[Crispin Spreadsheet.xlsx]OEI!R314C32</stp>
        <tr r="AF314" s="1"/>
      </tp>
      <tp>
        <v>9.6952999999999996</v>
        <stp/>
        <stp>##V3_BDPV12</stp>
        <stp>EURNOK Curncy</stp>
        <stp>PX_YEST_CLOSE</stp>
        <stp>[Crispin Spreadsheet.xlsx]OEI!R315C32</stp>
        <tr r="AF315" s="1"/>
      </tp>
      <tp>
        <v>9.6952999999999996</v>
        <stp/>
        <stp>##V3_BDPV12</stp>
        <stp>EURNOK Curncy</stp>
        <stp>PX_YEST_CLOSE</stp>
        <stp>[Crispin Spreadsheet.xlsx]OEI!R316C32</stp>
        <tr r="AF316" s="1"/>
      </tp>
      <tp>
        <v>9.6952999999999996</v>
        <stp/>
        <stp>##V3_BDPV12</stp>
        <stp>EURNOK Curncy</stp>
        <stp>PX_YEST_CLOSE</stp>
        <stp>[Crispin Spreadsheet.xlsx]OEI!R317C32</stp>
        <tr r="AF317" s="1"/>
      </tp>
      <tp>
        <v>9.6952999999999996</v>
        <stp/>
        <stp>##V3_BDPV12</stp>
        <stp>EURNOK Curncy</stp>
        <stp>PX_YEST_CLOSE</stp>
        <stp>[Crispin Spreadsheet.xlsx]OEI!R320C32</stp>
        <tr r="AF320" s="1"/>
      </tp>
      <tp>
        <v>0.876</v>
        <stp/>
        <stp>##V3_BDPV12</stp>
        <stp>EURGBp Curncy</stp>
        <stp>PX_YEST_CLOSE</stp>
        <stp>[Crispin Spreadsheet.xlsx]OEI!R812C32</stp>
        <tr r="AF812" s="1"/>
      </tp>
      <tp>
        <v>0.876</v>
        <stp/>
        <stp>##V3_BDPV12</stp>
        <stp>EURGBp Curncy</stp>
        <stp>PX_YEST_CLOSE</stp>
        <stp>[Crispin Spreadsheet.xlsx]OEI!R795C32</stp>
        <tr r="AF795" s="1"/>
      </tp>
      <tp>
        <v>0.876</v>
        <stp/>
        <stp>##V3_BDPV12</stp>
        <stp>EURGBp Curncy</stp>
        <stp>PX_YEST_CLOSE</stp>
        <stp>[Crispin Spreadsheet.xlsx]OEI!R799C32</stp>
        <tr r="AF799" s="1"/>
      </tp>
      <tp>
        <v>1.1754599999999999</v>
        <stp/>
        <stp>##V3_BDPV12</stp>
        <stp>EURCHF Curncy</stp>
        <stp>PX_YEST_CLOSE</stp>
        <stp>[Crispin Spreadsheet.xlsx]OEI!R375C32</stp>
        <tr r="AF375" s="1"/>
      </tp>
      <tp>
        <v>1.1754599999999999</v>
        <stp/>
        <stp>##V3_BDPV12</stp>
        <stp>EURCHF Curncy</stp>
        <stp>PX_YEST_CLOSE</stp>
        <stp>[Crispin Spreadsheet.xlsx]OEI!R374C32</stp>
        <tr r="AF374" s="1"/>
      </tp>
      <tp>
        <v>1.1754599999999999</v>
        <stp/>
        <stp>##V3_BDPV12</stp>
        <stp>EURCHF Curncy</stp>
        <stp>PX_YEST_CLOSE</stp>
        <stp>[Crispin Spreadsheet.xlsx]OEI!R377C32</stp>
        <tr r="AF377" s="1"/>
      </tp>
      <tp>
        <v>1.1754599999999999</v>
        <stp/>
        <stp>##V3_BDPV12</stp>
        <stp>EURCHF Curncy</stp>
        <stp>PX_YEST_CLOSE</stp>
        <stp>[Crispin Spreadsheet.xlsx]OEI!R376C32</stp>
        <tr r="AF376" s="1"/>
      </tp>
      <tp>
        <v>1.1754599999999999</v>
        <stp/>
        <stp>##V3_BDPV12</stp>
        <stp>EURCHF Curncy</stp>
        <stp>PX_YEST_CLOSE</stp>
        <stp>[Crispin Spreadsheet.xlsx]OEI!R379C32</stp>
        <tr r="AF379" s="1"/>
      </tp>
      <tp>
        <v>1.1754599999999999</v>
        <stp/>
        <stp>##V3_BDPV12</stp>
        <stp>EURCHF Curncy</stp>
        <stp>PX_YEST_CLOSE</stp>
        <stp>[Crispin Spreadsheet.xlsx]OEI!R378C32</stp>
        <tr r="AF378" s="1"/>
      </tp>
      <tp>
        <v>0.876</v>
        <stp/>
        <stp>##V3_BDPV12</stp>
        <stp>EURGBP Curncy</stp>
        <stp>PX_YEST_CLOSE</stp>
        <stp>[Crispin Spreadsheet.xlsx]OEI!R718C32</stp>
        <tr r="AF718" s="1"/>
      </tp>
      <tp>
        <v>0.876</v>
        <stp/>
        <stp>##V3_BDPV12</stp>
        <stp>EURGBP Curncy</stp>
        <stp>PX_YEST_CLOSE</stp>
        <stp>[Crispin Spreadsheet.xlsx]OEI!R735C32</stp>
        <tr r="AF735" s="1"/>
      </tp>
      <tp>
        <v>0.876</v>
        <stp/>
        <stp>##V3_BDPV12</stp>
        <stp>EURGBP Curncy</stp>
        <stp>PX_YEST_CLOSE</stp>
        <stp>[Crispin Spreadsheet.xlsx]OEI!R738C32</stp>
        <tr r="AF738" s="1"/>
      </tp>
      <tp>
        <v>1.1754599999999999</v>
        <stp/>
        <stp>##V3_BDPV12</stp>
        <stp>EURCHF Curncy</stp>
        <stp>PX_YEST_CLOSE</stp>
        <stp>[Crispin Spreadsheet.xlsx]OEI!R394C32</stp>
        <tr r="AF394" s="1"/>
      </tp>
      <tp>
        <v>1.1754599999999999</v>
        <stp/>
        <stp>##V3_BDPV12</stp>
        <stp>EURCHF Curncy</stp>
        <stp>PX_YEST_CLOSE</stp>
        <stp>[Crispin Spreadsheet.xlsx]OEI!R391C32</stp>
        <tr r="AF391" s="1"/>
      </tp>
      <tp>
        <v>1.1754599999999999</v>
        <stp/>
        <stp>##V3_BDPV12</stp>
        <stp>EURCHF Curncy</stp>
        <stp>PX_YEST_CLOSE</stp>
        <stp>[Crispin Spreadsheet.xlsx]OEI!R390C32</stp>
        <tr r="AF390" s="1"/>
      </tp>
      <tp>
        <v>1.1754599999999999</v>
        <stp/>
        <stp>##V3_BDPV12</stp>
        <stp>EURCHF Curncy</stp>
        <stp>PX_YEST_CLOSE</stp>
        <stp>[Crispin Spreadsheet.xlsx]OEI!R393C32</stp>
        <tr r="AF393" s="1"/>
      </tp>
      <tp>
        <v>1.1754599999999999</v>
        <stp/>
        <stp>##V3_BDPV12</stp>
        <stp>EURCHF Curncy</stp>
        <stp>PX_YEST_CLOSE</stp>
        <stp>[Crispin Spreadsheet.xlsx]OEI!R392C32</stp>
        <tr r="AF392" s="1"/>
      </tp>
      <tp>
        <v>1.1754599999999999</v>
        <stp/>
        <stp>##V3_BDPV12</stp>
        <stp>EURCHF Curncy</stp>
        <stp>PX_YEST_CLOSE</stp>
        <stp>[Crispin Spreadsheet.xlsx]OEI!R385C32</stp>
        <tr r="AF385" s="1"/>
      </tp>
      <tp>
        <v>1.1754599999999999</v>
        <stp/>
        <stp>##V3_BDPV12</stp>
        <stp>EURCHF Curncy</stp>
        <stp>PX_YEST_CLOSE</stp>
        <stp>[Crispin Spreadsheet.xlsx]OEI!R384C32</stp>
        <tr r="AF384" s="1"/>
      </tp>
      <tp>
        <v>1.1754599999999999</v>
        <stp/>
        <stp>##V3_BDPV12</stp>
        <stp>EURCHF Curncy</stp>
        <stp>PX_YEST_CLOSE</stp>
        <stp>[Crispin Spreadsheet.xlsx]OEI!R387C32</stp>
        <tr r="AF387" s="1"/>
      </tp>
      <tp>
        <v>1.1754599999999999</v>
        <stp/>
        <stp>##V3_BDPV12</stp>
        <stp>EURCHF Curncy</stp>
        <stp>PX_YEST_CLOSE</stp>
        <stp>[Crispin Spreadsheet.xlsx]OEI!R386C32</stp>
        <tr r="AF386" s="1"/>
      </tp>
      <tp>
        <v>1.1754599999999999</v>
        <stp/>
        <stp>##V3_BDPV12</stp>
        <stp>EURCHF Curncy</stp>
        <stp>PX_YEST_CLOSE</stp>
        <stp>[Crispin Spreadsheet.xlsx]OEI!R381C32</stp>
        <tr r="AF381" s="1"/>
      </tp>
      <tp>
        <v>1.1754599999999999</v>
        <stp/>
        <stp>##V3_BDPV12</stp>
        <stp>EURCHF Curncy</stp>
        <stp>PX_YEST_CLOSE</stp>
        <stp>[Crispin Spreadsheet.xlsx]OEI!R380C32</stp>
        <tr r="AF380" s="1"/>
      </tp>
      <tp>
        <v>1.1754599999999999</v>
        <stp/>
        <stp>##V3_BDPV12</stp>
        <stp>EURCHF Curncy</stp>
        <stp>PX_YEST_CLOSE</stp>
        <stp>[Crispin Spreadsheet.xlsx]OEI!R383C32</stp>
        <tr r="AF383" s="1"/>
      </tp>
      <tp>
        <v>1.1754599999999999</v>
        <stp/>
        <stp>##V3_BDPV12</stp>
        <stp>EURCHF Curncy</stp>
        <stp>PX_YEST_CLOSE</stp>
        <stp>[Crispin Spreadsheet.xlsx]OEI!R382C32</stp>
        <tr r="AF382" s="1"/>
      </tp>
      <tp>
        <v>1.1754599999999999</v>
        <stp/>
        <stp>##V3_BDPV12</stp>
        <stp>EURCHF Curncy</stp>
        <stp>PX_YEST_CLOSE</stp>
        <stp>[Crispin Spreadsheet.xlsx]OEI!R389C32</stp>
        <tr r="AF389" s="1"/>
      </tp>
      <tp>
        <v>1.1754599999999999</v>
        <stp/>
        <stp>##V3_BDPV12</stp>
        <stp>EURCHF Curncy</stp>
        <stp>PX_YEST_CLOSE</stp>
        <stp>[Crispin Spreadsheet.xlsx]OEI!R388C32</stp>
        <tr r="AF388" s="1"/>
      </tp>
      <tp>
        <v>0.876</v>
        <stp/>
        <stp>##V3_BDPV12</stp>
        <stp>EURGBp Curncy</stp>
        <stp>PX_YEST_CLOSE</stp>
        <stp>[Crispin Spreadsheet.xlsx]OEI!R757C32</stp>
        <tr r="AF757" s="1"/>
      </tp>
      <tp>
        <v>0.876</v>
        <stp/>
        <stp>##V3_BDPV12</stp>
        <stp>EURGBp Curncy</stp>
        <stp>PX_YEST_CLOSE</stp>
        <stp>[Crispin Spreadsheet.xlsx]OEI!R756C32</stp>
        <tr r="AF756" s="1"/>
      </tp>
      <tp>
        <v>0.876</v>
        <stp/>
        <stp>##V3_BDPV12</stp>
        <stp>EURGBp Curncy</stp>
        <stp>PX_YEST_CLOSE</stp>
        <stp>[Crispin Spreadsheet.xlsx]OEI!R758C32</stp>
        <tr r="AF758" s="1"/>
      </tp>
      <tp>
        <v>0.876</v>
        <stp/>
        <stp>##V3_BDPV12</stp>
        <stp>EURGBP Curncy</stp>
        <stp>PX_YEST_CLOSE</stp>
        <stp>[Crispin Spreadsheet.xlsx]OEI!R743C32</stp>
        <tr r="AF743" s="1"/>
      </tp>
      <tp>
        <v>0.876</v>
        <stp/>
        <stp>##V3_BDPV12</stp>
        <stp>EURGBP Curncy</stp>
        <stp>PX_YEST_CLOSE</stp>
        <stp>[Crispin Spreadsheet.xlsx]OEI!R740C32</stp>
        <tr r="AF740" s="1"/>
      </tp>
      <tp>
        <v>0.876</v>
        <stp/>
        <stp>##V3_BDPV12</stp>
        <stp>EURGBp Curncy</stp>
        <stp>PX_YEST_CLOSE</stp>
        <stp>[Crispin Spreadsheet.xlsx]OEI!R773C32</stp>
        <tr r="AF773" s="1"/>
      </tp>
      <tp>
        <v>0.876</v>
        <stp/>
        <stp>##V3_BDPV12</stp>
        <stp>EURGBp Curncy</stp>
        <stp>PX_YEST_CLOSE</stp>
        <stp>[Crispin Spreadsheet.xlsx]OEI!R764C32</stp>
        <tr r="AF764" s="1"/>
      </tp>
      <tp>
        <v>130.34</v>
        <stp/>
        <stp>##V3_BDPV12</stp>
        <stp>EURJPY Curncy</stp>
        <stp>PX_YEST_CLOSE</stp>
        <stp>[Crispin Spreadsheet.xlsx]OEI!R800C32</stp>
        <tr r="AF800" s="1"/>
      </tp>
      <tp>
        <v>0.876</v>
        <stp/>
        <stp>##V3_BDPV12</stp>
        <stp>EURGBp Curncy</stp>
        <stp>PX_YEST_CLOSE</stp>
        <stp>[Crispin Spreadsheet.xlsx]OEI!R593C32</stp>
        <tr r="AF593" s="1"/>
      </tp>
      <tp>
        <v>0.876</v>
        <stp/>
        <stp>##V3_BDPV12</stp>
        <stp>EURGBp Curncy</stp>
        <stp>PX_YEST_CLOSE</stp>
        <stp>[Crispin Spreadsheet.xlsx]OEI!R592C32</stp>
        <tr r="AF592" s="1"/>
      </tp>
      <tp>
        <v>0.876</v>
        <stp/>
        <stp>##V3_BDPV12</stp>
        <stp>EURGBp Curncy</stp>
        <stp>PX_YEST_CLOSE</stp>
        <stp>[Crispin Spreadsheet.xlsx]OEI!R591C32</stp>
        <tr r="AF591" s="1"/>
      </tp>
      <tp>
        <v>0.876</v>
        <stp/>
        <stp>##V3_BDPV12</stp>
        <stp>EURGBp Curncy</stp>
        <stp>PX_YEST_CLOSE</stp>
        <stp>[Crispin Spreadsheet.xlsx]OEI!R590C32</stp>
        <tr r="AF590" s="1"/>
      </tp>
      <tp>
        <v>0.876</v>
        <stp/>
        <stp>##V3_BDPV12</stp>
        <stp>EURGBp Curncy</stp>
        <stp>PX_YEST_CLOSE</stp>
        <stp>[Crispin Spreadsheet.xlsx]OEI!R583C32</stp>
        <tr r="AF583" s="1"/>
      </tp>
      <tp>
        <v>0.876</v>
        <stp/>
        <stp>##V3_BDPV12</stp>
        <stp>EURGBp Curncy</stp>
        <stp>PX_YEST_CLOSE</stp>
        <stp>[Crispin Spreadsheet.xlsx]OEI!R582C32</stp>
        <tr r="AF582" s="1"/>
      </tp>
      <tp>
        <v>0.876</v>
        <stp/>
        <stp>##V3_BDPV12</stp>
        <stp>EURGBp Curncy</stp>
        <stp>PX_YEST_CLOSE</stp>
        <stp>[Crispin Spreadsheet.xlsx]OEI!R581C32</stp>
        <tr r="AF581" s="1"/>
      </tp>
      <tp>
        <v>0.876</v>
        <stp/>
        <stp>##V3_BDPV12</stp>
        <stp>EURGBp Curncy</stp>
        <stp>PX_YEST_CLOSE</stp>
        <stp>[Crispin Spreadsheet.xlsx]OEI!R580C32</stp>
        <tr r="AF580" s="1"/>
      </tp>
      <tp>
        <v>0.876</v>
        <stp/>
        <stp>##V3_BDPV12</stp>
        <stp>EURGBp Curncy</stp>
        <stp>PX_YEST_CLOSE</stp>
        <stp>[Crispin Spreadsheet.xlsx]OEI!R587C32</stp>
        <tr r="AF587" s="1"/>
      </tp>
      <tp>
        <v>0.876</v>
        <stp/>
        <stp>##V3_BDPV12</stp>
        <stp>EURGBp Curncy</stp>
        <stp>PX_YEST_CLOSE</stp>
        <stp>[Crispin Spreadsheet.xlsx]OEI!R586C32</stp>
        <tr r="AF586" s="1"/>
      </tp>
      <tp>
        <v>0.876</v>
        <stp/>
        <stp>##V3_BDPV12</stp>
        <stp>EURGBp Curncy</stp>
        <stp>PX_YEST_CLOSE</stp>
        <stp>[Crispin Spreadsheet.xlsx]OEI!R585C32</stp>
        <tr r="AF585" s="1"/>
      </tp>
      <tp>
        <v>0.876</v>
        <stp/>
        <stp>##V3_BDPV12</stp>
        <stp>EURGBp Curncy</stp>
        <stp>PX_YEST_CLOSE</stp>
        <stp>[Crispin Spreadsheet.xlsx]OEI!R584C32</stp>
        <tr r="AF584" s="1"/>
      </tp>
      <tp>
        <v>0.876</v>
        <stp/>
        <stp>##V3_BDPV12</stp>
        <stp>EURGBp Curncy</stp>
        <stp>PX_YEST_CLOSE</stp>
        <stp>[Crispin Spreadsheet.xlsx]OEI!R589C32</stp>
        <tr r="AF589" s="1"/>
      </tp>
      <tp>
        <v>0.876</v>
        <stp/>
        <stp>##V3_BDPV12</stp>
        <stp>EURGBp Curncy</stp>
        <stp>PX_YEST_CLOSE</stp>
        <stp>[Crispin Spreadsheet.xlsx]OEI!R588C32</stp>
        <tr r="AF588" s="1"/>
      </tp>
      <tp>
        <v>0.876</v>
        <stp/>
        <stp>##V3_BDPV12</stp>
        <stp>EURGBp Curncy</stp>
        <stp>PX_YEST_CLOSE</stp>
        <stp>[Crispin Spreadsheet.xlsx]OEI!R513C32</stp>
        <tr r="AF513" s="1"/>
      </tp>
      <tp>
        <v>0.876</v>
        <stp/>
        <stp>##V3_BDPV12</stp>
        <stp>EURGBp Curncy</stp>
        <stp>PX_YEST_CLOSE</stp>
        <stp>[Crispin Spreadsheet.xlsx]OEI!R512C32</stp>
        <tr r="AF512" s="1"/>
      </tp>
      <tp>
        <v>0.876</v>
        <stp/>
        <stp>##V3_BDPV12</stp>
        <stp>EURGBp Curncy</stp>
        <stp>PX_YEST_CLOSE</stp>
        <stp>[Crispin Spreadsheet.xlsx]OEI!R511C32</stp>
        <tr r="AF511" s="1"/>
      </tp>
      <tp>
        <v>0.876</v>
        <stp/>
        <stp>##V3_BDPV12</stp>
        <stp>EURGBp Curncy</stp>
        <stp>PX_YEST_CLOSE</stp>
        <stp>[Crispin Spreadsheet.xlsx]OEI!R510C32</stp>
        <tr r="AF510" s="1"/>
      </tp>
      <tp>
        <v>0.876</v>
        <stp/>
        <stp>##V3_BDPV12</stp>
        <stp>EURGBp Curncy</stp>
        <stp>PX_YEST_CLOSE</stp>
        <stp>[Crispin Spreadsheet.xlsx]OEI!R517C32</stp>
        <tr r="AF517" s="1"/>
      </tp>
      <tp>
        <v>0.876</v>
        <stp/>
        <stp>##V3_BDPV12</stp>
        <stp>EURGBp Curncy</stp>
        <stp>PX_YEST_CLOSE</stp>
        <stp>[Crispin Spreadsheet.xlsx]OEI!R516C32</stp>
        <tr r="AF516" s="1"/>
      </tp>
      <tp>
        <v>0.876</v>
        <stp/>
        <stp>##V3_BDPV12</stp>
        <stp>EURGBp Curncy</stp>
        <stp>PX_YEST_CLOSE</stp>
        <stp>[Crispin Spreadsheet.xlsx]OEI!R515C32</stp>
        <tr r="AF515" s="1"/>
      </tp>
      <tp>
        <v>0.876</v>
        <stp/>
        <stp>##V3_BDPV12</stp>
        <stp>EURGBp Curncy</stp>
        <stp>PX_YEST_CLOSE</stp>
        <stp>[Crispin Spreadsheet.xlsx]OEI!R514C32</stp>
        <tr r="AF514" s="1"/>
      </tp>
      <tp>
        <v>0.876</v>
        <stp/>
        <stp>##V3_BDPV12</stp>
        <stp>EURGBp Curncy</stp>
        <stp>PX_YEST_CLOSE</stp>
        <stp>[Crispin Spreadsheet.xlsx]OEI!R519C32</stp>
        <tr r="AF519" s="1"/>
      </tp>
      <tp>
        <v>0.876</v>
        <stp/>
        <stp>##V3_BDPV12</stp>
        <stp>EURGBp Curncy</stp>
        <stp>PX_YEST_CLOSE</stp>
        <stp>[Crispin Spreadsheet.xlsx]OEI!R503C32</stp>
        <tr r="AF503" s="1"/>
      </tp>
      <tp>
        <v>0.876</v>
        <stp/>
        <stp>##V3_BDPV12</stp>
        <stp>EURGBp Curncy</stp>
        <stp>PX_YEST_CLOSE</stp>
        <stp>[Crispin Spreadsheet.xlsx]OEI!R502C32</stp>
        <tr r="AF502" s="1"/>
      </tp>
      <tp>
        <v>0.876</v>
        <stp/>
        <stp>##V3_BDPV12</stp>
        <stp>EURGBp Curncy</stp>
        <stp>PX_YEST_CLOSE</stp>
        <stp>[Crispin Spreadsheet.xlsx]OEI!R501C32</stp>
        <tr r="AF501" s="1"/>
      </tp>
      <tp>
        <v>0.876</v>
        <stp/>
        <stp>##V3_BDPV12</stp>
        <stp>EURGBp Curncy</stp>
        <stp>PX_YEST_CLOSE</stp>
        <stp>[Crispin Spreadsheet.xlsx]OEI!R500C32</stp>
        <tr r="AF500" s="1"/>
      </tp>
      <tp>
        <v>0.876</v>
        <stp/>
        <stp>##V3_BDPV12</stp>
        <stp>EURGBp Curncy</stp>
        <stp>PX_YEST_CLOSE</stp>
        <stp>[Crispin Spreadsheet.xlsx]OEI!R507C32</stp>
        <tr r="AF507" s="1"/>
      </tp>
      <tp>
        <v>0.876</v>
        <stp/>
        <stp>##V3_BDPV12</stp>
        <stp>EURGBp Curncy</stp>
        <stp>PX_YEST_CLOSE</stp>
        <stp>[Crispin Spreadsheet.xlsx]OEI!R506C32</stp>
        <tr r="AF506" s="1"/>
      </tp>
      <tp>
        <v>0.876</v>
        <stp/>
        <stp>##V3_BDPV12</stp>
        <stp>EURGBp Curncy</stp>
        <stp>PX_YEST_CLOSE</stp>
        <stp>[Crispin Spreadsheet.xlsx]OEI!R505C32</stp>
        <tr r="AF505" s="1"/>
      </tp>
      <tp>
        <v>0.876</v>
        <stp/>
        <stp>##V3_BDPV12</stp>
        <stp>EURGBp Curncy</stp>
        <stp>PX_YEST_CLOSE</stp>
        <stp>[Crispin Spreadsheet.xlsx]OEI!R504C32</stp>
        <tr r="AF504" s="1"/>
      </tp>
      <tp>
        <v>0.876</v>
        <stp/>
        <stp>##V3_BDPV12</stp>
        <stp>EURGBp Curncy</stp>
        <stp>PX_YEST_CLOSE</stp>
        <stp>[Crispin Spreadsheet.xlsx]OEI!R509C32</stp>
        <tr r="AF509" s="1"/>
      </tp>
      <tp>
        <v>0.876</v>
        <stp/>
        <stp>##V3_BDPV12</stp>
        <stp>EURGBp Curncy</stp>
        <stp>PX_YEST_CLOSE</stp>
        <stp>[Crispin Spreadsheet.xlsx]OEI!R508C32</stp>
        <tr r="AF508" s="1"/>
      </tp>
      <tp>
        <v>0.876</v>
        <stp/>
        <stp>##V3_BDPV12</stp>
        <stp>EURGBp Curncy</stp>
        <stp>PX_YEST_CLOSE</stp>
        <stp>[Crispin Spreadsheet.xlsx]OEI!R533C32</stp>
        <tr r="AF533" s="1"/>
      </tp>
      <tp>
        <v>0.876</v>
        <stp/>
        <stp>##V3_BDPV12</stp>
        <stp>EURGBp Curncy</stp>
        <stp>PX_YEST_CLOSE</stp>
        <stp>[Crispin Spreadsheet.xlsx]OEI!R532C32</stp>
        <tr r="AF532" s="1"/>
      </tp>
      <tp>
        <v>0.876</v>
        <stp/>
        <stp>##V3_BDPV12</stp>
        <stp>EURGBp Curncy</stp>
        <stp>PX_YEST_CLOSE</stp>
        <stp>[Crispin Spreadsheet.xlsx]OEI!R531C32</stp>
        <tr r="AF531" s="1"/>
      </tp>
      <tp>
        <v>0.876</v>
        <stp/>
        <stp>##V3_BDPV12</stp>
        <stp>EURGBp Curncy</stp>
        <stp>PX_YEST_CLOSE</stp>
        <stp>[Crispin Spreadsheet.xlsx]OEI!R530C32</stp>
        <tr r="AF530" s="1"/>
      </tp>
      <tp>
        <v>0.876</v>
        <stp/>
        <stp>##V3_BDPV12</stp>
        <stp>EURGBp Curncy</stp>
        <stp>PX_YEST_CLOSE</stp>
        <stp>[Crispin Spreadsheet.xlsx]OEI!R537C32</stp>
        <tr r="AF537" s="1"/>
      </tp>
      <tp>
        <v>0.876</v>
        <stp/>
        <stp>##V3_BDPV12</stp>
        <stp>EURGBp Curncy</stp>
        <stp>PX_YEST_CLOSE</stp>
        <stp>[Crispin Spreadsheet.xlsx]OEI!R535C32</stp>
        <tr r="AF535" s="1"/>
      </tp>
      <tp>
        <v>0.876</v>
        <stp/>
        <stp>##V3_BDPV12</stp>
        <stp>EURGBp Curncy</stp>
        <stp>PX_YEST_CLOSE</stp>
        <stp>[Crispin Spreadsheet.xlsx]OEI!R534C32</stp>
        <tr r="AF534" s="1"/>
      </tp>
      <tp>
        <v>0.876</v>
        <stp/>
        <stp>##V3_BDPV12</stp>
        <stp>EURGBp Curncy</stp>
        <stp>PX_YEST_CLOSE</stp>
        <stp>[Crispin Spreadsheet.xlsx]OEI!R539C32</stp>
        <tr r="AF539" s="1"/>
      </tp>
      <tp>
        <v>0.876</v>
        <stp/>
        <stp>##V3_BDPV12</stp>
        <stp>EURGBP Curncy</stp>
        <stp>PX_YEST_CLOSE</stp>
        <stp>[Crispin Spreadsheet.xlsx]OEI!R536C32</stp>
        <tr r="AF536" s="1"/>
      </tp>
      <tp>
        <v>0.876</v>
        <stp/>
        <stp>##V3_BDPV12</stp>
        <stp>EURGBP Curncy</stp>
        <stp>PX_YEST_CLOSE</stp>
        <stp>[Crispin Spreadsheet.xlsx]OEI!R538C32</stp>
        <tr r="AF538" s="1"/>
      </tp>
      <tp>
        <v>0.876</v>
        <stp/>
        <stp>##V3_BDPV12</stp>
        <stp>EURGBp Curncy</stp>
        <stp>PX_YEST_CLOSE</stp>
        <stp>[Crispin Spreadsheet.xlsx]OEI!R523C32</stp>
        <tr r="AF523" s="1"/>
      </tp>
      <tp>
        <v>0.876</v>
        <stp/>
        <stp>##V3_BDPV12</stp>
        <stp>EURGBp Curncy</stp>
        <stp>PX_YEST_CLOSE</stp>
        <stp>[Crispin Spreadsheet.xlsx]OEI!R527C32</stp>
        <tr r="AF527" s="1"/>
      </tp>
      <tp>
        <v>0.876</v>
        <stp/>
        <stp>##V3_BDPV12</stp>
        <stp>EURGBp Curncy</stp>
        <stp>PX_YEST_CLOSE</stp>
        <stp>[Crispin Spreadsheet.xlsx]OEI!R526C32</stp>
        <tr r="AF526" s="1"/>
      </tp>
      <tp>
        <v>0.876</v>
        <stp/>
        <stp>##V3_BDPV12</stp>
        <stp>EURGBp Curncy</stp>
        <stp>PX_YEST_CLOSE</stp>
        <stp>[Crispin Spreadsheet.xlsx]OEI!R525C32</stp>
        <tr r="AF525" s="1"/>
      </tp>
      <tp>
        <v>0.876</v>
        <stp/>
        <stp>##V3_BDPV12</stp>
        <stp>EURGBp Curncy</stp>
        <stp>PX_YEST_CLOSE</stp>
        <stp>[Crispin Spreadsheet.xlsx]OEI!R524C32</stp>
        <tr r="AF524" s="1"/>
      </tp>
      <tp>
        <v>0.876</v>
        <stp/>
        <stp>##V3_BDPV12</stp>
        <stp>EURGBp Curncy</stp>
        <stp>PX_YEST_CLOSE</stp>
        <stp>[Crispin Spreadsheet.xlsx]OEI!R529C32</stp>
        <tr r="AF529" s="1"/>
      </tp>
      <tp>
        <v>0.876</v>
        <stp/>
        <stp>##V3_BDPV12</stp>
        <stp>EURGBp Curncy</stp>
        <stp>PX_YEST_CLOSE</stp>
        <stp>[Crispin Spreadsheet.xlsx]OEI!R528C32</stp>
        <tr r="AF528" s="1"/>
      </tp>
      <tp>
        <v>0.876</v>
        <stp/>
        <stp>##V3_BDPV12</stp>
        <stp>EURGBP Curncy</stp>
        <stp>PX_YEST_CLOSE</stp>
        <stp>[Crispin Spreadsheet.xlsx]OEI!R522C32</stp>
        <tr r="AF522" s="1"/>
      </tp>
      <tp>
        <v>0.876</v>
        <stp/>
        <stp>##V3_BDPV12</stp>
        <stp>EURGBP Curncy</stp>
        <stp>PX_YEST_CLOSE</stp>
        <stp>[Crispin Spreadsheet.xlsx]OEI!R521C32</stp>
        <tr r="AF521" s="1"/>
      </tp>
      <tp>
        <v>0.876</v>
        <stp/>
        <stp>##V3_BDPV12</stp>
        <stp>EURGBP Curncy</stp>
        <stp>PX_YEST_CLOSE</stp>
        <stp>[Crispin Spreadsheet.xlsx]OEI!R520C32</stp>
        <tr r="AF520" s="1"/>
      </tp>
      <tp>
        <v>0.876</v>
        <stp/>
        <stp>##V3_BDPV12</stp>
        <stp>EURGBp Curncy</stp>
        <stp>PX_YEST_CLOSE</stp>
        <stp>[Crispin Spreadsheet.xlsx]OEI!R552C32</stp>
        <tr r="AF552" s="1"/>
      </tp>
      <tp>
        <v>0.876</v>
        <stp/>
        <stp>##V3_BDPV12</stp>
        <stp>EURGBp Curncy</stp>
        <stp>PX_YEST_CLOSE</stp>
        <stp>[Crispin Spreadsheet.xlsx]OEI!R551C32</stp>
        <tr r="AF551" s="1"/>
      </tp>
      <tp>
        <v>0.876</v>
        <stp/>
        <stp>##V3_BDPV12</stp>
        <stp>EURGBp Curncy</stp>
        <stp>PX_YEST_CLOSE</stp>
        <stp>[Crispin Spreadsheet.xlsx]OEI!R550C32</stp>
        <tr r="AF550" s="1"/>
      </tp>
      <tp>
        <v>0.876</v>
        <stp/>
        <stp>##V3_BDPV12</stp>
        <stp>EURGBp Curncy</stp>
        <stp>PX_YEST_CLOSE</stp>
        <stp>[Crispin Spreadsheet.xlsx]OEI!R556C32</stp>
        <tr r="AF556" s="1"/>
      </tp>
      <tp>
        <v>0.876</v>
        <stp/>
        <stp>##V3_BDPV12</stp>
        <stp>EURGBp Curncy</stp>
        <stp>PX_YEST_CLOSE</stp>
        <stp>[Crispin Spreadsheet.xlsx]OEI!R555C32</stp>
        <tr r="AF555" s="1"/>
      </tp>
      <tp>
        <v>0.876</v>
        <stp/>
        <stp>##V3_BDPV12</stp>
        <stp>EURGBP Curncy</stp>
        <stp>PX_YEST_CLOSE</stp>
        <stp>[Crispin Spreadsheet.xlsx]OEI!R557C32</stp>
        <tr r="AF557" s="1"/>
      </tp>
      <tp>
        <v>0.876</v>
        <stp/>
        <stp>##V3_BDPV12</stp>
        <stp>EURGBP Curncy</stp>
        <stp>PX_YEST_CLOSE</stp>
        <stp>[Crispin Spreadsheet.xlsx]OEI!R559C32</stp>
        <tr r="AF559" s="1"/>
      </tp>
      <tp>
        <v>0.876</v>
        <stp/>
        <stp>##V3_BDPV12</stp>
        <stp>EURGBP Curncy</stp>
        <stp>PX_YEST_CLOSE</stp>
        <stp>[Crispin Spreadsheet.xlsx]OEI!R558C32</stp>
        <tr r="AF558" s="1"/>
      </tp>
      <tp>
        <v>0.876</v>
        <stp/>
        <stp>##V3_BDPV12</stp>
        <stp>EURGBp Curncy</stp>
        <stp>PX_YEST_CLOSE</stp>
        <stp>[Crispin Spreadsheet.xlsx]OEI!R543C32</stp>
        <tr r="AF543" s="1"/>
      </tp>
      <tp>
        <v>0.876</v>
        <stp/>
        <stp>##V3_BDPV12</stp>
        <stp>EURGBp Curncy</stp>
        <stp>PX_YEST_CLOSE</stp>
        <stp>[Crispin Spreadsheet.xlsx]OEI!R542C32</stp>
        <tr r="AF542" s="1"/>
      </tp>
      <tp>
        <v>0.876</v>
        <stp/>
        <stp>##V3_BDPV12</stp>
        <stp>EURGBp Curncy</stp>
        <stp>PX_YEST_CLOSE</stp>
        <stp>[Crispin Spreadsheet.xlsx]OEI!R541C32</stp>
        <tr r="AF541" s="1"/>
      </tp>
      <tp>
        <v>0.876</v>
        <stp/>
        <stp>##V3_BDPV12</stp>
        <stp>EURGBp Curncy</stp>
        <stp>PX_YEST_CLOSE</stp>
        <stp>[Crispin Spreadsheet.xlsx]OEI!R540C32</stp>
        <tr r="AF540" s="1"/>
      </tp>
      <tp>
        <v>0.876</v>
        <stp/>
        <stp>##V3_BDPV12</stp>
        <stp>EURGBp Curncy</stp>
        <stp>PX_YEST_CLOSE</stp>
        <stp>[Crispin Spreadsheet.xlsx]OEI!R547C32</stp>
        <tr r="AF547" s="1"/>
      </tp>
      <tp>
        <v>0.876</v>
        <stp/>
        <stp>##V3_BDPV12</stp>
        <stp>EURGBp Curncy</stp>
        <stp>PX_YEST_CLOSE</stp>
        <stp>[Crispin Spreadsheet.xlsx]OEI!R546C32</stp>
        <tr r="AF546" s="1"/>
      </tp>
      <tp>
        <v>0.876</v>
        <stp/>
        <stp>##V3_BDPV12</stp>
        <stp>EURGBp Curncy</stp>
        <stp>PX_YEST_CLOSE</stp>
        <stp>[Crispin Spreadsheet.xlsx]OEI!R545C32</stp>
        <tr r="AF545" s="1"/>
      </tp>
      <tp>
        <v>0.876</v>
        <stp/>
        <stp>##V3_BDPV12</stp>
        <stp>EURGBp Curncy</stp>
        <stp>PX_YEST_CLOSE</stp>
        <stp>[Crispin Spreadsheet.xlsx]OEI!R544C32</stp>
        <tr r="AF544" s="1"/>
      </tp>
      <tp>
        <v>0.876</v>
        <stp/>
        <stp>##V3_BDPV12</stp>
        <stp>EURGBp Curncy</stp>
        <stp>PX_YEST_CLOSE</stp>
        <stp>[Crispin Spreadsheet.xlsx]OEI!R549C32</stp>
        <tr r="AF549" s="1"/>
      </tp>
      <tp>
        <v>0.876</v>
        <stp/>
        <stp>##V3_BDPV12</stp>
        <stp>EURGBp Curncy</stp>
        <stp>PX_YEST_CLOSE</stp>
        <stp>[Crispin Spreadsheet.xlsx]OEI!R548C32</stp>
        <tr r="AF548" s="1"/>
      </tp>
      <tp>
        <v>0.876</v>
        <stp/>
        <stp>##V3_BDPV12</stp>
        <stp>EURGBp Curncy</stp>
        <stp>PX_YEST_CLOSE</stp>
        <stp>[Crispin Spreadsheet.xlsx]OEI!R573C32</stp>
        <tr r="AF573" s="1"/>
      </tp>
      <tp>
        <v>0.876</v>
        <stp/>
        <stp>##V3_BDPV12</stp>
        <stp>EURGBp Curncy</stp>
        <stp>PX_YEST_CLOSE</stp>
        <stp>[Crispin Spreadsheet.xlsx]OEI!R572C32</stp>
        <tr r="AF572" s="1"/>
      </tp>
      <tp>
        <v>0.876</v>
        <stp/>
        <stp>##V3_BDPV12</stp>
        <stp>EURGBp Curncy</stp>
        <stp>PX_YEST_CLOSE</stp>
        <stp>[Crispin Spreadsheet.xlsx]OEI!R571C32</stp>
        <tr r="AF571" s="1"/>
      </tp>
      <tp>
        <v>0.876</v>
        <stp/>
        <stp>##V3_BDPV12</stp>
        <stp>EURGBp Curncy</stp>
        <stp>PX_YEST_CLOSE</stp>
        <stp>[Crispin Spreadsheet.xlsx]OEI!R570C32</stp>
        <tr r="AF570" s="1"/>
      </tp>
      <tp>
        <v>0.876</v>
        <stp/>
        <stp>##V3_BDPV12</stp>
        <stp>EURGBp Curncy</stp>
        <stp>PX_YEST_CLOSE</stp>
        <stp>[Crispin Spreadsheet.xlsx]OEI!R577C32</stp>
        <tr r="AF577" s="1"/>
      </tp>
      <tp>
        <v>0.876</v>
        <stp/>
        <stp>##V3_BDPV12</stp>
        <stp>EURGBp Curncy</stp>
        <stp>PX_YEST_CLOSE</stp>
        <stp>[Crispin Spreadsheet.xlsx]OEI!R576C32</stp>
        <tr r="AF576" s="1"/>
      </tp>
      <tp>
        <v>0.876</v>
        <stp/>
        <stp>##V3_BDPV12</stp>
        <stp>EURGBp Curncy</stp>
        <stp>PX_YEST_CLOSE</stp>
        <stp>[Crispin Spreadsheet.xlsx]OEI!R575C32</stp>
        <tr r="AF575" s="1"/>
      </tp>
      <tp>
        <v>0.876</v>
        <stp/>
        <stp>##V3_BDPV12</stp>
        <stp>EURGBp Curncy</stp>
        <stp>PX_YEST_CLOSE</stp>
        <stp>[Crispin Spreadsheet.xlsx]OEI!R574C32</stp>
        <tr r="AF574" s="1"/>
      </tp>
      <tp>
        <v>0.876</v>
        <stp/>
        <stp>##V3_BDPV12</stp>
        <stp>EURGBp Curncy</stp>
        <stp>PX_YEST_CLOSE</stp>
        <stp>[Crispin Spreadsheet.xlsx]OEI!R579C32</stp>
        <tr r="AF579" s="1"/>
      </tp>
      <tp>
        <v>0.876</v>
        <stp/>
        <stp>##V3_BDPV12</stp>
        <stp>EURGBp Curncy</stp>
        <stp>PX_YEST_CLOSE</stp>
        <stp>[Crispin Spreadsheet.xlsx]OEI!R578C32</stp>
        <tr r="AF578" s="1"/>
      </tp>
      <tp>
        <v>0.876</v>
        <stp/>
        <stp>##V3_BDPV12</stp>
        <stp>EURGBp Curncy</stp>
        <stp>PX_YEST_CLOSE</stp>
        <stp>[Crispin Spreadsheet.xlsx]OEI!R563C32</stp>
        <tr r="AF563" s="1"/>
      </tp>
      <tp>
        <v>0.876</v>
        <stp/>
        <stp>##V3_BDPV12</stp>
        <stp>EURGBp Curncy</stp>
        <stp>PX_YEST_CLOSE</stp>
        <stp>[Crispin Spreadsheet.xlsx]OEI!R562C32</stp>
        <tr r="AF562" s="1"/>
      </tp>
      <tp>
        <v>0.876</v>
        <stp/>
        <stp>##V3_BDPV12</stp>
        <stp>EURGBp Curncy</stp>
        <stp>PX_YEST_CLOSE</stp>
        <stp>[Crispin Spreadsheet.xlsx]OEI!R561C32</stp>
        <tr r="AF561" s="1"/>
      </tp>
      <tp>
        <v>0.876</v>
        <stp/>
        <stp>##V3_BDPV12</stp>
        <stp>EURGBp Curncy</stp>
        <stp>PX_YEST_CLOSE</stp>
        <stp>[Crispin Spreadsheet.xlsx]OEI!R560C32</stp>
        <tr r="AF560" s="1"/>
      </tp>
      <tp>
        <v>0.876</v>
        <stp/>
        <stp>##V3_BDPV12</stp>
        <stp>EURGBp Curncy</stp>
        <stp>PX_YEST_CLOSE</stp>
        <stp>[Crispin Spreadsheet.xlsx]OEI!R567C32</stp>
        <tr r="AF567" s="1"/>
      </tp>
      <tp>
        <v>0.876</v>
        <stp/>
        <stp>##V3_BDPV12</stp>
        <stp>EURGBp Curncy</stp>
        <stp>PX_YEST_CLOSE</stp>
        <stp>[Crispin Spreadsheet.xlsx]OEI!R566C32</stp>
        <tr r="AF566" s="1"/>
      </tp>
      <tp>
        <v>0.876</v>
        <stp/>
        <stp>##V3_BDPV12</stp>
        <stp>EURGBp Curncy</stp>
        <stp>PX_YEST_CLOSE</stp>
        <stp>[Crispin Spreadsheet.xlsx]OEI!R565C32</stp>
        <tr r="AF565" s="1"/>
      </tp>
      <tp>
        <v>0.876</v>
        <stp/>
        <stp>##V3_BDPV12</stp>
        <stp>EURGBp Curncy</stp>
        <stp>PX_YEST_CLOSE</stp>
        <stp>[Crispin Spreadsheet.xlsx]OEI!R564C32</stp>
        <tr r="AF564" s="1"/>
      </tp>
      <tp>
        <v>0.876</v>
        <stp/>
        <stp>##V3_BDPV12</stp>
        <stp>EURGBp Curncy</stp>
        <stp>PX_YEST_CLOSE</stp>
        <stp>[Crispin Spreadsheet.xlsx]OEI!R569C32</stp>
        <tr r="AF569" s="1"/>
      </tp>
      <tp>
        <v>0.876</v>
        <stp/>
        <stp>##V3_BDPV12</stp>
        <stp>EURGBp Curncy</stp>
        <stp>PX_YEST_CLOSE</stp>
        <stp>[Crispin Spreadsheet.xlsx]OEI!R568C32</stp>
        <tr r="AF568" s="1"/>
      </tp>
      <tp>
        <v>0.876</v>
        <stp/>
        <stp>##V3_BDPV12</stp>
        <stp>EURGBp Curncy</stp>
        <stp>PX_YEST_CLOSE</stp>
        <stp>[Crispin Spreadsheet.xlsx]OEI!R492C32</stp>
        <tr r="AF492" s="1"/>
      </tp>
      <tp>
        <v>0.876</v>
        <stp/>
        <stp>##V3_BDPV12</stp>
        <stp>EURGBp Curncy</stp>
        <stp>PX_YEST_CLOSE</stp>
        <stp>[Crispin Spreadsheet.xlsx]OEI!R491C32</stp>
        <tr r="AF491" s="1"/>
      </tp>
      <tp>
        <v>0.876</v>
        <stp/>
        <stp>##V3_BDPV12</stp>
        <stp>EURGBp Curncy</stp>
        <stp>PX_YEST_CLOSE</stp>
        <stp>[Crispin Spreadsheet.xlsx]OEI!R490C32</stp>
        <tr r="AF490" s="1"/>
      </tp>
      <tp>
        <v>0.876</v>
        <stp/>
        <stp>##V3_BDPV12</stp>
        <stp>EURGBp Curncy</stp>
        <stp>PX_YEST_CLOSE</stp>
        <stp>[Crispin Spreadsheet.xlsx]OEI!R497C32</stp>
        <tr r="AF497" s="1"/>
      </tp>
      <tp>
        <v>0.876</v>
        <stp/>
        <stp>##V3_BDPV12</stp>
        <stp>EURGBp Curncy</stp>
        <stp>PX_YEST_CLOSE</stp>
        <stp>[Crispin Spreadsheet.xlsx]OEI!R496C32</stp>
        <tr r="AF496" s="1"/>
      </tp>
      <tp>
        <v>0.876</v>
        <stp/>
        <stp>##V3_BDPV12</stp>
        <stp>EURGBp Curncy</stp>
        <stp>PX_YEST_CLOSE</stp>
        <stp>[Crispin Spreadsheet.xlsx]OEI!R495C32</stp>
        <tr r="AF495" s="1"/>
      </tp>
      <tp>
        <v>0.876</v>
        <stp/>
        <stp>##V3_BDPV12</stp>
        <stp>EURGBp Curncy</stp>
        <stp>PX_YEST_CLOSE</stp>
        <stp>[Crispin Spreadsheet.xlsx]OEI!R499C32</stp>
        <tr r="AF499" s="1"/>
      </tp>
      <tp>
        <v>0.876</v>
        <stp/>
        <stp>##V3_BDPV12</stp>
        <stp>EURGBp Curncy</stp>
        <stp>PX_YEST_CLOSE</stp>
        <stp>[Crispin Spreadsheet.xlsx]OEI!R498C32</stp>
        <tr r="AF498" s="1"/>
      </tp>
      <tp>
        <v>0.876</v>
        <stp/>
        <stp>##V3_BDPV12</stp>
        <stp>EURGBP Curncy</stp>
        <stp>PX_YEST_CLOSE</stp>
        <stp>[Crispin Spreadsheet.xlsx]OEI!R493C32</stp>
        <tr r="AF493" s="1"/>
      </tp>
      <tp>
        <v>0.876</v>
        <stp/>
        <stp>##V3_BDPV12</stp>
        <stp>EURGBP Curncy</stp>
        <stp>PX_YEST_CLOSE</stp>
        <stp>[Crispin Spreadsheet.xlsx]OEI!R494C32</stp>
        <tr r="AF494" s="1"/>
      </tp>
      <tp>
        <v>0.876</v>
        <stp/>
        <stp>##V3_BDPV12</stp>
        <stp>EURGBp Curncy</stp>
        <stp>PX_YEST_CLOSE</stp>
        <stp>[Crispin Spreadsheet.xlsx]OEI!R483C32</stp>
        <tr r="AF483" s="1"/>
      </tp>
      <tp>
        <v>0.876</v>
        <stp/>
        <stp>##V3_BDPV12</stp>
        <stp>EURGBp Curncy</stp>
        <stp>PX_YEST_CLOSE</stp>
        <stp>[Crispin Spreadsheet.xlsx]OEI!R481C32</stp>
        <tr r="AF481" s="1"/>
      </tp>
      <tp>
        <v>0.876</v>
        <stp/>
        <stp>##V3_BDPV12</stp>
        <stp>EURGBp Curncy</stp>
        <stp>PX_YEST_CLOSE</stp>
        <stp>[Crispin Spreadsheet.xlsx]OEI!R487C32</stp>
        <tr r="AF487" s="1"/>
      </tp>
      <tp>
        <v>0.876</v>
        <stp/>
        <stp>##V3_BDPV12</stp>
        <stp>EURGBp Curncy</stp>
        <stp>PX_YEST_CLOSE</stp>
        <stp>[Crispin Spreadsheet.xlsx]OEI!R486C32</stp>
        <tr r="AF486" s="1"/>
      </tp>
      <tp>
        <v>0.876</v>
        <stp/>
        <stp>##V3_BDPV12</stp>
        <stp>EURGBp Curncy</stp>
        <stp>PX_YEST_CLOSE</stp>
        <stp>[Crispin Spreadsheet.xlsx]OEI!R485C32</stp>
        <tr r="AF485" s="1"/>
      </tp>
      <tp>
        <v>0.876</v>
        <stp/>
        <stp>##V3_BDPV12</stp>
        <stp>EURGBp Curncy</stp>
        <stp>PX_YEST_CLOSE</stp>
        <stp>[Crispin Spreadsheet.xlsx]OEI!R484C32</stp>
        <tr r="AF484" s="1"/>
      </tp>
      <tp>
        <v>0.876</v>
        <stp/>
        <stp>##V3_BDPV12</stp>
        <stp>EURGBp Curncy</stp>
        <stp>PX_YEST_CLOSE</stp>
        <stp>[Crispin Spreadsheet.xlsx]OEI!R489C32</stp>
        <tr r="AF489" s="1"/>
      </tp>
      <tp>
        <v>0.876</v>
        <stp/>
        <stp>##V3_BDPV12</stp>
        <stp>EURGBp Curncy</stp>
        <stp>PX_YEST_CLOSE</stp>
        <stp>[Crispin Spreadsheet.xlsx]OEI!R488C32</stp>
        <tr r="AF488" s="1"/>
      </tp>
      <tp>
        <v>0.876</v>
        <stp/>
        <stp>##V3_BDPV12</stp>
        <stp>EURGBP Curncy</stp>
        <stp>PX_YEST_CLOSE</stp>
        <stp>[Crispin Spreadsheet.xlsx]OEI!R482C32</stp>
        <tr r="AF482" s="1"/>
      </tp>
      <tp>
        <v>0.876</v>
        <stp/>
        <stp>##V3_BDPV12</stp>
        <stp>EURGBP Curncy</stp>
        <stp>PX_YEST_CLOSE</stp>
        <stp>[Crispin Spreadsheet.xlsx]OEI!R480C32</stp>
        <tr r="AF480" s="1"/>
      </tp>
      <tp>
        <v>7.4512999999999998</v>
        <stp/>
        <stp>##V3_BDPV12</stp>
        <stp>EURDKK Curncy</stp>
        <stp>PX_YEST_CLOSE</stp>
        <stp>[Crispin Spreadsheet.xlsx]OEI!R753C32</stp>
        <tr r="AF753" s="1"/>
      </tp>
      <tp>
        <v>0.876</v>
        <stp/>
        <stp>##V3_BDPV12</stp>
        <stp>EURGBp Curncy</stp>
        <stp>PX_YEST_CLOSE</stp>
        <stp>[Crispin Spreadsheet.xlsx]OEI!R413C32</stp>
        <tr r="AF413" s="1"/>
      </tp>
      <tp>
        <v>0.876</v>
        <stp/>
        <stp>##V3_BDPV12</stp>
        <stp>EURGBp Curncy</stp>
        <stp>PX_YEST_CLOSE</stp>
        <stp>[Crispin Spreadsheet.xlsx]OEI!R412C32</stp>
        <tr r="AF412" s="1"/>
      </tp>
      <tp>
        <v>0.876</v>
        <stp/>
        <stp>##V3_BDPV12</stp>
        <stp>EURGBp Curncy</stp>
        <stp>PX_YEST_CLOSE</stp>
        <stp>[Crispin Spreadsheet.xlsx]OEI!R411C32</stp>
        <tr r="AF411" s="1"/>
      </tp>
      <tp>
        <v>0.876</v>
        <stp/>
        <stp>##V3_BDPV12</stp>
        <stp>EURGBp Curncy</stp>
        <stp>PX_YEST_CLOSE</stp>
        <stp>[Crispin Spreadsheet.xlsx]OEI!R410C32</stp>
        <tr r="AF410" s="1"/>
      </tp>
      <tp>
        <v>0.876</v>
        <stp/>
        <stp>##V3_BDPV12</stp>
        <stp>EURGBp Curncy</stp>
        <stp>PX_YEST_CLOSE</stp>
        <stp>[Crispin Spreadsheet.xlsx]OEI!R417C32</stp>
        <tr r="AF417" s="1"/>
      </tp>
      <tp>
        <v>0.876</v>
        <stp/>
        <stp>##V3_BDPV12</stp>
        <stp>EURGBp Curncy</stp>
        <stp>PX_YEST_CLOSE</stp>
        <stp>[Crispin Spreadsheet.xlsx]OEI!R416C32</stp>
        <tr r="AF416" s="1"/>
      </tp>
      <tp>
        <v>0.876</v>
        <stp/>
        <stp>##V3_BDPV12</stp>
        <stp>EURGBp Curncy</stp>
        <stp>PX_YEST_CLOSE</stp>
        <stp>[Crispin Spreadsheet.xlsx]OEI!R415C32</stp>
        <tr r="AF415" s="1"/>
      </tp>
      <tp>
        <v>0.876</v>
        <stp/>
        <stp>##V3_BDPV12</stp>
        <stp>EURGBp Curncy</stp>
        <stp>PX_YEST_CLOSE</stp>
        <stp>[Crispin Spreadsheet.xlsx]OEI!R414C32</stp>
        <tr r="AF414" s="1"/>
      </tp>
      <tp>
        <v>0.876</v>
        <stp/>
        <stp>##V3_BDPV12</stp>
        <stp>EURGBp Curncy</stp>
        <stp>PX_YEST_CLOSE</stp>
        <stp>[Crispin Spreadsheet.xlsx]OEI!R419C32</stp>
        <tr r="AF419" s="1"/>
      </tp>
      <tp>
        <v>0.876</v>
        <stp/>
        <stp>##V3_BDPV12</stp>
        <stp>EURGBp Curncy</stp>
        <stp>PX_YEST_CLOSE</stp>
        <stp>[Crispin Spreadsheet.xlsx]OEI!R418C32</stp>
        <tr r="AF418" s="1"/>
      </tp>
      <tp>
        <v>0.876</v>
        <stp/>
        <stp>##V3_BDPV12</stp>
        <stp>EURGBp Curncy</stp>
        <stp>PX_YEST_CLOSE</stp>
        <stp>[Crispin Spreadsheet.xlsx]OEI!R403C32</stp>
        <tr r="AF403" s="1"/>
      </tp>
      <tp>
        <v>0.876</v>
        <stp/>
        <stp>##V3_BDPV12</stp>
        <stp>EURGBp Curncy</stp>
        <stp>PX_YEST_CLOSE</stp>
        <stp>[Crispin Spreadsheet.xlsx]OEI!R402C32</stp>
        <tr r="AF402" s="1"/>
      </tp>
      <tp>
        <v>0.876</v>
        <stp/>
        <stp>##V3_BDPV12</stp>
        <stp>EURGBp Curncy</stp>
        <stp>PX_YEST_CLOSE</stp>
        <stp>[Crispin Spreadsheet.xlsx]OEI!R407C32</stp>
        <tr r="AF407" s="1"/>
      </tp>
      <tp>
        <v>0.876</v>
        <stp/>
        <stp>##V3_BDPV12</stp>
        <stp>EURGBp Curncy</stp>
        <stp>PX_YEST_CLOSE</stp>
        <stp>[Crispin Spreadsheet.xlsx]OEI!R406C32</stp>
        <tr r="AF406" s="1"/>
      </tp>
      <tp>
        <v>0.876</v>
        <stp/>
        <stp>##V3_BDPV12</stp>
        <stp>EURGBp Curncy</stp>
        <stp>PX_YEST_CLOSE</stp>
        <stp>[Crispin Spreadsheet.xlsx]OEI!R405C32</stp>
        <tr r="AF405" s="1"/>
      </tp>
      <tp>
        <v>0.876</v>
        <stp/>
        <stp>##V3_BDPV12</stp>
        <stp>EURGBp Curncy</stp>
        <stp>PX_YEST_CLOSE</stp>
        <stp>[Crispin Spreadsheet.xlsx]OEI!R404C32</stp>
        <tr r="AF404" s="1"/>
      </tp>
      <tp>
        <v>0.876</v>
        <stp/>
        <stp>##V3_BDPV12</stp>
        <stp>EURGBp Curncy</stp>
        <stp>PX_YEST_CLOSE</stp>
        <stp>[Crispin Spreadsheet.xlsx]OEI!R409C32</stp>
        <tr r="AF409" s="1"/>
      </tp>
      <tp>
        <v>0.876</v>
        <stp/>
        <stp>##V3_BDPV12</stp>
        <stp>EURGBp Curncy</stp>
        <stp>PX_YEST_CLOSE</stp>
        <stp>[Crispin Spreadsheet.xlsx]OEI!R408C32</stp>
        <tr r="AF408" s="1"/>
      </tp>
      <tp>
        <v>0.876</v>
        <stp/>
        <stp>##V3_BDPV12</stp>
        <stp>EURGBP Curncy</stp>
        <stp>PX_YEST_CLOSE</stp>
        <stp>[Crispin Spreadsheet.xlsx]OEI!R401C32</stp>
        <tr r="AF401" s="1"/>
      </tp>
      <tp>
        <v>0.876</v>
        <stp/>
        <stp>##V3_BDPV12</stp>
        <stp>EURGBP Curncy</stp>
        <stp>PX_YEST_CLOSE</stp>
        <stp>[Crispin Spreadsheet.xlsx]OEI!R400C32</stp>
        <tr r="AF400" s="1"/>
      </tp>
      <tp>
        <v>0.876</v>
        <stp/>
        <stp>##V3_BDPV12</stp>
        <stp>EURGBp Curncy</stp>
        <stp>PX_YEST_CLOSE</stp>
        <stp>[Crispin Spreadsheet.xlsx]OEI!R433C32</stp>
        <tr r="AF433" s="1"/>
      </tp>
      <tp>
        <v>0.876</v>
        <stp/>
        <stp>##V3_BDPV12</stp>
        <stp>EURGBp Curncy</stp>
        <stp>PX_YEST_CLOSE</stp>
        <stp>[Crispin Spreadsheet.xlsx]OEI!R431C32</stp>
        <tr r="AF431" s="1"/>
      </tp>
      <tp>
        <v>0.876</v>
        <stp/>
        <stp>##V3_BDPV12</stp>
        <stp>EURGBp Curncy</stp>
        <stp>PX_YEST_CLOSE</stp>
        <stp>[Crispin Spreadsheet.xlsx]OEI!R436C32</stp>
        <tr r="AF436" s="1"/>
      </tp>
      <tp>
        <v>0.876</v>
        <stp/>
        <stp>##V3_BDPV12</stp>
        <stp>EURGBp Curncy</stp>
        <stp>PX_YEST_CLOSE</stp>
        <stp>[Crispin Spreadsheet.xlsx]OEI!R435C32</stp>
        <tr r="AF435" s="1"/>
      </tp>
      <tp>
        <v>0.876</v>
        <stp/>
        <stp>##V3_BDPV12</stp>
        <stp>EURGBp Curncy</stp>
        <stp>PX_YEST_CLOSE</stp>
        <stp>[Crispin Spreadsheet.xlsx]OEI!R434C32</stp>
        <tr r="AF434" s="1"/>
      </tp>
      <tp>
        <v>0.876</v>
        <stp/>
        <stp>##V3_BDPV12</stp>
        <stp>EURGBp Curncy</stp>
        <stp>PX_YEST_CLOSE</stp>
        <stp>[Crispin Spreadsheet.xlsx]OEI!R439C32</stp>
        <tr r="AF439" s="1"/>
      </tp>
      <tp>
        <v>0.876</v>
        <stp/>
        <stp>##V3_BDPV12</stp>
        <stp>EURGBp Curncy</stp>
        <stp>PX_YEST_CLOSE</stp>
        <stp>[Crispin Spreadsheet.xlsx]OEI!R438C32</stp>
        <tr r="AF438" s="1"/>
      </tp>
      <tp>
        <v>0.876</v>
        <stp/>
        <stp>##V3_BDPV12</stp>
        <stp>EURGBP Curncy</stp>
        <stp>PX_YEST_CLOSE</stp>
        <stp>[Crispin Spreadsheet.xlsx]OEI!R437C32</stp>
        <tr r="AF437" s="1"/>
      </tp>
      <tp>
        <v>0.876</v>
        <stp/>
        <stp>##V3_BDPV12</stp>
        <stp>EURGBp Curncy</stp>
        <stp>PX_YEST_CLOSE</stp>
        <stp>[Crispin Spreadsheet.xlsx]OEI!R423C32</stp>
        <tr r="AF423" s="1"/>
      </tp>
      <tp>
        <v>0.876</v>
        <stp/>
        <stp>##V3_BDPV12</stp>
        <stp>EURGBp Curncy</stp>
        <stp>PX_YEST_CLOSE</stp>
        <stp>[Crispin Spreadsheet.xlsx]OEI!R422C32</stp>
        <tr r="AF422" s="1"/>
      </tp>
      <tp>
        <v>0.876</v>
        <stp/>
        <stp>##V3_BDPV12</stp>
        <stp>EURGBp Curncy</stp>
        <stp>PX_YEST_CLOSE</stp>
        <stp>[Crispin Spreadsheet.xlsx]OEI!R421C32</stp>
        <tr r="AF421" s="1"/>
      </tp>
      <tp>
        <v>0.876</v>
        <stp/>
        <stp>##V3_BDPV12</stp>
        <stp>EURGBp Curncy</stp>
        <stp>PX_YEST_CLOSE</stp>
        <stp>[Crispin Spreadsheet.xlsx]OEI!R420C32</stp>
        <tr r="AF420" s="1"/>
      </tp>
      <tp>
        <v>0.876</v>
        <stp/>
        <stp>##V3_BDPV12</stp>
        <stp>EURGBp Curncy</stp>
        <stp>PX_YEST_CLOSE</stp>
        <stp>[Crispin Spreadsheet.xlsx]OEI!R427C32</stp>
        <tr r="AF427" s="1"/>
      </tp>
      <tp>
        <v>0.876</v>
        <stp/>
        <stp>##V3_BDPV12</stp>
        <stp>EURGBp Curncy</stp>
        <stp>PX_YEST_CLOSE</stp>
        <stp>[Crispin Spreadsheet.xlsx]OEI!R426C32</stp>
        <tr r="AF426" s="1"/>
      </tp>
      <tp>
        <v>0.876</v>
        <stp/>
        <stp>##V3_BDPV12</stp>
        <stp>EURGBp Curncy</stp>
        <stp>PX_YEST_CLOSE</stp>
        <stp>[Crispin Spreadsheet.xlsx]OEI!R425C32</stp>
        <tr r="AF425" s="1"/>
      </tp>
      <tp>
        <v>0.876</v>
        <stp/>
        <stp>##V3_BDPV12</stp>
        <stp>EURGBp Curncy</stp>
        <stp>PX_YEST_CLOSE</stp>
        <stp>[Crispin Spreadsheet.xlsx]OEI!R424C32</stp>
        <tr r="AF424" s="1"/>
      </tp>
      <tp>
        <v>0.876</v>
        <stp/>
        <stp>##V3_BDPV12</stp>
        <stp>EURGBp Curncy</stp>
        <stp>PX_YEST_CLOSE</stp>
        <stp>[Crispin Spreadsheet.xlsx]OEI!R429C32</stp>
        <tr r="AF429" s="1"/>
      </tp>
      <tp>
        <v>0.876</v>
        <stp/>
        <stp>##V3_BDPV12</stp>
        <stp>EURGBP Curncy</stp>
        <stp>PX_YEST_CLOSE</stp>
        <stp>[Crispin Spreadsheet.xlsx]OEI!R428C32</stp>
        <tr r="AF428" s="1"/>
      </tp>
      <tp>
        <v>0.876</v>
        <stp/>
        <stp>##V3_BDPV12</stp>
        <stp>EURGBp Curncy</stp>
        <stp>PX_YEST_CLOSE</stp>
        <stp>[Crispin Spreadsheet.xlsx]OEI!R453C32</stp>
        <tr r="AF453" s="1"/>
      </tp>
      <tp>
        <v>0.876</v>
        <stp/>
        <stp>##V3_BDPV12</stp>
        <stp>EURGBp Curncy</stp>
        <stp>PX_YEST_CLOSE</stp>
        <stp>[Crispin Spreadsheet.xlsx]OEI!R452C32</stp>
        <tr r="AF452" s="1"/>
      </tp>
      <tp>
        <v>0.876</v>
        <stp/>
        <stp>##V3_BDPV12</stp>
        <stp>EURGBp Curncy</stp>
        <stp>PX_YEST_CLOSE</stp>
        <stp>[Crispin Spreadsheet.xlsx]OEI!R451C32</stp>
        <tr r="AF451" s="1"/>
      </tp>
      <tp>
        <v>0.876</v>
        <stp/>
        <stp>##V3_BDPV12</stp>
        <stp>EURGBp Curncy</stp>
        <stp>PX_YEST_CLOSE</stp>
        <stp>[Crispin Spreadsheet.xlsx]OEI!R450C32</stp>
        <tr r="AF450" s="1"/>
      </tp>
      <tp>
        <v>0.876</v>
        <stp/>
        <stp>##V3_BDPV12</stp>
        <stp>EURGBp Curncy</stp>
        <stp>PX_YEST_CLOSE</stp>
        <stp>[Crispin Spreadsheet.xlsx]OEI!R457C32</stp>
        <tr r="AF457" s="1"/>
      </tp>
      <tp>
        <v>0.876</v>
        <stp/>
        <stp>##V3_BDPV12</stp>
        <stp>EURGBp Curncy</stp>
        <stp>PX_YEST_CLOSE</stp>
        <stp>[Crispin Spreadsheet.xlsx]OEI!R456C32</stp>
        <tr r="AF456" s="1"/>
      </tp>
      <tp>
        <v>0.876</v>
        <stp/>
        <stp>##V3_BDPV12</stp>
        <stp>EURGBp Curncy</stp>
        <stp>PX_YEST_CLOSE</stp>
        <stp>[Crispin Spreadsheet.xlsx]OEI!R455C32</stp>
        <tr r="AF455" s="1"/>
      </tp>
      <tp>
        <v>0.876</v>
        <stp/>
        <stp>##V3_BDPV12</stp>
        <stp>EURGBp Curncy</stp>
        <stp>PX_YEST_CLOSE</stp>
        <stp>[Crispin Spreadsheet.xlsx]OEI!R454C32</stp>
        <tr r="AF454" s="1"/>
      </tp>
      <tp>
        <v>0.876</v>
        <stp/>
        <stp>##V3_BDPV12</stp>
        <stp>EURGBp Curncy</stp>
        <stp>PX_YEST_CLOSE</stp>
        <stp>[Crispin Spreadsheet.xlsx]OEI!R459C32</stp>
        <tr r="AF459" s="1"/>
      </tp>
      <tp>
        <v>0.876</v>
        <stp/>
        <stp>##V3_BDPV12</stp>
        <stp>EURGBp Curncy</stp>
        <stp>PX_YEST_CLOSE</stp>
        <stp>[Crispin Spreadsheet.xlsx]OEI!R458C32</stp>
        <tr r="AF458" s="1"/>
      </tp>
      <tp>
        <v>0.876</v>
        <stp/>
        <stp>##V3_BDPV12</stp>
        <stp>EURGBp Curncy</stp>
        <stp>PX_YEST_CLOSE</stp>
        <stp>[Crispin Spreadsheet.xlsx]OEI!R443C32</stp>
        <tr r="AF443" s="1"/>
      </tp>
      <tp>
        <v>0.876</v>
        <stp/>
        <stp>##V3_BDPV12</stp>
        <stp>EURGBp Curncy</stp>
        <stp>PX_YEST_CLOSE</stp>
        <stp>[Crispin Spreadsheet.xlsx]OEI!R442C32</stp>
        <tr r="AF442" s="1"/>
      </tp>
      <tp>
        <v>0.876</v>
        <stp/>
        <stp>##V3_BDPV12</stp>
        <stp>EURGBp Curncy</stp>
        <stp>PX_YEST_CLOSE</stp>
        <stp>[Crispin Spreadsheet.xlsx]OEI!R441C32</stp>
        <tr r="AF441" s="1"/>
      </tp>
      <tp>
        <v>0.876</v>
        <stp/>
        <stp>##V3_BDPV12</stp>
        <stp>EURGBp Curncy</stp>
        <stp>PX_YEST_CLOSE</stp>
        <stp>[Crispin Spreadsheet.xlsx]OEI!R440C32</stp>
        <tr r="AF440" s="1"/>
      </tp>
      <tp>
        <v>0.876</v>
        <stp/>
        <stp>##V3_BDPV12</stp>
        <stp>EURGBp Curncy</stp>
        <stp>PX_YEST_CLOSE</stp>
        <stp>[Crispin Spreadsheet.xlsx]OEI!R447C32</stp>
        <tr r="AF447" s="1"/>
      </tp>
      <tp>
        <v>0.876</v>
        <stp/>
        <stp>##V3_BDPV12</stp>
        <stp>EURGBp Curncy</stp>
        <stp>PX_YEST_CLOSE</stp>
        <stp>[Crispin Spreadsheet.xlsx]OEI!R446C32</stp>
        <tr r="AF446" s="1"/>
      </tp>
      <tp>
        <v>0.876</v>
        <stp/>
        <stp>##V3_BDPV12</stp>
        <stp>EURGBp Curncy</stp>
        <stp>PX_YEST_CLOSE</stp>
        <stp>[Crispin Spreadsheet.xlsx]OEI!R445C32</stp>
        <tr r="AF445" s="1"/>
      </tp>
      <tp>
        <v>0.876</v>
        <stp/>
        <stp>##V3_BDPV12</stp>
        <stp>EURGBp Curncy</stp>
        <stp>PX_YEST_CLOSE</stp>
        <stp>[Crispin Spreadsheet.xlsx]OEI!R444C32</stp>
        <tr r="AF444" s="1"/>
      </tp>
      <tp>
        <v>0.876</v>
        <stp/>
        <stp>##V3_BDPV12</stp>
        <stp>EURGBp Curncy</stp>
        <stp>PX_YEST_CLOSE</stp>
        <stp>[Crispin Spreadsheet.xlsx]OEI!R449C32</stp>
        <tr r="AF449" s="1"/>
      </tp>
      <tp>
        <v>0.876</v>
        <stp/>
        <stp>##V3_BDPV12</stp>
        <stp>EURGBp Curncy</stp>
        <stp>PX_YEST_CLOSE</stp>
        <stp>[Crispin Spreadsheet.xlsx]OEI!R448C32</stp>
        <tr r="AF448" s="1"/>
      </tp>
      <tp>
        <v>0.876</v>
        <stp/>
        <stp>##V3_BDPV12</stp>
        <stp>EURGBp Curncy</stp>
        <stp>PX_YEST_CLOSE</stp>
        <stp>[Crispin Spreadsheet.xlsx]OEI!R473C32</stp>
        <tr r="AF473" s="1"/>
      </tp>
      <tp>
        <v>0.876</v>
        <stp/>
        <stp>##V3_BDPV12</stp>
        <stp>EURGBp Curncy</stp>
        <stp>PX_YEST_CLOSE</stp>
        <stp>[Crispin Spreadsheet.xlsx]OEI!R472C32</stp>
        <tr r="AF472" s="1"/>
      </tp>
      <tp>
        <v>0.876</v>
        <stp/>
        <stp>##V3_BDPV12</stp>
        <stp>EURGBp Curncy</stp>
        <stp>PX_YEST_CLOSE</stp>
        <stp>[Crispin Spreadsheet.xlsx]OEI!R470C32</stp>
        <tr r="AF470" s="1"/>
      </tp>
      <tp>
        <v>0.876</v>
        <stp/>
        <stp>##V3_BDPV12</stp>
        <stp>EURGBp Curncy</stp>
        <stp>PX_YEST_CLOSE</stp>
        <stp>[Crispin Spreadsheet.xlsx]OEI!R477C32</stp>
        <tr r="AF477" s="1"/>
      </tp>
      <tp>
        <v>0.876</v>
        <stp/>
        <stp>##V3_BDPV12</stp>
        <stp>EURGBp Curncy</stp>
        <stp>PX_YEST_CLOSE</stp>
        <stp>[Crispin Spreadsheet.xlsx]OEI!R475C32</stp>
        <tr r="AF475" s="1"/>
      </tp>
      <tp>
        <v>0.876</v>
        <stp/>
        <stp>##V3_BDPV12</stp>
        <stp>EURGBp Curncy</stp>
        <stp>PX_YEST_CLOSE</stp>
        <stp>[Crispin Spreadsheet.xlsx]OEI!R474C32</stp>
        <tr r="AF474" s="1"/>
      </tp>
      <tp>
        <v>0.876</v>
        <stp/>
        <stp>##V3_BDPV12</stp>
        <stp>EURGBp Curncy</stp>
        <stp>PX_YEST_CLOSE</stp>
        <stp>[Crispin Spreadsheet.xlsx]OEI!R479C32</stp>
        <tr r="AF479" s="1"/>
      </tp>
      <tp>
        <v>0.876</v>
        <stp/>
        <stp>##V3_BDPV12</stp>
        <stp>EURGBp Curncy</stp>
        <stp>PX_YEST_CLOSE</stp>
        <stp>[Crispin Spreadsheet.xlsx]OEI!R478C32</stp>
        <tr r="AF478" s="1"/>
      </tp>
      <tp>
        <v>0.876</v>
        <stp/>
        <stp>##V3_BDPV12</stp>
        <stp>EURGBP Curncy</stp>
        <stp>PX_YEST_CLOSE</stp>
        <stp>[Crispin Spreadsheet.xlsx]OEI!R471C32</stp>
        <tr r="AF471" s="1"/>
      </tp>
      <tp>
        <v>0.876</v>
        <stp/>
        <stp>##V3_BDPV12</stp>
        <stp>EURGBp Curncy</stp>
        <stp>PX_YEST_CLOSE</stp>
        <stp>[Crispin Spreadsheet.xlsx]OEI!R463C32</stp>
        <tr r="AF463" s="1"/>
      </tp>
      <tp>
        <v>0.876</v>
        <stp/>
        <stp>##V3_BDPV12</stp>
        <stp>EURGBp Curncy</stp>
        <stp>PX_YEST_CLOSE</stp>
        <stp>[Crispin Spreadsheet.xlsx]OEI!R462C32</stp>
        <tr r="AF462" s="1"/>
      </tp>
      <tp>
        <v>0.876</v>
        <stp/>
        <stp>##V3_BDPV12</stp>
        <stp>EURGBp Curncy</stp>
        <stp>PX_YEST_CLOSE</stp>
        <stp>[Crispin Spreadsheet.xlsx]OEI!R461C32</stp>
        <tr r="AF461" s="1"/>
      </tp>
      <tp>
        <v>0.876</v>
        <stp/>
        <stp>##V3_BDPV12</stp>
        <stp>EURGBp Curncy</stp>
        <stp>PX_YEST_CLOSE</stp>
        <stp>[Crispin Spreadsheet.xlsx]OEI!R460C32</stp>
        <tr r="AF460" s="1"/>
      </tp>
      <tp>
        <v>0.876</v>
        <stp/>
        <stp>##V3_BDPV12</stp>
        <stp>EURGBp Curncy</stp>
        <stp>PX_YEST_CLOSE</stp>
        <stp>[Crispin Spreadsheet.xlsx]OEI!R467C32</stp>
        <tr r="AF467" s="1"/>
      </tp>
      <tp>
        <v>0.876</v>
        <stp/>
        <stp>##V3_BDPV12</stp>
        <stp>EURGBp Curncy</stp>
        <stp>PX_YEST_CLOSE</stp>
        <stp>[Crispin Spreadsheet.xlsx]OEI!R466C32</stp>
        <tr r="AF466" s="1"/>
      </tp>
      <tp>
        <v>0.876</v>
        <stp/>
        <stp>##V3_BDPV12</stp>
        <stp>EURGBp Curncy</stp>
        <stp>PX_YEST_CLOSE</stp>
        <stp>[Crispin Spreadsheet.xlsx]OEI!R464C32</stp>
        <tr r="AF464" s="1"/>
      </tp>
      <tp>
        <v>0.876</v>
        <stp/>
        <stp>##V3_BDPV12</stp>
        <stp>EURGBp Curncy</stp>
        <stp>PX_YEST_CLOSE</stp>
        <stp>[Crispin Spreadsheet.xlsx]OEI!R469C32</stp>
        <tr r="AF469" s="1"/>
      </tp>
      <tp>
        <v>0.876</v>
        <stp/>
        <stp>##V3_BDPV12</stp>
        <stp>EURGBp Curncy</stp>
        <stp>PX_YEST_CLOSE</stp>
        <stp>[Crispin Spreadsheet.xlsx]OEI!R468C32</stp>
        <tr r="AF468" s="1"/>
      </tp>
      <tp>
        <v>1.1754599999999999</v>
        <stp/>
        <stp>##V3_BDPV12</stp>
        <stp>EURCHF Curncy</stp>
        <stp>PX_YEST_CLOSE</stp>
        <stp>[Crispin Spreadsheet.xlsx]OEI!R755C32</stp>
        <tr r="AF755" s="1"/>
      </tp>
      <tp>
        <v>4.0765000000000002</v>
        <stp/>
        <stp>##V3_BDPV12</stp>
        <stp>EURBRL Curncy</stp>
        <stp>PX_YEST_CLOSE</stp>
        <stp>[Crispin Spreadsheet.xlsx]OEI!R797C32</stp>
        <tr r="AF797" s="1"/>
      </tp>
      <tp>
        <v>1.6048500000000001</v>
        <stp/>
        <stp>##V3_BDPV12</stp>
        <stp>EURAUD Curncy</stp>
        <stp>PX_YEST_CLOSE</stp>
        <stp>[Crispin Spreadsheet.xlsx]OEI!R739C32</stp>
        <tr r="AF739" s="1"/>
      </tp>
      <tp>
        <v>31.88</v>
        <stp/>
        <stp>##V3_BDHV12</stp>
        <stp>IF IM Equity</stp>
        <stp>PX_CLOSE_1D</stp>
        <stp>28/03/2018</stp>
        <stp>28/03/2018</stp>
        <stp>[Crispin Spreadsheet.xlsx]OEI!R221C28</stp>
        <tr r="AB221" s="1"/>
      </tp>
      <tp>
        <v>87.4</v>
        <stp/>
        <stp>##V3_BDPV12</stp>
        <stp>SAVE FP Equity</stp>
        <stp>LAST_PRICE</stp>
        <stp>[Crispin Spreadsheet.xlsx]FDXC!R7C7</stp>
        <tr r="G7" s="8"/>
      </tp>
      <tp t="s">
        <v>EUR</v>
        <stp/>
        <stp>##V3_BDPV12</stp>
        <stp>CFA Index</stp>
        <stp>CRNCY</stp>
        <stp>[Crispin Spreadsheet.xlsx]OEI!R80C4</stp>
        <tr r="D80" s="1"/>
      </tp>
      <tp>
        <v>1.1754599999999999</v>
        <stp/>
        <stp>##V3_BDPV12</stp>
        <stp>EURCHF Curncy</stp>
        <stp>PX_YEST_CLOSE</stp>
        <stp>[Crispin Spreadsheet.xlsx]SWAN!R120C30</stp>
        <tr r="AD120" s="2"/>
      </tp>
      <tp>
        <v>1.1754599999999999</v>
        <stp/>
        <stp>##V3_BDPV12</stp>
        <stp>EURCHF Curncy</stp>
        <stp>PX_YEST_CLOSE</stp>
        <stp>[Crispin Spreadsheet.xlsx]SWAN!R119C30</stp>
        <tr r="AD119" s="2"/>
      </tp>
      <tp>
        <v>1.1754599999999999</v>
        <stp/>
        <stp>##V3_BDPV12</stp>
        <stp>EURCHF Curncy</stp>
        <stp>PX_YEST_CLOSE</stp>
        <stp>[Crispin Spreadsheet.xlsx]SWAN!R118C30</stp>
        <tr r="AD118" s="2"/>
      </tp>
      <tp>
        <v>1456</v>
        <stp/>
        <stp>##V3_BDPV12</stp>
        <stp>HSX LN Equity</stp>
        <stp>PX_YEST_CLOSE</stp>
        <stp>[Crispin Spreadsheet.xlsx]FDXC!R36C6</stp>
        <tr r="F36" s="8"/>
      </tp>
      <tp t="s">
        <v>USD</v>
        <stp/>
        <stp>##V3_BDPV12</stp>
        <stp>LAMR US Equity</stp>
        <stp>CRNCY</stp>
        <stp>[Crispin Spreadsheet.xlsx]SWAN!R193C4</stp>
        <tr r="D193" s="2"/>
      </tp>
      <tp>
        <v>16.54</v>
        <stp/>
        <stp>##V3_BDPV12</stp>
        <stp>SIA Comdty</stp>
        <stp>LAST_PRICE</stp>
        <stp>[Crispin Spreadsheet.xlsx]OEI!R726C7</stp>
        <tr r="G726" s="1"/>
      </tp>
      <tp t="s">
        <v>GBp</v>
        <stp/>
        <stp>##V3_BDPV12</stp>
        <stp>RRS LN Equity</stp>
        <stp>CRNCY</stp>
        <stp>[Crispin Spreadsheet.xlsx]OPUS!R49C4</stp>
        <tr r="D49" s="4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</v>
        <stp/>
        <stp>##V3_BDPV12</stp>
        <stp>EURAUD Curncy</stp>
        <stp>QUOTE_FACTOR</stp>
        <stp>[Crispin Spreadsheet.xlsx]SWAN!R9C12</stp>
        <tr r="L9" s="2"/>
      </tp>
      <tp t="s">
        <v>GBp</v>
        <stp/>
        <stp>##V3_BDPV12</stp>
        <stp>VOD LN Equity</stp>
        <stp>CRNCY</stp>
        <stp>[Crispin Spreadsheet.xlsx]ALEG!R50C4</stp>
        <tr r="D50" s="3"/>
      </tp>
      <tp>
        <v>1239</v>
        <stp/>
        <stp>##V3_BDPV12</stp>
        <stp>ABC LN Equity</stp>
        <stp>PX_YEST_CLOSE</stp>
        <stp>[Crispin Spreadsheet.xlsx]OPUS!R37C6</stp>
        <tr r="F37" s="4"/>
      </tp>
      <tp>
        <v>17</v>
        <stp/>
        <stp>##V3_BDPV12</stp>
        <stp>656 HK Equity</stp>
        <stp>PX_YEST_CLOSE</stp>
        <stp>[Crispin Spreadsheet.xlsx]OEI!R197C6</stp>
        <tr r="F197" s="1"/>
      </tp>
      <tp>
        <v>102.93</v>
        <stp/>
        <stp>##V3_BDPV12</stp>
        <stp>EOG US Equity</stp>
        <stp>PX_YEST_CLOSE</stp>
        <stp>[Crispin Spreadsheet.xlsx]ALEG!R53C6</stp>
        <tr r="F53" s="3"/>
      </tp>
      <tp t="s">
        <v>SEK</v>
        <stp/>
        <stp>##V3_BDPV12</stp>
        <stp>GETIB SS Equity</stp>
        <stp>CRNCY</stp>
        <stp>[Crispin Spreadsheet.xlsx]SWAN!R114C4</stp>
        <tr r="D114" s="2"/>
      </tp>
      <tp t="s">
        <v>GBp</v>
        <stp/>
        <stp>##V3_BDPV12</stp>
        <stp>RTN LN Equity</stp>
        <stp>CRNCY</stp>
        <stp>[Crispin Spreadsheet.xlsx]SWAN!R161C4</stp>
        <tr r="D161" s="2"/>
      </tp>
      <tp t="s">
        <v>GBp</v>
        <stp/>
        <stp>##V3_BDPV12</stp>
        <stp>PDG LN Equity</stp>
        <stp>CRNCY</stp>
        <stp>[Crispin Spreadsheet.xlsx]SWAN!R158C4</stp>
        <tr r="D158" s="2"/>
      </tp>
      <tp t="s">
        <v>GBp</v>
        <stp/>
        <stp>##V3_BDPV12</stp>
        <stp>TPK LN Equity</stp>
        <stp>CRNCY</stp>
        <stp>[Crispin Spreadsheet.xlsx]SWAN!R164C4</stp>
        <tr r="D164" s="2"/>
      </tp>
      <tp t="s">
        <v>ZAr</v>
        <stp/>
        <stp>##V3_BDPV12</stp>
        <stp>KIO SJ Equity</stp>
        <stp>CRNCY</stp>
        <stp>[Crispin Spreadsheet.xlsx]SWAN!R110C4</stp>
        <tr r="D110" s="2"/>
      </tp>
      <tp t="s">
        <v>GBp</v>
        <stp/>
        <stp>##V3_BDPV12</stp>
        <stp>EMG LN Equity</stp>
        <stp>CRNCY</stp>
        <stp>[Crispin Spreadsheet.xlsx]OBID!R11C4</stp>
        <tr r="D11" s="7"/>
      </tp>
      <tp>
        <v>21.76</v>
        <stp/>
        <stp>##V3_BDPV12</stp>
        <stp>ONTEX BB Equity</stp>
        <stp>LAST_PRICE</stp>
        <stp>[Crispin Spreadsheet.xlsx]OEI!R38C7</stp>
        <tr r="G38" s="1"/>
      </tp>
      <tp>
        <v>25.7</v>
        <stp/>
        <stp>##V3_BDPV12</stp>
        <stp>MT NA Equity</stp>
        <stp>PX_YEST_CLOSE</stp>
        <stp>[Crispin Spreadsheet.xlsx]SWAN!R98C6</stp>
        <tr r="F98" s="2"/>
      </tp>
      <tp>
        <v>132.4</v>
        <stp/>
        <stp>##V3_BDHV12</stp>
        <stp>RI FP Equity</stp>
        <stp>PX_CLOSE_1D</stp>
        <stp>28/03/2018</stp>
        <stp>28/03/2018</stp>
        <stp>[Crispin Spreadsheet.xlsx]OEI!R113C28</stp>
        <tr r="AB113" s="1"/>
      </tp>
      <tp>
        <v>107.2</v>
        <stp/>
        <stp>##V3_BDHV12</stp>
        <stp>EI FP Equity</stp>
        <stp>PX_CLOSE_1D</stp>
        <stp>28/03/2018</stp>
        <stp>28/03/2018</stp>
        <stp>[Crispin Spreadsheet.xlsx]OEI!R100C28</stp>
        <tr r="AB100" s="1"/>
      </tp>
      <tp>
        <v>19.55</v>
        <stp/>
        <stp>##V3_BDPV12</stp>
        <stp>UG FP Equity</stp>
        <stp>PX_YEST_CLOSE</stp>
        <stp>[Crispin Spreadsheet.xlsx]SWAN!R41C6</stp>
        <tr r="F41" s="2"/>
      </tp>
      <tp>
        <v>293.85000000000002</v>
        <stp/>
        <stp>##V3_BDPV12</stp>
        <stp>NOVOB DC Equity</stp>
        <stp>LAST_PRICE</stp>
        <stp>[Crispin Spreadsheet.xlsx]OEI!R63C7</stp>
        <tr r="G63" s="1"/>
      </tp>
      <tp>
        <v>13.625</v>
        <stp/>
        <stp>##V3_BDHV12</stp>
        <stp>ORA FP Equity</stp>
        <stp>PX_CLOSE_1D</stp>
        <stp>28/03/2018</stp>
        <stp>28/03/2018</stp>
        <stp>[Crispin Spreadsheet.xlsx]ALEG!R9C22</stp>
        <tr r="V9" s="3"/>
      </tp>
      <tp>
        <v>938.5</v>
        <stp/>
        <stp>##V3_BDPV12</stp>
        <stp>PLA Comdty</stp>
        <stp>LAST_PRICE</stp>
        <stp>[Crispin Spreadsheet.xlsx]OEI!R727C7</stp>
        <tr r="G727" s="1"/>
      </tp>
      <tp>
        <v>130.34</v>
        <stp/>
        <stp>##V3_BDPV12</stp>
        <stp>EURJPY Curncy</stp>
        <stp>PX_YEST_CLOSE</stp>
        <stp>[Crispin Spreadsheet.xlsx]OPE!R23C26</stp>
        <tr r="Z23" s="5"/>
      </tp>
      <tp>
        <v>130.34</v>
        <stp/>
        <stp>##V3_BDPV12</stp>
        <stp>EURJPY Curncy</stp>
        <stp>PX_YEST_CLOSE</stp>
        <stp>[Crispin Spreadsheet.xlsx]OPE!R22C26</stp>
        <tr r="Z22" s="5"/>
      </tp>
      <tp>
        <v>108.59</v>
        <stp/>
        <stp>##V3_BDPV12</stp>
        <stp>BMA US Equity</stp>
        <stp>PX_YEST_CLOSE</stp>
        <stp>[Crispin Spreadsheet.xlsx]SWAN!R176C6</stp>
        <tr r="F176" s="2"/>
      </tp>
      <tp>
        <v>49.58</v>
        <stp/>
        <stp>##V3_BDPV12</stp>
        <stp>BID US Equity</stp>
        <stp>PX_YEST_CLOSE</stp>
        <stp>[Crispin Spreadsheet.xlsx]SWAN!R203C6</stp>
        <tr r="F203" s="2"/>
      </tp>
      <tp>
        <v>52.3</v>
        <stp/>
        <stp>##V3_BDPV12</stp>
        <stp>LHN SW Equity</stp>
        <stp>PX_YEST_CLOSE</stp>
        <stp>[Crispin Spreadsheet.xlsx]SWAN!R119C6</stp>
        <tr r="F119" s="2"/>
      </tp>
      <tp t="s">
        <v>GBp</v>
        <stp/>
        <stp>##V3_BDPV12</stp>
        <stp>EMG LN Equity</stp>
        <stp>CRNCY</stp>
        <stp>[Crispin Spreadsheet.xlsx]ALEG!R43C4</stp>
        <tr r="D43" s="3"/>
      </tp>
      <tp t="s">
        <v>GBp</v>
        <stp/>
        <stp>##V3_BDPV12</stp>
        <stp>VOD LN Equity</stp>
        <stp>CRNCY</stp>
        <stp>[Crispin Spreadsheet.xlsx]FDXC!R45C4</stp>
        <tr r="D45" s="8"/>
      </tp>
      <tp t="s">
        <v>USD</v>
        <stp/>
        <stp>##V3_BDPV12</stp>
        <stp>MON US Equity</stp>
        <stp>CRNCY</stp>
        <stp>[Crispin Spreadsheet.xlsx]OPUS!R58C4</stp>
        <tr r="D58" s="4"/>
      </tp>
      <tp t="s">
        <v>ZAr</v>
        <stp/>
        <stp>##V3_BDPV12</stp>
        <stp>ANG SJ Equity</stp>
        <stp>CRNCY</stp>
        <stp>[Crispin Spreadsheet.xlsx]SWAN!R109C4</stp>
        <tr r="D109" s="2"/>
      </tp>
      <tp t="s">
        <v>GBp</v>
        <stp/>
        <stp>##V3_BDPV12</stp>
        <stp>HUM LN Equity</stp>
        <stp>CRNCY</stp>
        <stp>[Crispin Spreadsheet.xlsx]SWAN!R143C4</stp>
        <tr r="D143" s="2"/>
      </tp>
      <tp t="s">
        <v>USD</v>
        <stp/>
        <stp>##V3_BDPV12</stp>
        <stp>URI US Equity</stp>
        <stp>CRNCY</stp>
        <stp>[Crispin Spreadsheet.xlsx]SWAN!R207C4</stp>
        <tr r="D207" s="2"/>
      </tp>
      <tp>
        <v>6.5860000000000003</v>
        <stp/>
        <stp>##V3_BDPV12</stp>
        <stp>KN FP Equity</stp>
        <stp>LAST_PRICE</stp>
        <stp>[Crispin Spreadsheet.xlsx]OEI!R111C7</stp>
        <tr r="G111" s="1"/>
      </tp>
      <tp>
        <v>146.46875</v>
        <stp/>
        <stp>##V3_BDPV12</stp>
        <stp>USA Comdty</stp>
        <stp>LAST_PRICE</stp>
        <stp>[Crispin Spreadsheet.xlsx]OEI!R724C7</stp>
        <tr r="G724" s="1"/>
      </tp>
      <tp t="s">
        <v>GBp</v>
        <stp/>
        <stp>##V3_BDPV12</stp>
        <stp>SKY LN Equity</stp>
        <stp>CRNCY</stp>
        <stp>[Crispin Spreadsheet.xlsx]OBID!R15C4</stp>
        <tr r="D15" s="7"/>
      </tp>
      <tp t="s">
        <v>EUR</v>
        <stp/>
        <stp>##V3_BDPV12</stp>
        <stp>ERF FP Equity</stp>
        <stp>CRNCY</stp>
        <stp>[Crispin Spreadsheet.xlsx]SWAN!R38C4</stp>
        <tr r="D38" s="2"/>
      </tp>
      <tp t="s">
        <v>GBp</v>
        <stp/>
        <stp>##V3_BDPV12</stp>
        <stp>INTU LN Equity</stp>
        <stp>CRNCY</stp>
        <stp>[Crispin Spreadsheet.xlsx]SWAN!R146C4</stp>
        <tr r="D146" s="2"/>
      </tp>
      <tp>
        <v>1456</v>
        <stp/>
        <stp>##V3_BDPV12</stp>
        <stp>HSX LN Equity</stp>
        <stp>PX_YEST_CLOSE</stp>
        <stp>[Crispin Spreadsheet.xlsx]ALEG!R40C6</stp>
        <tr r="F40" s="3"/>
      </tp>
      <tp>
        <v>84.97</v>
        <stp/>
        <stp>##V3_BDPV12</stp>
        <stp>SAP GY Equity</stp>
        <stp>PX_YEST_CLOSE</stp>
        <stp>[Crispin Spreadsheet.xlsx]FDXC!R11C6</stp>
        <tr r="F11" s="8"/>
      </tp>
      <tp t="s">
        <v>GBp</v>
        <stp/>
        <stp>##V3_BDPV12</stp>
        <stp>SKY LN Equity</stp>
        <stp>CRNCY</stp>
        <stp>[Crispin Spreadsheet.xlsx]FDXC!R42C4</stp>
        <tr r="D42" s="8"/>
      </tp>
      <tp>
        <v>119.77</v>
        <stp/>
        <stp>##V3_BDPV12</stp>
        <stp>SJM US Equity</stp>
        <stp>PX_YEST_CLOSE</stp>
        <stp>[Crispin Spreadsheet.xlsx]SWAN!R189C6</stp>
        <tr r="F189" s="2"/>
      </tp>
      <tp t="s">
        <v>GBp</v>
        <stp/>
        <stp>##V3_BDPV12</stp>
        <stp>FRES LN Equity</stp>
        <stp>CRNCY</stp>
        <stp>[Crispin Spreadsheet.xlsx]SWAN!R140C4</stp>
        <tr r="D140" s="2"/>
      </tp>
      <tp>
        <v>330.5</v>
        <stp/>
        <stp>##V3_BDPV12</stp>
        <stp>DOM LN Equity</stp>
        <stp>PX_YEST_CLOSE</stp>
        <stp>[Crispin Spreadsheet.xlsx]SWAN!R139C6</stp>
        <tr r="F139" s="2"/>
      </tp>
      <tp>
        <v>1140</v>
        <stp/>
        <stp>##V3_BDPV12</stp>
        <stp>PLUS LN Equity</stp>
        <stp>PX_YEST_CLOSE</stp>
        <stp>[Crispin Spreadsheet.xlsx]SWAN!R159C6</stp>
        <tr r="F159" s="2"/>
      </tp>
      <tp t="s">
        <v>GBp</v>
        <stp/>
        <stp>##V3_BDPV12</stp>
        <stp>DMGT LN Equity</stp>
        <stp>CRNCY</stp>
        <stp>[Crispin Spreadsheet.xlsx]SWAN!R137C4</stp>
        <tr r="D137" s="2"/>
      </tp>
      <tp>
        <v>27.36</v>
        <stp/>
        <stp>##V3_BDPV12</stp>
        <stp>UNVR US Equity</stp>
        <stp>PX_YEST_CLOSE</stp>
        <stp>[Crispin Spreadsheet.xlsx]SWAN!R208C6</stp>
        <tr r="F208" s="2"/>
      </tp>
      <tp>
        <v>1</v>
        <stp/>
        <stp>##V3_BDPV12</stp>
        <stp>GBPNOK Curncy</stp>
        <stp>QUOTE_FACTOR</stp>
        <stp>[Crispin Spreadsheet.xlsx]BEST!R6C12</stp>
        <tr r="L6" s="6"/>
      </tp>
      <tp t="s">
        <v>EUR</v>
        <stp/>
        <stp>##V3_BDPV12</stp>
        <stp>CRN LN Equity</stp>
        <stp>CRNCY</stp>
        <stp>[Crispin Spreadsheet.xlsx]SWAN!R133C4</stp>
        <tr r="D133" s="2"/>
      </tp>
      <tp t="s">
        <v>GBp</v>
        <stp/>
        <stp>##V3_BDPV12</stp>
        <stp>CCH LN Equity</stp>
        <stp>CRNCY</stp>
        <stp>[Crispin Spreadsheet.xlsx]SWAN!R135C4</stp>
        <tr r="D135" s="2"/>
      </tp>
      <tp>
        <v>4.3319999999999999</v>
        <stp/>
        <stp>##V3_BDHV12</stp>
        <stp>VK FP Equity</stp>
        <stp>PX_CLOSE_1D</stp>
        <stp>28/03/2018</stp>
        <stp>28/03/2018</stp>
        <stp>[Crispin Spreadsheet.xlsx]OEI!R133C28</stp>
        <tr r="AB133" s="1"/>
      </tp>
      <tp>
        <v>157.5</v>
        <stp/>
        <stp>##V3_BDHV12</stp>
        <stp>SK FP Equity</stp>
        <stp>PX_CLOSE_1D</stp>
        <stp>28/03/2018</stp>
        <stp>28/03/2018</stp>
        <stp>[Crispin Spreadsheet.xlsx]OEI!R122C28</stp>
        <tr r="AB122" s="1"/>
      </tp>
      <tp t="s">
        <v>USD</v>
        <stp/>
        <stp>##V3_BDPV12</stp>
        <stp>GCM8 Comdty</stp>
        <stp>CRNCY</stp>
        <stp>[Crispin Spreadsheet.xlsx]OEI!R733C4</stp>
        <tr r="D733" s="1"/>
      </tp>
      <tp>
        <v>43.82</v>
        <stp/>
        <stp>##V3_BDPV12</stp>
        <stp>FL US Equity</stp>
        <stp>LAST_PRICE</stp>
        <stp>[Crispin Spreadsheet.xlsx]OEI!R642C7</stp>
        <tr r="G642" s="1"/>
      </tp>
      <tp>
        <v>5882</v>
        <stp/>
        <stp>##V3_BDPV12</stp>
        <stp>RRS LN Equity</stp>
        <stp>PX_YEST_CLOSE</stp>
        <stp>[Crispin Spreadsheet.xlsx]OBID!R13C6</stp>
        <tr r="F13" s="7"/>
      </tp>
      <tp>
        <v>580</v>
        <stp/>
        <stp>##V3_BDPV12</stp>
        <stp>LRE LN Equity</stp>
        <stp>PX_YEST_CLOSE</stp>
        <stp>[Crispin Spreadsheet.xlsx]SWAN!R150C6</stp>
        <tr r="F150" s="2"/>
      </tp>
      <tp>
        <v>3789</v>
        <stp/>
        <stp>##V3_BDPV12</stp>
        <stp>BKG LN Equity</stp>
        <stp>PX_YEST_CLOSE</stp>
        <stp>[Crispin Spreadsheet.xlsx]SWAN!R132C6</stp>
        <tr r="F132" s="2"/>
      </tp>
      <tp>
        <v>142.9</v>
        <stp/>
        <stp>##V3_BDPV12</stp>
        <stp>ACA LN Equity</stp>
        <stp>PX_YEST_CLOSE</stp>
        <stp>[Crispin Spreadsheet.xlsx]SWAN!R124C6</stp>
        <tr r="F124" s="2"/>
      </tp>
      <tp>
        <v>171.6</v>
        <stp/>
        <stp>##V3_BDPV12</stp>
        <stp>EMG LN Equity</stp>
        <stp>PX_YEST_CLOSE</stp>
        <stp>[Crispin Spreadsheet.xlsx]SWAN!R152C6</stp>
        <tr r="F152" s="2"/>
      </tp>
      <tp t="s">
        <v>USD</v>
        <stp/>
        <stp>##V3_BDPV12</stp>
        <stp>CRUS US Equity</stp>
        <stp>CRNCY</stp>
        <stp>[Crispin Spreadsheet.xlsx]SWAN!R181C4</stp>
        <tr r="D181" s="2"/>
      </tp>
      <tp t="s">
        <v>Short Euro-BTP Fu Jun18</v>
        <stp/>
        <stp>##V3_BDPV12</stp>
        <stp>BTSA Comdty</stp>
        <stp>NAME</stp>
        <stp>[Crispin Spreadsheet.xlsx]OEI!R723C5</stp>
        <tr r="E723" s="1"/>
      </tp>
      <tp>
        <v>84.97</v>
        <stp/>
        <stp>##V3_BDPV12</stp>
        <stp>SAP GY Equity</stp>
        <stp>PX_YEST_CLOSE</stp>
        <stp>[Crispin Spreadsheet.xlsx]ALEG!R14C6</stp>
        <tr r="F14" s="3"/>
      </tp>
      <tp t="s">
        <v>SEK</v>
        <stp/>
        <stp>##V3_BDPV12</stp>
        <stp>ERICB SS Equity</stp>
        <stp>CRNCY</stp>
        <stp>[Crispin Spreadsheet.xlsx]SWAN!R115C4</stp>
        <tr r="D115" s="2"/>
      </tp>
      <tp t="s">
        <v>GBp</v>
        <stp/>
        <stp>##V3_BDPV12</stp>
        <stp>SKY LN Equity</stp>
        <stp>CRNCY</stp>
        <stp>[Crispin Spreadsheet.xlsx]ALEG!R47C4</stp>
        <tr r="D47" s="3"/>
      </tp>
      <tp t="s">
        <v>EUR</v>
        <stp/>
        <stp>##V3_BDPV12</stp>
        <stp>SZU GY Equity</stp>
        <stp>CRNCY</stp>
        <stp>[Crispin Spreadsheet.xlsx]SWAN!R58C4</stp>
        <tr r="D58" s="2"/>
      </tp>
      <tp>
        <v>1340.6</v>
        <stp/>
        <stp>##V3_BDPV12</stp>
        <stp>GCA Comdty</stp>
        <stp>LAST_PRICE</stp>
        <stp>[Crispin Spreadsheet.xlsx]OEI!R725C7</stp>
        <tr r="G725" s="1"/>
      </tp>
      <tp>
        <v>11</v>
        <stp/>
        <stp>##V3_BDPV12</stp>
        <stp>317 HK Equity</stp>
        <stp>PX_YEST_CLOSE</stp>
        <stp>[Crispin Spreadsheet.xlsx]OEI!R200C6</stp>
        <tr r="F200" s="1"/>
      </tp>
      <tp>
        <v>17.68</v>
        <stp/>
        <stp>##V3_BDPV12</stp>
        <stp>COTY US Equity</stp>
        <stp>PX_YEST_CLOSE</stp>
        <stp>[Crispin Spreadsheet.xlsx]SWAN!R182C6</stp>
        <tr r="F182" s="2"/>
      </tp>
      <tp t="s">
        <v>GBp</v>
        <stp/>
        <stp>##V3_BDPV12</stp>
        <stp>VOD LN Equity</stp>
        <stp>CRNCY</stp>
        <stp>[Crispin Spreadsheet.xlsx]SWAN!R168C4</stp>
        <tr r="D168" s="2"/>
      </tp>
      <tp t="s">
        <v>USD</v>
        <stp/>
        <stp>##V3_BDPV12</stp>
        <stp>SNAP US Equity</stp>
        <stp>CRNCY</stp>
        <stp>[Crispin Spreadsheet.xlsx]SWAN!R202C4</stp>
        <tr r="D202" s="2"/>
      </tp>
      <tp>
        <v>33.93</v>
        <stp/>
        <stp>##V3_BDPV12</stp>
        <stp>SLCE3 BS Equity</stp>
        <stp>LAST_PRICE</stp>
        <stp>[Crispin Spreadsheet.xlsx]OPUS!R6C7</stp>
        <tr r="G6" s="4"/>
      </tp>
      <tp>
        <v>212.2</v>
        <stp/>
        <stp>##V3_BDPV12</stp>
        <stp>AKERBP NO Equity</stp>
        <stp>PX_YEST_CLOSE</stp>
        <stp>[Crispin Spreadsheet.xlsx]SWAN!R102C6</stp>
        <tr r="F102" s="2"/>
      </tp>
      <tp>
        <v>503.4</v>
        <stp/>
        <stp>##V3_BDPV12</stp>
        <stp>COLOB DC Equity</stp>
        <stp>LAST_PRICE</stp>
        <stp>[Crispin Spreadsheet.xlsx]OEI!R60C7</stp>
        <tr r="G60" s="1"/>
      </tp>
      <tp>
        <v>3.96</v>
        <stp/>
        <stp>##V3_BDHV12</stp>
        <stp>KGC US Equity</stp>
        <stp>PX_CLOSE_1D</stp>
        <stp>28/03/2018</stp>
        <stp>28/03/2018</stp>
        <stp>[Crispin Spreadsheet.xlsx]BEST!R9C22</stp>
        <tr r="V9" s="6"/>
      </tp>
      <tp>
        <v>206.55</v>
        <stp/>
        <stp>##V3_BDPV12</stp>
        <stp>BARC LN Equity</stp>
        <stp>LAST_PRICE</stp>
        <stp>[Crispin Spreadsheet.xlsx]OBID!R8C7</stp>
        <tr r="G8" s="7"/>
      </tp>
      <tp t="s">
        <v>JPY</v>
        <stp/>
        <stp>##V3_BDPV12</stp>
        <stp>JBM8 Comdty</stp>
        <stp>CRNCY</stp>
        <stp>[Crispin Spreadsheet.xlsx]OEI!R734C4</stp>
        <tr r="D734" s="1"/>
      </tp>
      <tp>
        <v>0.876</v>
        <stp/>
        <stp>##V3_BDPV12</stp>
        <stp>EURGBp Curncy</stp>
        <stp>PX_YEST_CLOSE</stp>
        <stp>[Crispin Spreadsheet.xlsx]SWAN!R149C30</stp>
        <tr r="AD149" s="2"/>
      </tp>
      <tp>
        <v>0.876</v>
        <stp/>
        <stp>##V3_BDPV12</stp>
        <stp>EURGBp Curncy</stp>
        <stp>PX_YEST_CLOSE</stp>
        <stp>[Crispin Spreadsheet.xlsx]SWAN!R148C30</stp>
        <tr r="AD148" s="2"/>
      </tp>
      <tp>
        <v>0.876</v>
        <stp/>
        <stp>##V3_BDPV12</stp>
        <stp>EURGBp Curncy</stp>
        <stp>PX_YEST_CLOSE</stp>
        <stp>[Crispin Spreadsheet.xlsx]SWAN!R143C30</stp>
        <tr r="AD143" s="2"/>
      </tp>
      <tp>
        <v>0.876</v>
        <stp/>
        <stp>##V3_BDPV12</stp>
        <stp>EURGBp Curncy</stp>
        <stp>PX_YEST_CLOSE</stp>
        <stp>[Crispin Spreadsheet.xlsx]SWAN!R142C30</stp>
        <tr r="AD142" s="2"/>
      </tp>
      <tp>
        <v>0.876</v>
        <stp/>
        <stp>##V3_BDPV12</stp>
        <stp>EURGBp Curncy</stp>
        <stp>PX_YEST_CLOSE</stp>
        <stp>[Crispin Spreadsheet.xlsx]SWAN!R141C30</stp>
        <tr r="AD141" s="2"/>
      </tp>
      <tp>
        <v>0.876</v>
        <stp/>
        <stp>##V3_BDPV12</stp>
        <stp>EURGBp Curncy</stp>
        <stp>PX_YEST_CLOSE</stp>
        <stp>[Crispin Spreadsheet.xlsx]SWAN!R140C30</stp>
        <tr r="AD140" s="2"/>
      </tp>
      <tp>
        <v>0.876</v>
        <stp/>
        <stp>##V3_BDPV12</stp>
        <stp>EURGBp Curncy</stp>
        <stp>PX_YEST_CLOSE</stp>
        <stp>[Crispin Spreadsheet.xlsx]SWAN!R147C30</stp>
        <tr r="AD147" s="2"/>
      </tp>
      <tp>
        <v>0.876</v>
        <stp/>
        <stp>##V3_BDPV12</stp>
        <stp>EURGBp Curncy</stp>
        <stp>PX_YEST_CLOSE</stp>
        <stp>[Crispin Spreadsheet.xlsx]SWAN!R146C30</stp>
        <tr r="AD146" s="2"/>
      </tp>
      <tp>
        <v>0.876</v>
        <stp/>
        <stp>##V3_BDPV12</stp>
        <stp>EURGBp Curncy</stp>
        <stp>PX_YEST_CLOSE</stp>
        <stp>[Crispin Spreadsheet.xlsx]SWAN!R145C30</stp>
        <tr r="AD145" s="2"/>
      </tp>
      <tp>
        <v>0.876</v>
        <stp/>
        <stp>##V3_BDPV12</stp>
        <stp>EURGBp Curncy</stp>
        <stp>PX_YEST_CLOSE</stp>
        <stp>[Crispin Spreadsheet.xlsx]SWAN!R159C30</stp>
        <tr r="AD159" s="2"/>
      </tp>
      <tp>
        <v>0.876</v>
        <stp/>
        <stp>##V3_BDPV12</stp>
        <stp>EURGBp Curncy</stp>
        <stp>PX_YEST_CLOSE</stp>
        <stp>[Crispin Spreadsheet.xlsx]SWAN!R158C30</stp>
        <tr r="AD158" s="2"/>
      </tp>
      <tp>
        <v>0.876</v>
        <stp/>
        <stp>##V3_BDPV12</stp>
        <stp>EURGBp Curncy</stp>
        <stp>PX_YEST_CLOSE</stp>
        <stp>[Crispin Spreadsheet.xlsx]SWAN!R153C30</stp>
        <tr r="AD153" s="2"/>
      </tp>
      <tp>
        <v>0.876</v>
        <stp/>
        <stp>##V3_BDPV12</stp>
        <stp>EURGBp Curncy</stp>
        <stp>PX_YEST_CLOSE</stp>
        <stp>[Crispin Spreadsheet.xlsx]SWAN!R152C30</stp>
        <tr r="AD152" s="2"/>
      </tp>
      <tp>
        <v>0.876</v>
        <stp/>
        <stp>##V3_BDPV12</stp>
        <stp>EURGBp Curncy</stp>
        <stp>PX_YEST_CLOSE</stp>
        <stp>[Crispin Spreadsheet.xlsx]SWAN!R151C30</stp>
        <tr r="AD151" s="2"/>
      </tp>
      <tp>
        <v>0.876</v>
        <stp/>
        <stp>##V3_BDPV12</stp>
        <stp>EURGBp Curncy</stp>
        <stp>PX_YEST_CLOSE</stp>
        <stp>[Crispin Spreadsheet.xlsx]SWAN!R150C30</stp>
        <tr r="AD150" s="2"/>
      </tp>
      <tp>
        <v>0.876</v>
        <stp/>
        <stp>##V3_BDPV12</stp>
        <stp>EURGBp Curncy</stp>
        <stp>PX_YEST_CLOSE</stp>
        <stp>[Crispin Spreadsheet.xlsx]SWAN!R157C30</stp>
        <tr r="AD157" s="2"/>
      </tp>
      <tp>
        <v>0.876</v>
        <stp/>
        <stp>##V3_BDPV12</stp>
        <stp>EURGBp Curncy</stp>
        <stp>PX_YEST_CLOSE</stp>
        <stp>[Crispin Spreadsheet.xlsx]SWAN!R155C30</stp>
        <tr r="AD155" s="2"/>
      </tp>
      <tp>
        <v>0.876</v>
        <stp/>
        <stp>##V3_BDPV12</stp>
        <stp>EURGBp Curncy</stp>
        <stp>PX_YEST_CLOSE</stp>
        <stp>[Crispin Spreadsheet.xlsx]SWAN!R154C30</stp>
        <tr r="AD154" s="2"/>
      </tp>
      <tp>
        <v>0.876</v>
        <stp/>
        <stp>##V3_BDPV12</stp>
        <stp>EURGBp Curncy</stp>
        <stp>PX_YEST_CLOSE</stp>
        <stp>[Crispin Spreadsheet.xlsx]SWAN!R169C30</stp>
        <tr r="AD169" s="2"/>
      </tp>
      <tp>
        <v>0.876</v>
        <stp/>
        <stp>##V3_BDPV12</stp>
        <stp>EURGBp Curncy</stp>
        <stp>PX_YEST_CLOSE</stp>
        <stp>[Crispin Spreadsheet.xlsx]SWAN!R168C30</stp>
        <tr r="AD168" s="2"/>
      </tp>
      <tp>
        <v>0.876</v>
        <stp/>
        <stp>##V3_BDPV12</stp>
        <stp>EURGBp Curncy</stp>
        <stp>PX_YEST_CLOSE</stp>
        <stp>[Crispin Spreadsheet.xlsx]SWAN!R163C30</stp>
        <tr r="AD163" s="2"/>
      </tp>
      <tp>
        <v>0.876</v>
        <stp/>
        <stp>##V3_BDPV12</stp>
        <stp>EURGBp Curncy</stp>
        <stp>PX_YEST_CLOSE</stp>
        <stp>[Crispin Spreadsheet.xlsx]SWAN!R162C30</stp>
        <tr r="AD162" s="2"/>
      </tp>
      <tp>
        <v>0.876</v>
        <stp/>
        <stp>##V3_BDPV12</stp>
        <stp>EURGBp Curncy</stp>
        <stp>PX_YEST_CLOSE</stp>
        <stp>[Crispin Spreadsheet.xlsx]SWAN!R161C30</stp>
        <tr r="AD161" s="2"/>
      </tp>
      <tp>
        <v>0.876</v>
        <stp/>
        <stp>##V3_BDPV12</stp>
        <stp>EURGBp Curncy</stp>
        <stp>PX_YEST_CLOSE</stp>
        <stp>[Crispin Spreadsheet.xlsx]SWAN!R160C30</stp>
        <tr r="AD160" s="2"/>
      </tp>
      <tp>
        <v>0.876</v>
        <stp/>
        <stp>##V3_BDPV12</stp>
        <stp>EURGBp Curncy</stp>
        <stp>PX_YEST_CLOSE</stp>
        <stp>[Crispin Spreadsheet.xlsx]SWAN!R167C30</stp>
        <tr r="AD167" s="2"/>
      </tp>
      <tp>
        <v>0.876</v>
        <stp/>
        <stp>##V3_BDPV12</stp>
        <stp>EURGBp Curncy</stp>
        <stp>PX_YEST_CLOSE</stp>
        <stp>[Crispin Spreadsheet.xlsx]SWAN!R166C30</stp>
        <tr r="AD166" s="2"/>
      </tp>
      <tp>
        <v>0.876</v>
        <stp/>
        <stp>##V3_BDPV12</stp>
        <stp>EURGBp Curncy</stp>
        <stp>PX_YEST_CLOSE</stp>
        <stp>[Crispin Spreadsheet.xlsx]SWAN!R165C30</stp>
        <tr r="AD165" s="2"/>
      </tp>
      <tp>
        <v>0.876</v>
        <stp/>
        <stp>##V3_BDPV12</stp>
        <stp>EURGBp Curncy</stp>
        <stp>PX_YEST_CLOSE</stp>
        <stp>[Crispin Spreadsheet.xlsx]SWAN!R164C30</stp>
        <tr r="AD164" s="2"/>
      </tp>
      <tp>
        <v>0.876</v>
        <stp/>
        <stp>##V3_BDPV12</stp>
        <stp>EURGBp Curncy</stp>
        <stp>PX_YEST_CLOSE</stp>
        <stp>[Crispin Spreadsheet.xlsx]SWAN!R129C30</stp>
        <tr r="AD129" s="2"/>
      </tp>
      <tp>
        <v>0.876</v>
        <stp/>
        <stp>##V3_BDPV12</stp>
        <stp>EURGBp Curncy</stp>
        <stp>PX_YEST_CLOSE</stp>
        <stp>[Crispin Spreadsheet.xlsx]SWAN!R128C30</stp>
        <tr r="AD128" s="2"/>
      </tp>
      <tp>
        <v>0.876</v>
        <stp/>
        <stp>##V3_BDPV12</stp>
        <stp>EURGBp Curncy</stp>
        <stp>PX_YEST_CLOSE</stp>
        <stp>[Crispin Spreadsheet.xlsx]SWAN!R123C30</stp>
        <tr r="AD123" s="2"/>
      </tp>
      <tp>
        <v>0.876</v>
        <stp/>
        <stp>##V3_BDPV12</stp>
        <stp>EURGBp Curncy</stp>
        <stp>PX_YEST_CLOSE</stp>
        <stp>[Crispin Spreadsheet.xlsx]SWAN!R127C30</stp>
        <tr r="AD127" s="2"/>
      </tp>
      <tp>
        <v>0.876</v>
        <stp/>
        <stp>##V3_BDPV12</stp>
        <stp>EURGBp Curncy</stp>
        <stp>PX_YEST_CLOSE</stp>
        <stp>[Crispin Spreadsheet.xlsx]SWAN!R126C30</stp>
        <tr r="AD126" s="2"/>
      </tp>
      <tp>
        <v>0.876</v>
        <stp/>
        <stp>##V3_BDPV12</stp>
        <stp>EURGBp Curncy</stp>
        <stp>PX_YEST_CLOSE</stp>
        <stp>[Crispin Spreadsheet.xlsx]SWAN!R125C30</stp>
        <tr r="AD125" s="2"/>
      </tp>
      <tp>
        <v>0.876</v>
        <stp/>
        <stp>##V3_BDPV12</stp>
        <stp>EURGBp Curncy</stp>
        <stp>PX_YEST_CLOSE</stp>
        <stp>[Crispin Spreadsheet.xlsx]SWAN!R124C30</stp>
        <tr r="AD124" s="2"/>
      </tp>
      <tp>
        <v>0.876</v>
        <stp/>
        <stp>##V3_BDPV12</stp>
        <stp>EURGBp Curncy</stp>
        <stp>PX_YEST_CLOSE</stp>
        <stp>[Crispin Spreadsheet.xlsx]SWAN!R139C30</stp>
        <tr r="AD139" s="2"/>
      </tp>
      <tp>
        <v>0.876</v>
        <stp/>
        <stp>##V3_BDPV12</stp>
        <stp>EURGBp Curncy</stp>
        <stp>PX_YEST_CLOSE</stp>
        <stp>[Crispin Spreadsheet.xlsx]SWAN!R138C30</stp>
        <tr r="AD138" s="2"/>
      </tp>
      <tp>
        <v>0.876</v>
        <stp/>
        <stp>##V3_BDPV12</stp>
        <stp>EURGBp Curncy</stp>
        <stp>PX_YEST_CLOSE</stp>
        <stp>[Crispin Spreadsheet.xlsx]SWAN!R132C30</stp>
        <tr r="AD132" s="2"/>
      </tp>
      <tp>
        <v>0.876</v>
        <stp/>
        <stp>##V3_BDPV12</stp>
        <stp>EURGBp Curncy</stp>
        <stp>PX_YEST_CLOSE</stp>
        <stp>[Crispin Spreadsheet.xlsx]SWAN!R131C30</stp>
        <tr r="AD131" s="2"/>
      </tp>
      <tp>
        <v>0.876</v>
        <stp/>
        <stp>##V3_BDPV12</stp>
        <stp>EURGBp Curncy</stp>
        <stp>PX_YEST_CLOSE</stp>
        <stp>[Crispin Spreadsheet.xlsx]SWAN!R130C30</stp>
        <tr r="AD130" s="2"/>
      </tp>
      <tp>
        <v>0.876</v>
        <stp/>
        <stp>##V3_BDPV12</stp>
        <stp>EURGBp Curncy</stp>
        <stp>PX_YEST_CLOSE</stp>
        <stp>[Crispin Spreadsheet.xlsx]SWAN!R137C30</stp>
        <tr r="AD137" s="2"/>
      </tp>
      <tp>
        <v>0.876</v>
        <stp/>
        <stp>##V3_BDPV12</stp>
        <stp>EURGBp Curncy</stp>
        <stp>PX_YEST_CLOSE</stp>
        <stp>[Crispin Spreadsheet.xlsx]SWAN!R136C30</stp>
        <tr r="AD136" s="2"/>
      </tp>
      <tp>
        <v>0.876</v>
        <stp/>
        <stp>##V3_BDPV12</stp>
        <stp>EURGBp Curncy</stp>
        <stp>PX_YEST_CLOSE</stp>
        <stp>[Crispin Spreadsheet.xlsx]SWAN!R135C30</stp>
        <tr r="AD135" s="2"/>
      </tp>
      <tp>
        <v>0.876</v>
        <stp/>
        <stp>##V3_BDPV12</stp>
        <stp>EURGBP Curncy</stp>
        <stp>PX_YEST_CLOSE</stp>
        <stp>[Crispin Spreadsheet.xlsx]SWAN!R156C30</stp>
        <tr r="AD156" s="2"/>
      </tp>
      <tp>
        <v>0.876</v>
        <stp/>
        <stp>##V3_BDPV12</stp>
        <stp>EURGBP Curncy</stp>
        <stp>PX_YEST_CLOSE</stp>
        <stp>[Crispin Spreadsheet.xlsx]SWAN!R134C30</stp>
        <tr r="AD134" s="2"/>
      </tp>
      <tp>
        <v>0.876</v>
        <stp/>
        <stp>##V3_BDPV12</stp>
        <stp>EURGBp Curncy</stp>
        <stp>PX_YEST_CLOSE</stp>
        <stp>[Crispin Spreadsheet.xlsx]SWAN!R217C30</stp>
        <tr r="AD217" s="2"/>
      </tp>
      <tp>
        <v>0.876</v>
        <stp/>
        <stp>##V3_BDPV12</stp>
        <stp>EURGBp Curncy</stp>
        <stp>PX_YEST_CLOSE</stp>
        <stp>[Crispin Spreadsheet.xlsx]SWAN!R216C30</stp>
        <tr r="AD216" s="2"/>
      </tp>
      <tp>
        <v>0.876</v>
        <stp/>
        <stp>##V3_BDPV12</stp>
        <stp>EURGBP Curncy</stp>
        <stp>PX_YEST_CLOSE</stp>
        <stp>[Crispin Spreadsheet.xlsx]SWAN!R219C30</stp>
        <tr r="AD219" s="2"/>
      </tp>
      <tp>
        <v>0.876</v>
        <stp/>
        <stp>##V3_BDPV12</stp>
        <stp>EURGBP Curncy</stp>
        <stp>PX_YEST_CLOSE</stp>
        <stp>[Crispin Spreadsheet.xlsx]SWAN!R224C30</stp>
        <tr r="AD224" s="2"/>
      </tp>
      <tp>
        <v>184.9</v>
        <stp/>
        <stp>##V3_BDPV12</stp>
        <stp>JM SS Equity</stp>
        <stp>LAST_PRICE</stp>
        <stp>[Crispin Spreadsheet.xlsx]OEI!R774C7</stp>
        <tr r="G774" s="1"/>
      </tp>
      <tp>
        <v>154.19999999999999</v>
        <stp/>
        <stp>##V3_BDPV12</stp>
        <stp>SK FP Equity</stp>
        <stp>LAST_PRICE</stp>
        <stp>[Crispin Spreadsheet.xlsx]OEI!R122C7</stp>
        <tr r="G122" s="1"/>
      </tp>
      <tp>
        <v>109.25</v>
        <stp/>
        <stp>##V3_BDPV12</stp>
        <stp>EI FP Equity</stp>
        <stp>LAST_PRICE</stp>
        <stp>[Crispin Spreadsheet.xlsx]OEI!R100C7</stp>
        <tr r="G100" s="1"/>
      </tp>
      <tp t="s">
        <v>GBp</v>
        <stp/>
        <stp>##V3_BDPV12</stp>
        <stp>SLP LN Equity</stp>
        <stp>CRNCY</stp>
        <stp>[Crispin Spreadsheet.xlsx]FDXC!R43C4</stp>
        <tr r="D43" s="8"/>
      </tp>
      <tp>
        <v>121.0625</v>
        <stp/>
        <stp>##V3_BDPV12</stp>
        <stp>TYA Comdty</stp>
        <stp>LAST_PRICE</stp>
        <stp>[Crispin Spreadsheet.xlsx]OEI!R722C7</stp>
        <tr r="G722" s="1"/>
      </tp>
      <tp t="s">
        <v>EUR</v>
        <stp/>
        <stp>##V3_BDPV12</stp>
        <stp>HDG NA Equity</stp>
        <stp>CRNCY</stp>
        <stp>[Crispin Spreadsheet.xlsx]SWAN!R99C4</stp>
        <tr r="D99" s="2"/>
      </tp>
      <tp t="s">
        <v>USD</v>
        <stp/>
        <stp>##V3_BDPV12</stp>
        <stp>GBS LN Equity</stp>
        <stp>CRNCY</stp>
        <stp>[Crispin Spreadsheet.xlsx]ALEG!R39C4</stp>
        <tr r="D39" s="3"/>
      </tp>
      <tp>
        <v>3.97</v>
        <stp/>
        <stp>##V3_BDPV12</stp>
        <stp>KGC US Equity</stp>
        <stp>PX_YEST_CLOSE</stp>
        <stp>[Crispin Spreadsheet.xlsx]SWAN!R191C6</stp>
        <tr r="F191" s="2"/>
      </tp>
      <tp>
        <v>9.6300000000000008</v>
        <stp/>
        <stp>##V3_BDPV12</stp>
        <stp>RIG US Equity</stp>
        <stp>PX_YEST_CLOSE</stp>
        <stp>[Crispin Spreadsheet.xlsx]SWAN!R205C6</stp>
        <tr r="F205" s="2"/>
      </tp>
      <tp>
        <v>11.28</v>
        <stp/>
        <stp>##V3_BDPV12</stp>
        <stp>RDC US Equity</stp>
        <stp>PX_YEST_CLOSE</stp>
        <stp>[Crispin Spreadsheet.xlsx]SWAN!R201C6</stp>
        <tr r="F201" s="2"/>
      </tp>
      <tp>
        <v>136.19999999999999</v>
        <stp/>
        <stp>##V3_BDPV12</stp>
        <stp>JUST LN Equity</stp>
        <stp>PX_YEST_CLOSE</stp>
        <stp>[Crispin Spreadsheet.xlsx]SWAN!R148C6</stp>
        <tr r="F148" s="2"/>
      </tp>
      <tp>
        <v>5.39</v>
        <stp/>
        <stp>##V3_BDPV12</stp>
        <stp>857 HK Equity</stp>
        <stp>PX_YEST_CLOSE</stp>
        <stp>[Crispin Spreadsheet.xlsx]OEI!R203C6</stp>
        <tr r="F203" s="1"/>
      </tp>
      <tp>
        <v>8.06</v>
        <stp/>
        <stp>##V3_BDPV12</stp>
        <stp>939 HK Equity</stp>
        <stp>PX_YEST_CLOSE</stp>
        <stp>[Crispin Spreadsheet.xlsx]OEI!R195C6</stp>
        <tr r="F195" s="1"/>
      </tp>
      <tp t="s">
        <v>USD</v>
        <stp/>
        <stp>##V3_BDPV12</stp>
        <stp>MON US Equity</stp>
        <stp>CRNCY</stp>
        <stp>[Crispin Spreadsheet.xlsx]SWAN!R195C4</stp>
        <tr r="D195" s="2"/>
      </tp>
      <tp>
        <v>116.929</v>
        <stp/>
        <stp>##V3_BDPV12</stp>
        <stp>HURLN 7.5 07/24/22 Corp</stp>
        <stp>PX_YEST_CLOSE</stp>
        <stp>[Crispin Spreadsheet.xlsx]FDXC!R38C6</stp>
        <tr r="F38" s="8"/>
      </tp>
      <tp>
        <v>116.929</v>
        <stp/>
        <stp>##V3_BDPV12</stp>
        <stp>HURLN 7.5 07/24/22 Corp</stp>
        <stp>PX_YEST_CLOSE</stp>
        <stp>[Crispin Spreadsheet.xlsx]SWAN!R144C6</stp>
        <tr r="F144" s="2"/>
      </tp>
      <tp>
        <v>34.869999999999997</v>
        <stp/>
        <stp>##V3_BDHV12</stp>
        <stp>GM US Equity</stp>
        <stp>PX_CLOSE_1D</stp>
        <stp>28/03/2018</stp>
        <stp>28/03/2018</stp>
        <stp>[Crispin Spreadsheet.xlsx]OEI!R645C28</stp>
        <tr r="AB645" s="1"/>
      </tp>
      <tp>
        <v>187.85</v>
        <stp/>
        <stp>##V3_BDHV12</stp>
        <stp>JM SS Equity</stp>
        <stp>PX_CLOSE_1D</stp>
        <stp>28/03/2018</stp>
        <stp>28/03/2018</stp>
        <stp>[Crispin Spreadsheet.xlsx]OEI!R774C28</stp>
        <tr r="AB774" s="1"/>
      </tp>
      <tp>
        <v>61.7</v>
        <stp/>
        <stp>##V3_BDHV12</stp>
        <stp>JM SP Equity</stp>
        <stp>PX_CLOSE_1D</stp>
        <stp>28/03/2018</stp>
        <stp>28/03/2018</stp>
        <stp>[Crispin Spreadsheet.xlsx]OEI!R327C28</stp>
        <tr r="AB327" s="1"/>
      </tp>
      <tp>
        <v>206.55</v>
        <stp/>
        <stp>##V3_BDPV12</stp>
        <stp>BARC LN Equity</stp>
        <stp>LAST_PRICE</stp>
        <stp>[Crispin Spreadsheet.xlsx]OPE!R34C7</stp>
        <tr r="G34" s="5"/>
      </tp>
      <tp>
        <v>39.92</v>
        <stp/>
        <stp>##V3_BDPV12</stp>
        <stp>KNEBV FH Equity</stp>
        <stp>LAST_PRICE</stp>
        <stp>[Crispin Spreadsheet.xlsx]OEI!R71C7</stp>
        <tr r="G71" s="1"/>
      </tp>
      <tp>
        <v>4.3040000000000003</v>
        <stp/>
        <stp>##V3_BDPV12</stp>
        <stp>VK FP Equity</stp>
        <stp>PX_YEST_CLOSE</stp>
        <stp>[Crispin Spreadsheet.xlsx]SWAN!R46C6</stp>
        <tr r="F46" s="2"/>
      </tp>
      <tp>
        <v>13.625</v>
        <stp/>
        <stp>##V3_BDHV12</stp>
        <stp>ORA FP Equity</stp>
        <stp>PX_CLOSE_1D</stp>
        <stp>28/03/2018</stp>
        <stp>28/03/2018</stp>
        <stp>[Crispin Spreadsheet.xlsx]FDXC!R6C22</stp>
        <tr r="V6" s="8"/>
      </tp>
      <tp t="s">
        <v>GBP</v>
        <stp/>
        <stp>##V3_BDPV12</stp>
        <stp>G M8 Comdty</stp>
        <stp>CRNCY</stp>
        <stp>[Crispin Spreadsheet.xlsx]OEI!R735C4</stp>
        <tr r="D735" s="1"/>
      </tp>
      <tp>
        <v>35.76</v>
        <stp/>
        <stp>##V3_BDPV12</stp>
        <stp>GM US Equity</stp>
        <stp>LAST_PRICE</stp>
        <stp>[Crispin Spreadsheet.xlsx]OEI!R645C7</stp>
        <tr r="G645" s="1"/>
      </tp>
      <tp>
        <v>4.202</v>
        <stp/>
        <stp>##V3_BDPV12</stp>
        <stp>VK FP Equity</stp>
        <stp>LAST_PRICE</stp>
        <stp>[Crispin Spreadsheet.xlsx]OEI!R133C7</stp>
        <tr r="G133" s="1"/>
      </tp>
      <tp>
        <v>124.88</v>
        <stp/>
        <stp>##V3_BDPV12</stp>
        <stp>GBS LN Equity</stp>
        <stp>PX_YEST_CLOSE</stp>
        <stp>[Crispin Spreadsheet.xlsx]OPUS!R42C6</stp>
        <tr r="F42" s="4"/>
      </tp>
      <tp>
        <v>64.89</v>
        <stp/>
        <stp>##V3_BDPV12</stp>
        <stp>VSAT US Equity</stp>
        <stp>PX_YEST_CLOSE</stp>
        <stp>[Crispin Spreadsheet.xlsx]SWAN!R209C6</stp>
        <tr r="F209" s="2"/>
      </tp>
      <tp>
        <v>5882</v>
        <stp/>
        <stp>##V3_BDPV12</stp>
        <stp>RRS LN Equity</stp>
        <stp>PX_YEST_CLOSE</stp>
        <stp>[Crispin Spreadsheet.xlsx]ALEG!R46C6</stp>
        <tr r="F46" s="3"/>
      </tp>
      <tp>
        <v>25.94</v>
        <stp/>
        <stp>##V3_BDPV12</stp>
        <stp>LHA GY Equity</stp>
        <stp>PX_YEST_CLOSE</stp>
        <stp>[Crispin Spreadsheet.xlsx]SWAN!R52C6</stp>
        <tr r="F52" s="2"/>
      </tp>
      <tp t="s">
        <v>GBp</v>
        <stp/>
        <stp>##V3_BDPV12</stp>
        <stp>AAL LN Equity</stp>
        <stp>CRNCY</stp>
        <stp>[Crispin Spreadsheet.xlsx]SWAN!R126C4</stp>
        <tr r="D126" s="2"/>
      </tp>
      <tp t="s">
        <v>GBp</v>
        <stp/>
        <stp>##V3_BDPV12</stp>
        <stp>DEB LN Equity</stp>
        <stp>CRNCY</stp>
        <stp>[Crispin Spreadsheet.xlsx]SWAN!R138C4</stp>
        <tr r="D138" s="2"/>
      </tp>
      <tp>
        <v>34.4</v>
        <stp/>
        <stp>##V3_BDPV12</stp>
        <stp>KSP ID Equity</stp>
        <stp>PX_YEST_CLOSE</stp>
        <stp>[Crispin Spreadsheet.xlsx]SWAN!R74C6</stp>
        <tr r="F74" s="2"/>
      </tp>
      <tp>
        <v>63.12</v>
        <stp/>
        <stp>##V3_BDPV12</stp>
        <stp>K US Equity</stp>
        <stp>LAST_PRICE</stp>
        <stp>[Crispin Spreadsheet.xlsx]SWAN!R190C7</stp>
        <tr r="G190" s="2"/>
      </tp>
      <tp>
        <v>9.6300000000000008</v>
        <stp/>
        <stp>##V3_BDPV12</stp>
        <stp>RIG US Equity</stp>
        <stp>PX_YEST_CLOSE</stp>
        <stp>[Crispin Spreadsheet.xlsx]FDXC!R54C6</stp>
        <tr r="F54" s="8"/>
      </tp>
      <tp>
        <v>44.11</v>
        <stp/>
        <stp>##V3_BDHV12</stp>
        <stp>FL US Equity</stp>
        <stp>PX_CLOSE_1D</stp>
        <stp>28/03/2018</stp>
        <stp>28/03/2018</stp>
        <stp>[Crispin Spreadsheet.xlsx]OEI!R642C28</stp>
        <tr r="AB642" s="1"/>
      </tp>
      <tp>
        <v>17.36</v>
        <stp/>
        <stp>##V3_BDPV12</stp>
        <stp>FORTUM FH Equity</stp>
        <stp>LAST_PRICE</stp>
        <stp>[Crispin Spreadsheet.xlsx]OEI!R70C7</stp>
        <tr r="G70" s="1"/>
      </tp>
      <tp>
        <v>10</v>
        <stp/>
        <stp>##V3_BDPV12</stp>
        <stp>CERV IM Equity</stp>
        <stp>LAST_PRICE</stp>
        <stp>[Crispin Spreadsheet.xlsx]OBID!R9C7</stp>
        <tr r="G9" s="7"/>
      </tp>
      <tp>
        <v>12.39</v>
        <stp/>
        <stp>##V3_BDPV12</stp>
        <stp>SBA Comdty</stp>
        <stp>LAST_PRICE</stp>
        <stp>[Crispin Spreadsheet.xlsx]OEI!R730C7</stp>
        <tr r="G730" s="1"/>
      </tp>
      <tp>
        <v>159.19999999999999</v>
        <stp/>
        <stp>##V3_BDPV12</stp>
        <stp>RXA Comdty</stp>
        <stp>LAST_PRICE</stp>
        <stp>[Crispin Spreadsheet.xlsx]OEI!R720C7</stp>
        <tr r="G720" s="1"/>
      </tp>
      <tp>
        <v>1239</v>
        <stp/>
        <stp>##V3_BDPV12</stp>
        <stp>ABC LN Equity</stp>
        <stp>PX_YEST_CLOSE</stp>
        <stp>[Crispin Spreadsheet.xlsx]SWAN!R123C6</stp>
        <tr r="F123" s="2"/>
      </tp>
      <tp>
        <v>5882</v>
        <stp/>
        <stp>##V3_BDPV12</stp>
        <stp>RRS LN Equity</stp>
        <stp>PX_YEST_CLOSE</stp>
        <stp>[Crispin Spreadsheet.xlsx]FDXC!R41C6</stp>
        <tr r="F41" s="8"/>
      </tp>
      <tp>
        <v>116.6</v>
        <stp/>
        <stp>##V3_BDPV12</stp>
        <stp>MON US Equity</stp>
        <stp>PX_YEST_CLOSE</stp>
        <stp>[Crispin Spreadsheet.xlsx]ALEG!R55C6</stp>
        <tr r="F55" s="3"/>
      </tp>
      <tp>
        <v>1.5</v>
        <stp/>
        <stp>##V3_BDPV12</stp>
        <stp>WGX AU Equity</stp>
        <stp>PX_YEST_CLOSE</stp>
        <stp>[Crispin Spreadsheet.xlsx]SWAN!R12C6</stp>
        <tr r="F12" s="2"/>
      </tp>
      <tp t="s">
        <v>GBp</v>
        <stp/>
        <stp>##V3_BDPV12</stp>
        <stp>TSTR LN Equity</stp>
        <stp>CRNCY</stp>
        <stp>[Crispin Spreadsheet.xlsx]SWAN!R165C4</stp>
        <tr r="D165" s="2"/>
      </tp>
      <tp t="s">
        <v>USD</v>
        <stp/>
        <stp>##V3_BDPV12</stp>
        <stp>KGC US Equity</stp>
        <stp>CRNCY</stp>
        <stp>[Crispin Spreadsheet.xlsx]OPUS!R57C4</stp>
        <tr r="D57" s="4"/>
      </tp>
      <tp>
        <v>3.97</v>
        <stp/>
        <stp>##V3_BDPV12</stp>
        <stp>KGC US Equity</stp>
        <stp>PX_YEST_CLOSE</stp>
        <stp>[Crispin Spreadsheet.xlsx]FDXC!R49C6</stp>
        <tr r="F49" s="8"/>
      </tp>
      <tp>
        <v>1</v>
        <stp/>
        <stp>##V3_BDPV12</stp>
        <stp>EURSEK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Spreadsheet.xlsx]ALEG!R28C12</stp>
        <tr r="L28" s="3"/>
      </tp>
      <tp>
        <v>31.88</v>
        <stp/>
        <stp>##V3_BDHV12</stp>
        <stp>IF IM Equity</stp>
        <stp>PX_CLOSE_1D</stp>
        <stp>28/03/2018</stp>
        <stp>28/03/2018</stp>
        <stp>[Crispin Spreadsheet.xlsx]BEST!R7C22</stp>
        <tr r="V7" s="6"/>
      </tp>
      <tp>
        <v>1</v>
        <stp/>
        <stp>##V3_BDPV12</stp>
        <stp>EURJPY Curncy</stp>
        <stp>QUOTE_FACTOR</stp>
        <stp>[Crispin Spreadsheet.xlsx]SWAN!R94C12</stp>
        <tr r="L94" s="2"/>
      </tp>
      <tp>
        <v>1</v>
        <stp/>
        <stp>##V3_BDPV12</stp>
        <stp>EURJPY Curncy</stp>
        <stp>QUOTE_FACTOR</stp>
        <stp>[Crispin Spreadsheet.xlsx]SWAN!R92C12</stp>
        <tr r="L92" s="2"/>
      </tp>
      <tp>
        <v>1</v>
        <stp/>
        <stp>##V3_BDPV12</stp>
        <stp>EURJPY Curncy</stp>
        <stp>QUOTE_FACTOR</stp>
        <stp>[Crispin Spreadsheet.xlsx]SWAN!R93C12</stp>
        <tr r="L93" s="2"/>
      </tp>
      <tp>
        <v>1</v>
        <stp/>
        <stp>##V3_BDPV12</stp>
        <stp>EURJPY Curncy</stp>
        <stp>QUOTE_FACTOR</stp>
        <stp>[Crispin Spreadsheet.xlsx]SWAN!R90C12</stp>
        <tr r="L90" s="2"/>
      </tp>
      <tp>
        <v>1</v>
        <stp/>
        <stp>##V3_BDPV12</stp>
        <stp>EURJPY Curncy</stp>
        <stp>QUOTE_FACTOR</stp>
        <stp>[Crispin Spreadsheet.xlsx]SWAN!R91C12</stp>
        <tr r="L91" s="2"/>
      </tp>
      <tp>
        <v>1</v>
        <stp/>
        <stp>##V3_BDPV12</stp>
        <stp>EURJPY Curncy</stp>
        <stp>QUOTE_FACTOR</stp>
        <stp>[Crispin Spreadsheet.xlsx]SWAN!R88C12</stp>
        <tr r="L88" s="2"/>
      </tp>
      <tp>
        <v>1</v>
        <stp/>
        <stp>##V3_BDPV12</stp>
        <stp>EURJPY Curncy</stp>
        <stp>QUOTE_FACTOR</stp>
        <stp>[Crispin Spreadsheet.xlsx]SWAN!R89C12</stp>
        <tr r="L89" s="2"/>
      </tp>
      <tp>
        <v>1</v>
        <stp/>
        <stp>##V3_BDPV12</stp>
        <stp>EURJPY Curncy</stp>
        <stp>QUOTE_FACTOR</stp>
        <stp>[Crispin Spreadsheet.xlsx]SWAN!R86C12</stp>
        <tr r="L86" s="2"/>
      </tp>
      <tp>
        <v>1</v>
        <stp/>
        <stp>##V3_BDPV12</stp>
        <stp>EURJPY Curncy</stp>
        <stp>QUOTE_FACTOR</stp>
        <stp>[Crispin Spreadsheet.xlsx]SWAN!R87C12</stp>
        <tr r="L87" s="2"/>
      </tp>
      <tp>
        <v>1</v>
        <stp/>
        <stp>##V3_BDPV12</stp>
        <stp>EURJPY Curncy</stp>
        <stp>QUOTE_FACTOR</stp>
        <stp>[Crispin Spreadsheet.xlsx]SWAN!R84C12</stp>
        <tr r="L84" s="2"/>
      </tp>
      <tp>
        <v>1</v>
        <stp/>
        <stp>##V3_BDPV12</stp>
        <stp>EURJPY Curncy</stp>
        <stp>QUOTE_FACTOR</stp>
        <stp>[Crispin Spreadsheet.xlsx]SWAN!R85C12</stp>
        <tr r="L85" s="2"/>
      </tp>
      <tp>
        <v>1</v>
        <stp/>
        <stp>##V3_BDPV12</stp>
        <stp>EURJPY Curncy</stp>
        <stp>QUOTE_FACTOR</stp>
        <stp>[Crispin Spreadsheet.xlsx]SWAN!R82C12</stp>
        <tr r="L82" s="2"/>
      </tp>
      <tp>
        <v>1</v>
        <stp/>
        <stp>##V3_BDPV12</stp>
        <stp>EURJPY Curncy</stp>
        <stp>QUOTE_FACTOR</stp>
        <stp>[Crispin Spreadsheet.xlsx]SWAN!R83C12</stp>
        <tr r="L83" s="2"/>
      </tp>
      <tp>
        <v>1</v>
        <stp/>
        <stp>##V3_BDPV12</stp>
        <stp>GBPEUR Curncy</stp>
        <stp>QUOTE_FACTOR</stp>
        <stp>[Crispin Spreadsheet.xlsx]OPUS!R14C12</stp>
        <tr r="L14" s="4"/>
      </tp>
      <tp>
        <v>1</v>
        <stp/>
        <stp>##V3_BDPV12</stp>
        <stp>GBPEUR Curncy</stp>
        <stp>QUOTE_FACTOR</stp>
        <stp>[Crispin Spreadsheet.xlsx]OPUS!R17C12</stp>
        <tr r="L17" s="4"/>
      </tp>
      <tp>
        <v>1</v>
        <stp/>
        <stp>##V3_BDPV12</stp>
        <stp>GBPEUR Curncy</stp>
        <stp>QUOTE_FACTOR</stp>
        <stp>[Crispin Spreadsheet.xlsx]OPUS!R12C12</stp>
        <tr r="L12" s="4"/>
      </tp>
      <tp>
        <v>1</v>
        <stp/>
        <stp>##V3_BDPV12</stp>
        <stp>GBPEUR Curncy</stp>
        <stp>QUOTE_FACTOR</stp>
        <stp>[Crispin Spreadsheet.xlsx]OPUS!R13C12</stp>
        <tr r="L13" s="4"/>
      </tp>
      <tp>
        <v>1</v>
        <stp/>
        <stp>##V3_BDPV12</stp>
        <stp>GBPEUR Curncy</stp>
        <stp>QUOTE_FACTOR</stp>
        <stp>[Crispin Spreadsheet.xlsx]OPUS!R18C12</stp>
        <tr r="L18" s="4"/>
      </tp>
      <tp>
        <v>97.6</v>
        <stp/>
        <stp>##V3_BDHV12</stp>
        <stp>HO FP Equity</stp>
        <stp>PX_CLOSE_1D</stp>
        <stp>28/03/2018</stp>
        <stp>28/03/2018</stp>
        <stp>[Crispin Spreadsheet.xlsx]OEI!R129C28</stp>
        <tr r="AB129" s="1"/>
      </tp>
      <tp>
        <v>61.85</v>
        <stp/>
        <stp>##V3_BDPV12</stp>
        <stp>JM SP Equity</stp>
        <stp>LAST_PRICE</stp>
        <stp>[Crispin Spreadsheet.xlsx]OEI!R327C7</stp>
        <tr r="G327" s="1"/>
      </tp>
      <tp>
        <v>134.35</v>
        <stp/>
        <stp>##V3_BDPV12</stp>
        <stp>RI FP Equity</stp>
        <stp>LAST_PRICE</stp>
        <stp>[Crispin Spreadsheet.xlsx]OEI!R113C7</stp>
        <tr r="G113" s="1"/>
      </tp>
      <tp>
        <v>115.8</v>
        <stp/>
        <stp>##V3_BDPV12</stp>
        <stp>RCO FP Equity</stp>
        <stp>PX_YEST_CLOSE</stp>
        <stp>[Crispin Spreadsheet.xlsx]SWAN!R42C6</stp>
        <tr r="F42" s="2"/>
      </tp>
      <tp>
        <v>60.06</v>
        <stp/>
        <stp>##V3_BDPV12</stp>
        <stp>KHC US Equity</stp>
        <stp>PX_YEST_CLOSE</stp>
        <stp>[Crispin Spreadsheet.xlsx]SWAN!R192C6</stp>
        <tr r="F192" s="2"/>
      </tp>
      <tp>
        <v>179</v>
        <stp/>
        <stp>##V3_BDPV12</stp>
        <stp>OBD LN Equity</stp>
        <stp>PX_YEST_CLOSE</stp>
        <stp>[Crispin Spreadsheet.xlsx]SWAN!R155C6</stp>
        <tr r="F155" s="2"/>
      </tp>
      <tp>
        <v>1455.5</v>
        <stp/>
        <stp>##V3_BDPV12</stp>
        <stp>CPG LN Equity</stp>
        <stp>PX_YEST_CLOSE</stp>
        <stp>[Crispin Spreadsheet.xlsx]SWAN!R136C6</stp>
        <tr r="F136" s="2"/>
      </tp>
      <tp>
        <v>21</v>
        <stp/>
        <stp>##V3_BDPV12</stp>
        <stp>VIV FP Equity</stp>
        <stp>PX_YEST_CLOSE</stp>
        <stp>[Crispin Spreadsheet.xlsx]ALEG!R11C6</stp>
        <tr r="F11" s="3"/>
      </tp>
      <tp>
        <v>280.29000000000002</v>
        <stp/>
        <stp>##V3_BDPV12</stp>
        <stp>NFLX US Equity</stp>
        <stp>PX_YEST_CLOSE</stp>
        <stp>[Crispin Spreadsheet.xlsx]SWAN!R197C6</stp>
        <tr r="F197" s="2"/>
      </tp>
      <tp>
        <v>116.6</v>
        <stp/>
        <stp>##V3_BDPV12</stp>
        <stp>MON US Equity</stp>
        <stp>PX_YEST_CLOSE</stp>
        <stp>[Crispin Spreadsheet.xlsx]FDXC!R50C6</stp>
        <tr r="F50" s="8"/>
      </tp>
      <tp>
        <v>23.2</v>
        <stp/>
        <stp>##V3_BDPV12</stp>
        <stp>PDG LN Equity</stp>
        <stp>PX_YEST_CLOSE</stp>
        <stp>[Crispin Spreadsheet.xlsx]BEST!R11C6</stp>
        <tr r="F11" s="6"/>
      </tp>
      <tp>
        <v>21</v>
        <stp/>
        <stp>##V3_BDPV12</stp>
        <stp>VIV FP Equity</stp>
        <stp>PX_YEST_CLOSE</stp>
        <stp>[Crispin Spreadsheet.xlsx]SWAN!R48C6</stp>
        <tr r="F48" s="2"/>
      </tp>
      <tp t="s">
        <v>USD</v>
        <stp/>
        <stp>##V3_BDPV12</stp>
        <stp>DAL US Equity</stp>
        <stp>CRNCY</stp>
        <stp>[Crispin Spreadsheet.xlsx]SWAN!R184C4</stp>
        <tr r="D184" s="2"/>
      </tp>
      <tp>
        <v>127.26</v>
        <stp/>
        <stp>##V3_BDPV12</stp>
        <stp>GLD US Equity</stp>
        <stp>PX_YEST_CLOSE</stp>
        <stp>[Crispin Spreadsheet.xlsx]FDXC!R53C6</stp>
        <tr r="F53" s="8"/>
      </tp>
      <tp>
        <v>138.61000000000001</v>
        <stp/>
        <stp>##V3_BDPV12</stp>
        <stp>IKA Comdty</stp>
        <stp>LAST_PRICE</stp>
        <stp>[Crispin Spreadsheet.xlsx]OEI!R721C7</stp>
        <tr r="G721" s="1"/>
      </tp>
      <tp t="s">
        <v>USD</v>
        <stp/>
        <stp>##V3_BDPV12</stp>
        <stp>HURLN 7.5 07/24/22 Corp</stp>
        <stp>CRNCY</stp>
        <stp>[Crispin Spreadsheet.xlsx]OPUS!R45C4</stp>
        <tr r="D45" s="4"/>
      </tp>
      <tp>
        <v>1</v>
        <stp/>
        <stp>##V3_BDPV12</stp>
        <stp>USDNOK Curncy</stp>
        <stp>QUOTE_FACTOR</stp>
        <stp>[Crispin Spreadsheet.xlsx]FDXC!R25C12</stp>
        <tr r="L25" s="8"/>
      </tp>
      <tp>
        <v>1</v>
        <stp/>
        <stp>##V3_BDPV12</stp>
        <stp>USDSEK Curncy</stp>
        <stp>QUOTE_FACTOR</stp>
        <stp>[Crispin Spreadsheet.xlsx]FDXC!R28C12</stp>
        <tr r="L28" s="8"/>
      </tp>
      <tp>
        <v>6.7560000000000002</v>
        <stp/>
        <stp>##V3_BDHV12</stp>
        <stp>KN FP Equity</stp>
        <stp>PX_CLOSE_1D</stp>
        <stp>28/03/2018</stp>
        <stp>28/03/2018</stp>
        <stp>[Crispin Spreadsheet.xlsx]OEI!R111C28</stp>
        <tr r="AB111" s="1"/>
      </tp>
      <tp>
        <v>31.28</v>
        <stp/>
        <stp>##V3_BDPV12</stp>
        <stp>IF IM Equity</stp>
        <stp>PX_YEST_CLOSE</stp>
        <stp>[Crispin Spreadsheet.xlsx]SWAN!R77C6</stp>
        <tr r="F77" s="2"/>
      </tp>
      <tp>
        <v>569.6</v>
        <stp/>
        <stp>##V3_BDPV12</stp>
        <stp>BA/ LN Equity</stp>
        <stp>LAST_PRICE</stp>
        <stp>[Crispin Spreadsheet.xlsx]OEI!R416C7</stp>
        <tr r="G416" s="1"/>
      </tp>
      <tp>
        <v>859.2</v>
        <stp/>
        <stp>##V3_BDPV12</stp>
        <stp>RR/ LN Equity</stp>
        <stp>LAST_PRICE</stp>
        <stp>[Crispin Spreadsheet.xlsx]OEI!R546C7</stp>
        <tr r="G546" s="1"/>
      </tp>
      <tp>
        <v>5916</v>
        <stp/>
        <stp>##V3_BDHV12</stp>
        <stp>RRS LN Equity</stp>
        <stp>PX_CLOSE_1D</stp>
        <stp>28/03/2018</stp>
        <stp>28/03/2018</stp>
        <stp>[Crispin Spreadsheet.xlsx]BEST!R12C22</stp>
        <tr r="V12" s="6"/>
      </tp>
      <tp>
        <v>134.9</v>
        <stp/>
        <stp>##V3_BDHV12</stp>
        <stp>JUST LN Equity</stp>
        <stp>PX_CLOSE_1D</stp>
        <stp>28/03/2018</stp>
        <stp>28/03/2018</stp>
        <stp>[Crispin Spreadsheet.xlsx]SWAN!R148C26</stp>
        <tr r="Z148" s="2"/>
      </tp>
      <tp>
        <v>18.25</v>
        <stp/>
        <stp>##V3_BDHV12</stp>
        <stp>SLP LN Equity</stp>
        <stp>PX_CLOSE_1D</stp>
        <stp>28/03/2018</stp>
        <stp>28/03/2018</stp>
        <stp>[Crispin Spreadsheet.xlsx]ALEG!R48C22</stp>
        <tr r="V48" s="3"/>
      </tp>
      <tp>
        <v>84.78</v>
        <stp/>
        <stp>##V3_BDHV12</stp>
        <stp>SAP GY Equity</stp>
        <stp>PX_CLOSE_1D</stp>
        <stp>28/03/2018</stp>
        <stp>28/03/2018</stp>
        <stp>[Crispin Spreadsheet.xlsx]ALEG!R14C22</stp>
        <tr r="V14" s="3"/>
      </tp>
      <tp>
        <v>33.93</v>
        <stp/>
        <stp>##V3_BDPV12</stp>
        <stp>SLCE3 BS Equity</stp>
        <stp>LAST_PRICE</stp>
        <stp>[Crispin Spreadsheet.xlsx]OEI!R797C7</stp>
        <tr r="G797" s="1"/>
      </tp>
      <tp>
        <v>33.31</v>
        <stp/>
        <stp>##V3_BDHV12</stp>
        <stp>WEED CN Equity</stp>
        <stp>PX_CLOSE_1D</stp>
        <stp>28/03/2018</stp>
        <stp>28/03/2018</stp>
        <stp>[Crispin Spreadsheet.xlsx]SWAN!R24C26</stp>
        <tr r="Z24" s="2"/>
      </tp>
      <tp>
        <v>211.6</v>
        <stp/>
        <stp>##V3_BDPV12</stp>
        <stp>AKERBP NO Equity</stp>
        <stp>LAST_PRICE</stp>
        <stp>[Crispin Spreadsheet.xlsx]ALEG!R28C7</stp>
        <tr r="G28" s="3"/>
      </tp>
      <tp>
        <v>7.8489000000000004</v>
        <stp/>
        <stp>##V3_BDPV12</stp>
        <stp>USDHKD Curncy</stp>
        <stp>LAST_PRICE</stp>
        <stp>[Crispin Spreadsheet.xlsx]SWAN!R225C7</stp>
        <tr r="G225" s="2"/>
      </tp>
      <tp t="s">
        <v>USD</v>
        <stp/>
        <stp>##V3_BDPV12</stp>
        <stp>UNVR US Equity</stp>
        <stp>CRNCY</stp>
        <stp>[Crispin Spreadsheet.xlsx]OEI!R706C4</stp>
        <tr r="D706" s="1"/>
      </tp>
      <tp>
        <v>5102</v>
        <stp/>
        <stp>##V3_BDHV12</stp>
        <stp>CFA Index</stp>
        <stp>PX_CLOSE_1D</stp>
        <stp>28/03/2018</stp>
        <stp>28/03/2018</stp>
        <stp>[Crispin Spreadsheet.xlsx]OEI!R80C28</stp>
        <tr r="AB80" s="1"/>
      </tp>
      <tp>
        <v>150.30000000000001</v>
        <stp/>
        <stp>##V3_BDPV12</stp>
        <stp>KNIN SW Equity</stp>
        <stp>PX_YEST_CLOSE</stp>
        <stp>[Crispin Spreadsheet.xlsx]OEI!R383C6</stp>
        <tr r="F383" s="1"/>
      </tp>
      <tp t="s">
        <v>GBp</v>
        <stp/>
        <stp>##V3_BDPV12</stp>
        <stp>TUNG LN Equity</stp>
        <stp>CRNCY</stp>
        <stp>[Crispin Spreadsheet.xlsx]OEI!R583C4</stp>
        <tr r="D583" s="1"/>
      </tp>
      <tp>
        <v>9.02</v>
        <stp/>
        <stp>##V3_BDPV12</stp>
        <stp>EOAN GY Equity</stp>
        <stp>PX_YEST_CLOSE</stp>
        <stp>[Crispin Spreadsheet.xlsx]OEI!R155C6</stp>
        <tr r="F155" s="1"/>
      </tp>
      <tp>
        <v>3514</v>
        <stp/>
        <stp>##V3_BDPV12</stp>
        <stp>MTRO LN Equity</stp>
        <stp>PX_YEST_CLOSE</stp>
        <stp>[Crispin Spreadsheet.xlsx]OEI!R511C6</stp>
        <tr r="F511" s="1"/>
      </tp>
      <tp t="s">
        <v>EUR</v>
        <stp/>
        <stp>##V3_BDPV12</stp>
        <stp>AIXA GY Equity</stp>
        <stp>CRNCY</stp>
        <stp>[Crispin Spreadsheet.xlsx]OEI!R142C4</stp>
        <tr r="D142" s="1"/>
      </tp>
      <tp>
        <v>86.83</v>
        <stp/>
        <stp>##V3_BDPV12</stp>
        <stp>RGLD US Equity</stp>
        <stp>PX_YEST_CLOSE</stp>
        <stp>[Crispin Spreadsheet.xlsx]OEI!R692C6</stp>
        <tr r="F692" s="1"/>
      </tp>
      <tp t="s">
        <v>NOK</v>
        <stp/>
        <stp>##V3_BDPV12</stp>
        <stp>NODL NO Equity</stp>
        <stp>CRNCY</stp>
        <stp>[Crispin Spreadsheet.xlsx]OEI!R788C4</stp>
        <tr r="D788" s="1"/>
      </tp>
      <tp>
        <v>4542</v>
        <stp/>
        <stp>##V3_BDPV12</stp>
        <stp>3382 JT Equity</stp>
        <stp>LAST_PRICE</stp>
        <stp>[Crispin Spreadsheet.xlsx]OEI!R275C7</stp>
        <tr r="G275" s="1"/>
      </tp>
      <tp>
        <v>6270</v>
        <stp/>
        <stp>##V3_BDPV12</stp>
        <stp>6201 JT Equity</stp>
        <stp>LAST_PRICE</stp>
        <stp>[Crispin Spreadsheet.xlsx]OEI!R286C7</stp>
        <tr r="G286" s="1"/>
      </tp>
      <tp>
        <v>625.20000000000005</v>
        <stp/>
        <stp>##V3_BDPV12</stp>
        <stp>5020 JT Equity</stp>
        <stp>LAST_PRICE</stp>
        <stp>[Crispin Spreadsheet.xlsx]OEI!R257C7</stp>
        <tr r="G257" s="1"/>
      </tp>
      <tp>
        <v>36.9</v>
        <stp/>
        <stp>##V3_BDPV12</stp>
        <stp>NRE1V FH Equity</stp>
        <stp>PX_YEST_CLOSE</stp>
        <stp>[Crispin Spreadsheet.xlsx]OEI!R75C6</stp>
        <tr r="F75" s="1"/>
      </tp>
      <tp>
        <v>601000</v>
        <stp/>
        <stp>##V3_BDPV12</stp>
        <stp>8951 JT Equity</stp>
        <stp>LAST_PRICE</stp>
        <stp>[Crispin Spreadsheet.xlsx]OEI!R266C7</stp>
        <tr r="G266" s="1"/>
      </tp>
      <tp>
        <v>1440</v>
        <stp/>
        <stp>##V3_BDPV12</stp>
        <stp>HSX LN Equity</stp>
        <stp>LAST_PRICE</stp>
        <stp>[Crispin Spreadsheet.xlsx]OPUS!R43C7</stp>
        <tr r="G43" s="4"/>
      </tp>
      <tp>
        <v>53</v>
        <stp/>
        <stp>##V3_BDPV12</stp>
        <stp>TUNG LN Equity</stp>
        <stp>LAST_PRICE</stp>
        <stp>[Crispin Spreadsheet.xlsx]OPUS!R52C7</stp>
        <tr r="G52" s="4"/>
      </tp>
      <tp>
        <v>9.6300000000000008</v>
        <stp/>
        <stp>##V3_BDPV12</stp>
        <stp>RIG US Equity</stp>
        <stp>LAST_PRICE</stp>
        <stp>[Crispin Spreadsheet.xlsx]ALEG!R58C7</stp>
        <tr r="G58" s="3"/>
      </tp>
      <tp>
        <v>333.2</v>
        <stp/>
        <stp>##V3_BDHV12</stp>
        <stp>DOM LN Equity</stp>
        <stp>PX_CLOSE_1D</stp>
        <stp>28/03/2018</stp>
        <stp>28/03/2018</stp>
        <stp>[Crispin Spreadsheet.xlsx]SWAN!R139C26</stp>
        <tr r="Z139" s="2"/>
      </tp>
      <tp>
        <v>126.84</v>
        <stp/>
        <stp>##V3_BDHV12</stp>
        <stp>GBS LN Equity</stp>
        <stp>PX_CLOSE_1D</stp>
        <stp>28/03/2018</stp>
        <stp>28/03/2018</stp>
        <stp>[Crispin Spreadsheet.xlsx]SWAN!R215C26</stp>
        <tr r="Z215" s="2"/>
      </tp>
      <tp>
        <v>21.5</v>
        <stp/>
        <stp>##V3_BDHV12</stp>
        <stp>DEB LN Equity</stp>
        <stp>PX_CLOSE_1D</stp>
        <stp>28/03/2018</stp>
        <stp>28/03/2018</stp>
        <stp>[Crispin Spreadsheet.xlsx]SWAN!R138C26</stp>
        <tr r="Z138" s="2"/>
      </tp>
      <tp>
        <v>5933</v>
        <stp/>
        <stp>##V3_BDPV12</stp>
        <stp>RB/ LN Equity</stp>
        <stp>LAST_PRICE</stp>
        <stp>[Crispin Spreadsheet.xlsx]OEI!R537C7</stp>
        <tr r="G537" s="1"/>
      </tp>
      <tp>
        <v>172.7</v>
        <stp/>
        <stp>##V3_BDHV12</stp>
        <stp>EMG LN Equity</stp>
        <stp>PX_CLOSE_1D</stp>
        <stp>28/03/2018</stp>
        <stp>28/03/2018</stp>
        <stp>[Crispin Spreadsheet.xlsx]SWAN!R152C26</stp>
        <tr r="Z152" s="2"/>
      </tp>
      <tp>
        <v>61.49</v>
        <stp/>
        <stp>##V3_BDPV12</stp>
        <stp>REDFTPB GU Equity</stp>
        <stp>PX_YEST_CLOSE</stp>
        <stp>[Crispin Spreadsheet.xlsx]OEI!R190C6</stp>
        <tr r="F190" s="1"/>
      </tp>
      <tp>
        <v>146.75</v>
        <stp/>
        <stp>##V3_BDHV12</stp>
        <stp>ACA LN Equity</stp>
        <stp>PX_CLOSE_1D</stp>
        <stp>28/03/2018</stp>
        <stp>28/03/2018</stp>
        <stp>[Crispin Spreadsheet.xlsx]SWAN!R124C26</stp>
        <tr r="Z124" s="2"/>
      </tp>
      <tp>
        <v>1236</v>
        <stp/>
        <stp>##V3_BDHV12</stp>
        <stp>ABC LN Equity</stp>
        <stp>PX_CLOSE_1D</stp>
        <stp>28/03/2018</stp>
        <stp>28/03/2018</stp>
        <stp>[Crispin Spreadsheet.xlsx]SWAN!R123C26</stp>
        <tr r="Z123" s="2"/>
      </tp>
      <tp>
        <v>1681</v>
        <stp/>
        <stp>##V3_BDHV12</stp>
        <stp>AAL LN Equity</stp>
        <stp>PX_CLOSE_1D</stp>
        <stp>28/03/2018</stp>
        <stp>28/03/2018</stp>
        <stp>[Crispin Spreadsheet.xlsx]SWAN!R126C26</stp>
        <tr r="Z126" s="2"/>
      </tp>
      <tp>
        <v>27.25</v>
        <stp/>
        <stp>##V3_BDHV12</stp>
        <stp>AGY LN Equity</stp>
        <stp>PX_CLOSE_1D</stp>
        <stp>28/03/2018</stp>
        <stp>28/03/2018</stp>
        <stp>[Crispin Spreadsheet.xlsx]SWAN!R125C26</stp>
        <tr r="Z125" s="2"/>
      </tp>
      <tp>
        <v>3774</v>
        <stp/>
        <stp>##V3_BDHV12</stp>
        <stp>BKG LN Equity</stp>
        <stp>PX_CLOSE_1D</stp>
        <stp>28/03/2018</stp>
        <stp>28/03/2018</stp>
        <stp>[Crispin Spreadsheet.xlsx]SWAN!R132C26</stp>
        <tr r="Z132" s="2"/>
      </tp>
      <tp>
        <v>573.79999999999995</v>
        <stp/>
        <stp>##V3_BDHV12</stp>
        <stp>BA/ LN Equity</stp>
        <stp>PX_CLOSE_1D</stp>
        <stp>28/03/2018</stp>
        <stp>28/03/2018</stp>
        <stp>[Crispin Spreadsheet.xlsx]SWAN!R130C26</stp>
        <tr r="Z130" s="2"/>
      </tp>
      <tp>
        <v>1.772</v>
        <stp/>
        <stp>##V3_BDHV12</stp>
        <stp>CRN LN Equity</stp>
        <stp>PX_CLOSE_1D</stp>
        <stp>28/03/2018</stp>
        <stp>28/03/2018</stp>
        <stp>[Crispin Spreadsheet.xlsx]SWAN!R133C26</stp>
        <tr r="Z133" s="2"/>
      </tp>
      <tp>
        <v>1474</v>
        <stp/>
        <stp>##V3_BDHV12</stp>
        <stp>CPG LN Equity</stp>
        <stp>PX_CLOSE_1D</stp>
        <stp>28/03/2018</stp>
        <stp>28/03/2018</stp>
        <stp>[Crispin Spreadsheet.xlsx]SWAN!R136C26</stp>
        <tr r="Z136" s="2"/>
      </tp>
      <tp>
        <v>2533</v>
        <stp/>
        <stp>##V3_BDHV12</stp>
        <stp>CCH LN Equity</stp>
        <stp>PX_CLOSE_1D</stp>
        <stp>28/03/2018</stp>
        <stp>28/03/2018</stp>
        <stp>[Crispin Spreadsheet.xlsx]SWAN!R135C26</stp>
        <tr r="Z135" s="2"/>
      </tp>
      <tp>
        <v>563</v>
        <stp/>
        <stp>##V3_BDHV12</stp>
        <stp>LRE LN Equity</stp>
        <stp>PX_CLOSE_1D</stp>
        <stp>28/03/2018</stp>
        <stp>28/03/2018</stp>
        <stp>[Crispin Spreadsheet.xlsx]SWAN!R150C26</stp>
        <tr r="Z150" s="2"/>
      </tp>
      <tp>
        <v>2.34</v>
        <stp/>
        <stp>##V3_BDHV12</stp>
        <stp>WFT US Equity</stp>
        <stp>PX_CLOSE_1D</stp>
        <stp>28/03/2018</stp>
        <stp>28/03/2018</stp>
        <stp>[Crispin Spreadsheet.xlsx]SWAN!R210C26</stp>
        <tr r="Z210" s="2"/>
      </tp>
      <tp>
        <v>47.22</v>
        <stp/>
        <stp>##V3_BDHV12</stp>
        <stp>TUP US Equity</stp>
        <stp>PX_CLOSE_1D</stp>
        <stp>28/03/2018</stp>
        <stp>28/03/2018</stp>
        <stp>[Crispin Spreadsheet.xlsx]SWAN!R206C26</stp>
        <tr r="Z206" s="2"/>
      </tp>
      <tp>
        <v>177.15</v>
        <stp/>
        <stp>##V3_BDHV12</stp>
        <stp>URI US Equity</stp>
        <stp>PX_CLOSE_1D</stp>
        <stp>28/03/2018</stp>
        <stp>28/03/2018</stp>
        <stp>[Crispin Spreadsheet.xlsx]SWAN!R207C26</stp>
        <tr r="Z207" s="2"/>
      </tp>
      <tp>
        <v>178.5</v>
        <stp/>
        <stp>##V3_BDHV12</stp>
        <stp>OBD LN Equity</stp>
        <stp>PX_CLOSE_1D</stp>
        <stp>28/03/2018</stp>
        <stp>28/03/2018</stp>
        <stp>[Crispin Spreadsheet.xlsx]SWAN!R155C26</stp>
        <tr r="Z155" s="2"/>
      </tp>
      <tp>
        <v>11.24</v>
        <stp/>
        <stp>##V3_BDHV12</stp>
        <stp>RDC US Equity</stp>
        <stp>PX_CLOSE_1D</stp>
        <stp>28/03/2018</stp>
        <stp>28/03/2018</stp>
        <stp>[Crispin Spreadsheet.xlsx]SWAN!R201C26</stp>
        <tr r="Z201" s="2"/>
      </tp>
      <tp>
        <v>33.5</v>
        <stp/>
        <stp>##V3_BDHV12</stp>
        <stp>HUM LN Equity</stp>
        <stp>PX_CLOSE_1D</stp>
        <stp>28/03/2018</stp>
        <stp>28/03/2018</stp>
        <stp>[Crispin Spreadsheet.xlsx]SWAN!R143C26</stp>
        <tr r="Z143" s="2"/>
      </tp>
      <tp>
        <v>9.85</v>
        <stp/>
        <stp>##V3_BDHV12</stp>
        <stp>RIG US Equity</stp>
        <stp>PX_CLOSE_1D</stp>
        <stp>28/03/2018</stp>
        <stp>28/03/2018</stp>
        <stp>[Crispin Spreadsheet.xlsx]SWAN!R205C26</stp>
        <tr r="Z205" s="2"/>
      </tp>
      <tp>
        <v>145.1</v>
        <stp/>
        <stp>##V3_BDHV12</stp>
        <stp>ITV LN Equity</stp>
        <stp>PX_CLOSE_1D</stp>
        <stp>28/03/2018</stp>
        <stp>28/03/2018</stp>
        <stp>[Crispin Spreadsheet.xlsx]SWAN!R147C26</stp>
        <tr r="Z147" s="2"/>
      </tp>
      <tp>
        <v>122.41</v>
        <stp/>
        <stp>##V3_BDHV12</stp>
        <stp>SJM US Equity</stp>
        <stp>PX_CLOSE_1D</stp>
        <stp>28/03/2018</stp>
        <stp>28/03/2018</stp>
        <stp>[Crispin Spreadsheet.xlsx]SWAN!R189C26</stp>
        <tr r="Z189" s="2"/>
      </tp>
      <tp>
        <v>476.5</v>
        <stp/>
        <stp>##V3_BDHV12</stp>
        <stp>JUP LN Equity</stp>
        <stp>PX_CLOSE_1D</stp>
        <stp>28/03/2018</stp>
        <stp>28/03/2018</stp>
        <stp>[Crispin Spreadsheet.xlsx]SWAN!R149C26</stp>
        <tr r="Z149" s="2"/>
      </tp>
      <tp>
        <v>410.7</v>
        <stp/>
        <stp>##V3_BDHV12</stp>
        <stp>UHR SW Equity</stp>
        <stp>PX_CLOSE_1D</stp>
        <stp>28/03/2018</stp>
        <stp>28/03/2018</stp>
        <stp>[Crispin Spreadsheet.xlsx]SWAN!R120C26</stp>
        <tr r="Z120" s="2"/>
      </tp>
      <tp>
        <v>117.58</v>
        <stp/>
        <stp>##V3_BDHV12</stp>
        <stp>MON US Equity</stp>
        <stp>PX_CLOSE_1D</stp>
        <stp>28/03/2018</stp>
        <stp>28/03/2018</stp>
        <stp>[Crispin Spreadsheet.xlsx]SWAN!R195C26</stp>
        <tr r="Z195" s="2"/>
      </tp>
      <tp>
        <v>1234</v>
        <stp/>
        <stp>##V3_BDHV12</stp>
        <stp>TPK LN Equity</stp>
        <stp>PX_CLOSE_1D</stp>
        <stp>28/03/2018</stp>
        <stp>28/03/2018</stp>
        <stp>[Crispin Spreadsheet.xlsx]SWAN!R164C26</stp>
        <tr r="Z164" s="2"/>
      </tp>
      <tp>
        <v>195.85</v>
        <stp/>
        <stp>##V3_BDHV12</stp>
        <stp>TLW LN Equity</stp>
        <stp>PX_CLOSE_1D</stp>
        <stp>28/03/2018</stp>
        <stp>28/03/2018</stp>
        <stp>[Crispin Spreadsheet.xlsx]SWAN!R166C26</stp>
        <tr r="Z166" s="2"/>
      </tp>
      <tp>
        <v>28599</v>
        <stp/>
        <stp>##V3_BDHV12</stp>
        <stp>KIO SJ Equity</stp>
        <stp>PX_CLOSE_1D</stp>
        <stp>28/03/2018</stp>
        <stp>28/03/2018</stp>
        <stp>[Crispin Spreadsheet.xlsx]SWAN!R110C26</stp>
        <tr r="Z110" s="2"/>
      </tp>
      <tp>
        <v>71.66</v>
        <stp/>
        <stp>##V3_BDHV12</stp>
        <stp>LVS US Equity</stp>
        <stp>PX_CLOSE_1D</stp>
        <stp>28/03/2018</stp>
        <stp>28/03/2018</stp>
        <stp>[Crispin Spreadsheet.xlsx]SWAN!R194C26</stp>
        <tr r="Z194" s="2"/>
      </tp>
      <tp>
        <v>193.84</v>
        <stp/>
        <stp>##V3_BDHV12</stp>
        <stp>VOD LN Equity</stp>
        <stp>PX_CLOSE_1D</stp>
        <stp>28/03/2018</stp>
        <stp>28/03/2018</stp>
        <stp>[Crispin Spreadsheet.xlsx]SWAN!R168C26</stp>
        <tr r="Z168" s="2"/>
      </tp>
      <tp>
        <v>32.549999999999997</v>
        <stp/>
        <stp>##V3_BDHV12</stp>
        <stp>NAV US Equity</stp>
        <stp>PX_CLOSE_1D</stp>
        <stp>28/03/2018</stp>
        <stp>28/03/2018</stp>
        <stp>[Crispin Spreadsheet.xlsx]SWAN!R196C26</stp>
        <tr r="Z196" s="2"/>
      </tp>
      <tp>
        <v>28.26</v>
        <stp/>
        <stp>##V3_BDHV12</stp>
        <stp>DEC FP Equity</stp>
        <stp>PX_CLOSE_1D</stp>
        <stp>28/03/2018</stp>
        <stp>28/03/2018</stp>
        <stp>[Crispin Spreadsheet.xlsx]SWAN!R39C26</stp>
        <tr r="Z39" s="2"/>
      </tp>
      <tp>
        <v>1114</v>
        <stp/>
        <stp>##V3_BDHV12</stp>
        <stp>WPP LN Equity</stp>
        <stp>PX_CLOSE_1D</stp>
        <stp>28/03/2018</stp>
        <stp>28/03/2018</stp>
        <stp>[Crispin Spreadsheet.xlsx]SWAN!R169C26</stp>
        <tr r="Z169" s="2"/>
      </tp>
      <tp>
        <v>24.4</v>
        <stp/>
        <stp>##V3_BDHV12</stp>
        <stp>PDG LN Equity</stp>
        <stp>PX_CLOSE_1D</stp>
        <stp>28/03/2018</stp>
        <stp>28/03/2018</stp>
        <stp>[Crispin Spreadsheet.xlsx]SWAN!R158C26</stp>
        <tr r="Z158" s="2"/>
      </tp>
      <tp>
        <v>19.77</v>
        <stp/>
        <stp>##V3_BDHV12</stp>
        <stp>HTZ US Equity</stp>
        <stp>PX_CLOSE_1D</stp>
        <stp>28/03/2018</stp>
        <stp>28/03/2018</stp>
        <stp>[Crispin Spreadsheet.xlsx]SWAN!R188C26</stp>
        <tr r="Z188" s="2"/>
      </tp>
      <tp>
        <v>60.7</v>
        <stp/>
        <stp>##V3_BDHV12</stp>
        <stp>KHC US Equity</stp>
        <stp>PX_CLOSE_1D</stp>
        <stp>28/03/2018</stp>
        <stp>28/03/2018</stp>
        <stp>[Crispin Spreadsheet.xlsx]SWAN!R192C26</stp>
        <tr r="Z192" s="2"/>
      </tp>
      <tp>
        <v>3.96</v>
        <stp/>
        <stp>##V3_BDHV12</stp>
        <stp>KGC US Equity</stp>
        <stp>PX_CLOSE_1D</stp>
        <stp>28/03/2018</stp>
        <stp>28/03/2018</stp>
        <stp>[Crispin Spreadsheet.xlsx]SWAN!R191C26</stp>
        <tr r="Z191" s="2"/>
      </tp>
      <tp>
        <v>251.4</v>
        <stp/>
        <stp>##V3_BDHV12</stp>
        <stp>RTN LN Equity</stp>
        <stp>PX_CLOSE_1D</stp>
        <stp>28/03/2018</stp>
        <stp>28/03/2018</stp>
        <stp>[Crispin Spreadsheet.xlsx]SWAN!R161C26</stp>
        <tr r="Z161" s="2"/>
      </tp>
      <tp>
        <v>5916</v>
        <stp/>
        <stp>##V3_BDHV12</stp>
        <stp>RRS LN Equity</stp>
        <stp>PX_CLOSE_1D</stp>
        <stp>28/03/2018</stp>
        <stp>28/03/2018</stp>
        <stp>[Crispin Spreadsheet.xlsx]SWAN!R160C26</stp>
        <tr r="Z160" s="2"/>
      </tp>
      <tp>
        <v>23.38</v>
        <stp/>
        <stp>##V3_BDHV12</stp>
        <stp>PGS NO Equity</stp>
        <stp>PX_CLOSE_1D</stp>
        <stp>28/03/2018</stp>
        <stp>28/03/2018</stp>
        <stp>[Crispin Spreadsheet.xlsx]SWAN!R105C26</stp>
        <tr r="Z105" s="2"/>
      </tp>
      <tp>
        <v>51.86</v>
        <stp/>
        <stp>##V3_BDHV12</stp>
        <stp>LHN SW Equity</stp>
        <stp>PX_CLOSE_1D</stp>
        <stp>28/03/2018</stp>
        <stp>28/03/2018</stp>
        <stp>[Crispin Spreadsheet.xlsx]SWAN!R119C26</stp>
        <tr r="Z119" s="2"/>
      </tp>
      <tp>
        <v>1316</v>
        <stp/>
        <stp>##V3_BDHV12</stp>
        <stp>SKY LN Equity</stp>
        <stp>PX_CLOSE_1D</stp>
        <stp>28/03/2018</stp>
        <stp>28/03/2018</stp>
        <stp>[Crispin Spreadsheet.xlsx]SWAN!R162C26</stp>
        <tr r="Z162" s="2"/>
      </tp>
      <tp>
        <v>54.26</v>
        <stp/>
        <stp>##V3_BDHV12</stp>
        <stp>DAL US Equity</stp>
        <stp>PX_CLOSE_1D</stp>
        <stp>28/03/2018</stp>
        <stp>28/03/2018</stp>
        <stp>[Crispin Spreadsheet.xlsx]SWAN!R184C26</stp>
        <tr r="Z184" s="2"/>
      </tp>
      <tp>
        <v>20.079999999999998</v>
        <stp/>
        <stp>##V3_BDHV12</stp>
        <stp>GGP US Equity</stp>
        <stp>PX_CLOSE_1D</stp>
        <stp>28/03/2018</stp>
        <stp>28/03/2018</stp>
        <stp>[Crispin Spreadsheet.xlsx]SWAN!R185C26</stp>
        <tr r="Z185" s="2"/>
      </tp>
      <tp>
        <v>11132</v>
        <stp/>
        <stp>##V3_BDHV12</stp>
        <stp>ANG SJ Equity</stp>
        <stp>PX_CLOSE_1D</stp>
        <stp>28/03/2018</stp>
        <stp>28/03/2018</stp>
        <stp>[Crispin Spreadsheet.xlsx]SWAN!R109C26</stp>
        <tr r="Z109" s="2"/>
      </tp>
      <tp>
        <v>51</v>
        <stp/>
        <stp>##V3_BDHV12</stp>
        <stp>BID US Equity</stp>
        <stp>PX_CLOSE_1D</stp>
        <stp>28/03/2018</stp>
        <stp>28/03/2018</stp>
        <stp>[Crispin Spreadsheet.xlsx]SWAN!R203C26</stp>
        <tr r="Z203" s="2"/>
      </tp>
      <tp>
        <v>46.94</v>
        <stp/>
        <stp>##V3_BDHV12</stp>
        <stp>CAR US Equity</stp>
        <stp>PX_CLOSE_1D</stp>
        <stp>28/03/2018</stp>
        <stp>28/03/2018</stp>
        <stp>[Crispin Spreadsheet.xlsx]SWAN!R174C26</stp>
        <tr r="Z174" s="2"/>
      </tp>
      <tp>
        <v>146.99</v>
        <stp/>
        <stp>##V3_BDHV12</stp>
        <stp>CAT US Equity</stp>
        <stp>PX_CLOSE_1D</stp>
        <stp>28/03/2018</stp>
        <stp>28/03/2018</stp>
        <stp>[Crispin Spreadsheet.xlsx]SWAN!R179C26</stp>
        <tr r="Z179" s="2"/>
      </tp>
      <tp>
        <v>25.25</v>
        <stp/>
        <stp>##V3_BDHV12</stp>
        <stp>BGS US Equity</stp>
        <stp>PX_CLOSE_1D</stp>
        <stp>28/03/2018</stp>
        <stp>28/03/2018</stp>
        <stp>[Crispin Spreadsheet.xlsx]SWAN!R175C26</stp>
        <tr r="Z175" s="2"/>
      </tp>
      <tp>
        <v>22.7</v>
        <stp/>
        <stp>##V3_BDHV12</stp>
        <stp>BFR US Equity</stp>
        <stp>PX_CLOSE_1D</stp>
        <stp>28/03/2018</stp>
        <stp>28/03/2018</stp>
        <stp>[Crispin Spreadsheet.xlsx]SWAN!R177C26</stp>
        <tr r="Z177" s="2"/>
      </tp>
      <tp>
        <v>108.02</v>
        <stp/>
        <stp>##V3_BDHV12</stp>
        <stp>BMA US Equity</stp>
        <stp>PX_CLOSE_1D</stp>
        <stp>28/03/2018</stp>
        <stp>28/03/2018</stp>
        <stp>[Crispin Spreadsheet.xlsx]SWAN!R176C26</stp>
        <tr r="Z176" s="2"/>
      </tp>
      <tp t="s">
        <v>USD</v>
        <stp/>
        <stp>##V3_BDPV12</stp>
        <stp>FWONK US Equity</stp>
        <stp>CRNCY</stp>
        <stp>[Crispin Spreadsheet.xlsx]OEI!R780C4</stp>
        <tr r="D780" s="1"/>
      </tp>
      <tp>
        <v>5305</v>
        <stp/>
        <stp>##V3_BDPV12</stp>
        <stp>RICHT HB Equity</stp>
        <stp>PX_YEST_CLOSE</stp>
        <stp>[Crispin Spreadsheet.xlsx]OEI!R209C6</stp>
        <tr r="F209" s="1"/>
      </tp>
      <tp>
        <v>10.130000000000001</v>
        <stp/>
        <stp>##V3_BDPV12</stp>
        <stp>CERV IM Equity</stp>
        <stp>PX_YEST_CLOSE</stp>
        <stp>[Crispin Spreadsheet.xlsx]OEI!R223C6</stp>
        <tr r="F223" s="1"/>
      </tp>
      <tp>
        <v>3955.5</v>
        <stp/>
        <stp>##V3_BDPV12</stp>
        <stp>ULVR LN Equity</stp>
        <stp>PX_YEST_CLOSE</stp>
        <stp>[Crispin Spreadsheet.xlsx]OEI!R584C6</stp>
        <tr r="F584" s="1"/>
      </tp>
      <tp>
        <v>3229</v>
        <stp/>
        <stp>##V3_BDHV12</stp>
        <stp>VGA Index</stp>
        <stp>PX_CLOSE_1D</stp>
        <stp>28/03/2018</stp>
        <stp>28/03/2018</stp>
        <stp>[Crispin Spreadsheet.xlsx]OEI!R81C28</stp>
        <tr r="AB81" s="1"/>
      </tp>
      <tp>
        <v>53.81</v>
        <stp/>
        <stp>##V3_BDPV12</stp>
        <stp>QCOM US Equity</stp>
        <stp>PX_YEST_CLOSE</stp>
        <stp>[Crispin Spreadsheet.xlsx]OEI!R690C6</stp>
        <tr r="F690" s="1"/>
      </tp>
      <tp>
        <v>229.93</v>
        <stp/>
        <stp>##V3_BDPV12</stp>
        <stp>ILMN US Equity</stp>
        <stp>PX_YEST_CLOSE</stp>
        <stp>[Crispin Spreadsheet.xlsx]OEI!R652C6</stp>
        <tr r="F652" s="1"/>
      </tp>
      <tp>
        <v>225.2</v>
        <stp/>
        <stp>##V3_BDPV12</stp>
        <stp>LONN SW Equity</stp>
        <stp>PX_YEST_CLOSE</stp>
        <stp>[Crispin Spreadsheet.xlsx]OEI!R385C6</stp>
        <tr r="F385" s="1"/>
      </tp>
      <tp t="s">
        <v>JPY</v>
        <stp/>
        <stp>##V3_BDPV12</stp>
        <stp>2331 JT Equity</stp>
        <stp>CRNCY</stp>
        <stp>[Crispin Spreadsheet.xlsx]ALEG!R23C4</stp>
        <tr r="D23" s="3"/>
      </tp>
      <tp t="s">
        <v>CHF</v>
        <stp/>
        <stp>##V3_BDPV12</stp>
        <stp>NESN SW Equity</stp>
        <stp>CRNCY</stp>
        <stp>[Crispin Spreadsheet.xlsx]OEI!R386C4</stp>
        <tr r="D386" s="1"/>
      </tp>
      <tp t="s">
        <v>GBp</v>
        <stp/>
        <stp>##V3_BDPV12</stp>
        <stp>SMIN LN Equity</stp>
        <stp>CRNCY</stp>
        <stp>[Crispin Spreadsheet.xlsx]OEI!R565C4</stp>
        <tr r="D565" s="1"/>
      </tp>
      <tp>
        <v>141.75</v>
        <stp/>
        <stp>##V3_BDPV12</stp>
        <stp>SECUB SS Equity</stp>
        <stp>PX_YEST_CLOSE</stp>
        <stp>[Crispin Spreadsheet.xlsx]OEI!R365C6</stp>
        <tr r="F365" s="1"/>
      </tp>
      <tp t="s">
        <v>JPY</v>
        <stp/>
        <stp>##V3_BDPV12</stp>
        <stp>8306 JT Equity</stp>
        <stp>CRNCY</stp>
        <stp>[Crispin Spreadsheet.xlsx]ALEG!R20C4</stp>
        <tr r="D20" s="3"/>
      </tp>
      <tp>
        <v>6190</v>
        <stp/>
        <stp>##V3_BDPV12</stp>
        <stp>6383 JT Equity</stp>
        <stp>LAST_PRICE</stp>
        <stp>[Crispin Spreadsheet.xlsx]OEI!R245C7</stp>
        <tr r="G245" s="1"/>
      </tp>
      <tp>
        <v>1555</v>
        <stp/>
        <stp>##V3_BDPV12</stp>
        <stp>6395 JT Equity</stp>
        <stp>LAST_PRICE</stp>
        <stp>[Crispin Spreadsheet.xlsx]OEI!R283C7</stp>
        <tr r="G283" s="1"/>
      </tp>
      <tp>
        <v>1941</v>
        <stp/>
        <stp>##V3_BDPV12</stp>
        <stp>6141 JT Equity</stp>
        <stp>LAST_PRICE</stp>
        <stp>[Crispin Spreadsheet.xlsx]OEI!R247C7</stp>
        <tr r="G247" s="1"/>
      </tp>
      <tp>
        <v>21.58</v>
        <stp/>
        <stp>##V3_BDHV12</stp>
        <stp>ONTEX BB Equity</stp>
        <stp>PX_CLOSE_1D</stp>
        <stp>28/03/2018</stp>
        <stp>28/03/2018</stp>
        <stp>[Crispin Spreadsheet.xlsx]OEI!R38C28</stp>
        <tr r="AB38" s="1"/>
      </tp>
      <tp t="s">
        <v>EUR</v>
        <stp/>
        <stp>##V3_BDPV12</stp>
        <stp>IBA Index</stp>
        <stp>CRNCY</stp>
        <stp>[Crispin Spreadsheet.xlsx]OEI!R337C4</stp>
        <tr r="D337" s="1"/>
      </tp>
      <tp>
        <v>1925</v>
        <stp/>
        <stp>##V3_BDPV12</stp>
        <stp>8750 JT Equity</stp>
        <stp>LAST_PRICE</stp>
        <stp>[Crispin Spreadsheet.xlsx]OEI!R246C7</stp>
        <tr r="G246" s="1"/>
      </tp>
      <tp>
        <v>5940</v>
        <stp/>
        <stp>##V3_BDPV12</stp>
        <stp>RRS LN Equity</stp>
        <stp>LAST_PRICE</stp>
        <stp>[Crispin Spreadsheet.xlsx]OPUS!R49C7</stp>
        <tr r="G49" s="4"/>
      </tp>
      <tp>
        <v>3.97</v>
        <stp/>
        <stp>##V3_BDPV12</stp>
        <stp>KGC US Equity</stp>
        <stp>LAST_PRICE</stp>
        <stp>[Crispin Spreadsheet.xlsx]FDXC!R49C7</stp>
        <tr r="G49" s="8"/>
      </tp>
      <tp>
        <v>60</v>
        <stp/>
        <stp>##V3_BDHV12</stp>
        <stp>TUNG LN Equity</stp>
        <stp>PX_CLOSE_1D</stp>
        <stp>28/03/2018</stp>
        <stp>28/03/2018</stp>
        <stp>[Crispin Spreadsheet.xlsx]OPE!R46C22</stp>
        <tr r="V46" s="5"/>
      </tp>
      <tp>
        <v>204.1</v>
        <stp/>
        <stp>##V3_BDPV12</stp>
        <stp>QQ/ LN Equity</stp>
        <stp>LAST_PRICE</stp>
        <stp>[Crispin Spreadsheet.xlsx]OEI!R534C7</stp>
        <tr r="G534" s="1"/>
      </tp>
      <tp>
        <v>1312.5</v>
        <stp/>
        <stp>##V3_BDPV12</stp>
        <stp>SN/ LN Equity</stp>
        <stp>LAST_PRICE</stp>
        <stp>[Crispin Spreadsheet.xlsx]OEI!R564C7</stp>
        <tr r="G564" s="1"/>
      </tp>
      <tp>
        <v>467.8</v>
        <stp/>
        <stp>##V3_BDHV12</stp>
        <stp>HWDN LN Equity</stp>
        <stp>PX_CLOSE_1D</stp>
        <stp>28/03/2018</stp>
        <stp>28/03/2018</stp>
        <stp>[Crispin Spreadsheet.xlsx]SWAN!R142C26</stp>
        <tr r="Z142" s="2"/>
      </tp>
      <tp>
        <v>647</v>
        <stp/>
        <stp>##V3_BDHV12</stp>
        <stp>DMGT LN Equity</stp>
        <stp>PX_CLOSE_1D</stp>
        <stp>28/03/2018</stp>
        <stp>28/03/2018</stp>
        <stp>[Crispin Spreadsheet.xlsx]ALEG!R38C22</stp>
        <tr r="V38" s="3"/>
      </tp>
      <tp>
        <v>14.925000000000001</v>
        <stp/>
        <stp>##V3_BDPV12</stp>
        <stp>STERV FH Equity</stp>
        <stp>PX_YEST_CLOSE</stp>
        <stp>[Crispin Spreadsheet.xlsx]OEI!R77C6</stp>
        <tr r="F77" s="1"/>
      </tp>
      <tp>
        <v>68.3</v>
        <stp/>
        <stp>##V3_BDHV12</stp>
        <stp>VSAT US Equity</stp>
        <stp>PX_CLOSE_1D</stp>
        <stp>28/03/2018</stp>
        <stp>28/03/2018</stp>
        <stp>[Crispin Spreadsheet.xlsx]ALEG!R59C22</stp>
        <tr r="V59" s="3"/>
      </tp>
      <tp>
        <v>538.79999999999995</v>
        <stp/>
        <stp>##V3_BDHV12</stp>
        <stp>HMSO LN Equity</stp>
        <stp>PX_CLOSE_1D</stp>
        <stp>28/03/2018</stp>
        <stp>28/03/2018</stp>
        <stp>[Crispin Spreadsheet.xlsx]SWAN!R141C26</stp>
        <tr r="Z141" s="2"/>
      </tp>
      <tp>
        <v>10.322699999999999</v>
        <stp/>
        <stp>##V3_BDPV12</stp>
        <stp>EURSEK Curncy</stp>
        <stp>LAST_PRICE</stp>
        <stp>[Crispin Spreadsheet.xlsx]OEI!R368C13</stp>
        <tr r="M368" s="1"/>
      </tp>
      <tp>
        <v>10.322699999999999</v>
        <stp/>
        <stp>##V3_BDPV12</stp>
        <stp>EURSEK Curncy</stp>
        <stp>LAST_PRICE</stp>
        <stp>[Crispin Spreadsheet.xlsx]OEI!R369C13</stp>
        <tr r="M369" s="1"/>
      </tp>
      <tp>
        <v>10.322699999999999</v>
        <stp/>
        <stp>##V3_BDPV12</stp>
        <stp>EURSEK Curncy</stp>
        <stp>LAST_PRICE</stp>
        <stp>[Crispin Spreadsheet.xlsx]OEI!R364C13</stp>
        <tr r="M364" s="1"/>
      </tp>
      <tp>
        <v>10.322699999999999</v>
        <stp/>
        <stp>##V3_BDPV12</stp>
        <stp>EURSEK Curncy</stp>
        <stp>LAST_PRICE</stp>
        <stp>[Crispin Spreadsheet.xlsx]OEI!R365C13</stp>
        <tr r="M365" s="1"/>
      </tp>
      <tp>
        <v>10.322699999999999</v>
        <stp/>
        <stp>##V3_BDPV12</stp>
        <stp>EURSEK Curncy</stp>
        <stp>LAST_PRICE</stp>
        <stp>[Crispin Spreadsheet.xlsx]OEI!R366C13</stp>
        <tr r="M366" s="1"/>
      </tp>
      <tp>
        <v>10.322699999999999</v>
        <stp/>
        <stp>##V3_BDPV12</stp>
        <stp>EURSEK Curncy</stp>
        <stp>LAST_PRICE</stp>
        <stp>[Crispin Spreadsheet.xlsx]OEI!R367C13</stp>
        <tr r="M367" s="1"/>
      </tp>
      <tp>
        <v>10.322699999999999</v>
        <stp/>
        <stp>##V3_BDPV12</stp>
        <stp>EURSEK Curncy</stp>
        <stp>LAST_PRICE</stp>
        <stp>[Crispin Spreadsheet.xlsx]OEI!R360C13</stp>
        <tr r="M360" s="1"/>
      </tp>
      <tp>
        <v>10.322699999999999</v>
        <stp/>
        <stp>##V3_BDPV12</stp>
        <stp>EURSEK Curncy</stp>
        <stp>LAST_PRICE</stp>
        <stp>[Crispin Spreadsheet.xlsx]OEI!R361C13</stp>
        <tr r="M361" s="1"/>
      </tp>
      <tp>
        <v>10.322699999999999</v>
        <stp/>
        <stp>##V3_BDPV12</stp>
        <stp>EURSEK Curncy</stp>
        <stp>LAST_PRICE</stp>
        <stp>[Crispin Spreadsheet.xlsx]OEI!R362C13</stp>
        <tr r="M362" s="1"/>
      </tp>
      <tp>
        <v>10.322699999999999</v>
        <stp/>
        <stp>##V3_BDPV12</stp>
        <stp>EURSEK Curncy</stp>
        <stp>LAST_PRICE</stp>
        <stp>[Crispin Spreadsheet.xlsx]OEI!R363C13</stp>
        <tr r="M363" s="1"/>
      </tp>
      <tp>
        <v>10.322699999999999</v>
        <stp/>
        <stp>##V3_BDPV12</stp>
        <stp>EURSEK Curncy</stp>
        <stp>LAST_PRICE</stp>
        <stp>[Crispin Spreadsheet.xlsx]OEI!R370C13</stp>
        <tr r="M370" s="1"/>
      </tp>
      <tp>
        <v>10.322699999999999</v>
        <stp/>
        <stp>##V3_BDPV12</stp>
        <stp>EURSEK Curncy</stp>
        <stp>LAST_PRICE</stp>
        <stp>[Crispin Spreadsheet.xlsx]OEI!R371C13</stp>
        <tr r="M371" s="1"/>
      </tp>
      <tp>
        <v>10.322699999999999</v>
        <stp/>
        <stp>##V3_BDPV12</stp>
        <stp>EURSEK Curncy</stp>
        <stp>LAST_PRICE</stp>
        <stp>[Crispin Spreadsheet.xlsx]OEI!R358C13</stp>
        <tr r="M358" s="1"/>
      </tp>
      <tp>
        <v>10.322699999999999</v>
        <stp/>
        <stp>##V3_BDPV12</stp>
        <stp>EURSEK Curncy</stp>
        <stp>LAST_PRICE</stp>
        <stp>[Crispin Spreadsheet.xlsx]OEI!R359C13</stp>
        <tr r="M359" s="1"/>
      </tp>
      <tp>
        <v>10.322699999999999</v>
        <stp/>
        <stp>##V3_BDPV12</stp>
        <stp>EURSEK Curncy</stp>
        <stp>LAST_PRICE</stp>
        <stp>[Crispin Spreadsheet.xlsx]OEI!R354C13</stp>
        <tr r="M354" s="1"/>
      </tp>
      <tp>
        <v>10.322699999999999</v>
        <stp/>
        <stp>##V3_BDPV12</stp>
        <stp>EURSEK Curncy</stp>
        <stp>LAST_PRICE</stp>
        <stp>[Crispin Spreadsheet.xlsx]OEI!R355C13</stp>
        <tr r="M355" s="1"/>
      </tp>
      <tp>
        <v>10.322699999999999</v>
        <stp/>
        <stp>##V3_BDPV12</stp>
        <stp>EURSEK Curncy</stp>
        <stp>LAST_PRICE</stp>
        <stp>[Crispin Spreadsheet.xlsx]OEI!R356C13</stp>
        <tr r="M356" s="1"/>
      </tp>
      <tp>
        <v>10.322699999999999</v>
        <stp/>
        <stp>##V3_BDPV12</stp>
        <stp>EURSEK Curncy</stp>
        <stp>LAST_PRICE</stp>
        <stp>[Crispin Spreadsheet.xlsx]OEI!R357C13</stp>
        <tr r="M357" s="1"/>
      </tp>
      <tp>
        <v>10.322699999999999</v>
        <stp/>
        <stp>##V3_BDPV12</stp>
        <stp>EURSEK Curncy</stp>
        <stp>LAST_PRICE</stp>
        <stp>[Crispin Spreadsheet.xlsx]OEI!R353C13</stp>
        <tr r="M353" s="1"/>
      </tp>
      <tp>
        <v>1.6142000000000001</v>
        <stp/>
        <stp>##V3_BDPV12</stp>
        <stp>EURSGD Curncy</stp>
        <stp>LAST_PRICE</stp>
        <stp>[Crispin Spreadsheet.xlsx]OEI!R328C13</stp>
        <tr r="M328" s="1"/>
      </tp>
      <tp>
        <v>10.322699999999999</v>
        <stp/>
        <stp>##V3_BDPV12</stp>
        <stp>EURSEK Curncy</stp>
        <stp>LAST_PRICE</stp>
        <stp>[Crispin Spreadsheet.xlsx]OEI!R796C13</stp>
        <tr r="M796" s="1"/>
      </tp>
      <tp>
        <v>10.322699999999999</v>
        <stp/>
        <stp>##V3_BDPV12</stp>
        <stp>EURSEK Curncy</stp>
        <stp>LAST_PRICE</stp>
        <stp>[Crispin Spreadsheet.xlsx]OEI!R769C13</stp>
        <tr r="M769" s="1"/>
      </tp>
      <tp>
        <v>10.322699999999999</v>
        <stp/>
        <stp>##V3_BDPV12</stp>
        <stp>EURSEK Curncy</stp>
        <stp>LAST_PRICE</stp>
        <stp>[Crispin Spreadsheet.xlsx]OEI!R774C13</stp>
        <tr r="M774" s="1"/>
      </tp>
      <tp>
        <v>10.322699999999999</v>
        <stp/>
        <stp>##V3_BDPV12</stp>
        <stp>EURSEK Curncy</stp>
        <stp>LAST_PRICE</stp>
        <stp>[Crispin Spreadsheet.xlsx]OEI!R771C13</stp>
        <tr r="M771" s="1"/>
      </tp>
      <tp t="s">
        <v>JPY</v>
        <stp/>
        <stp>##V3_BDPV12</stp>
        <stp>5726 JT Equity</stp>
        <stp>CRNCY</stp>
        <stp>[Crispin Spreadsheet.xlsx]SWAN!R88C4</stp>
        <tr r="D88" s="2"/>
      </tp>
      <tp t="s">
        <v>JPY</v>
        <stp/>
        <stp>##V3_BDPV12</stp>
        <stp>9684 JT Equity</stp>
        <stp>CRNCY</stp>
        <stp>[Crispin Spreadsheet.xlsx]SWAN!R92C4</stp>
        <tr r="D92" s="2"/>
      </tp>
      <tp>
        <v>62.1</v>
        <stp/>
        <stp>##V3_BDPV12</stp>
        <stp>LAMR US Equity</stp>
        <stp>PX_YEST_CLOSE</stp>
        <stp>[Crispin Spreadsheet.xlsx]OEI!R661C6</stp>
        <tr r="F661" s="1"/>
      </tp>
      <tp>
        <v>2.5720000000000001</v>
        <stp/>
        <stp>##V3_BDPV12</stp>
        <stp>BMPS IM Equity</stp>
        <stp>PX_YEST_CLOSE</stp>
        <stp>[Crispin Spreadsheet.xlsx]OEI!R222C6</stp>
        <tr r="F222" s="1"/>
      </tp>
      <tp t="s">
        <v>SEK</v>
        <stp/>
        <stp>##V3_BDPV12</stp>
        <stp>LUPE SS Equity</stp>
        <stp>CRNCY</stp>
        <stp>[Crispin Spreadsheet.xlsx]OEI!R362C4</stp>
        <tr r="D362" s="1"/>
      </tp>
      <tp t="s">
        <v>GBp</v>
        <stp/>
        <stp>##V3_BDPV12</stp>
        <stp>BVIC LN Equity</stp>
        <stp>CRNCY</stp>
        <stp>[Crispin Spreadsheet.xlsx]OEI!R426C4</stp>
        <tr r="D426" s="1"/>
      </tp>
      <tp t="s">
        <v>SEK</v>
        <stp/>
        <stp>##V3_BDPV12</stp>
        <stp>SWEDA SS Equity</stp>
        <stp>CRNCY</stp>
        <stp>[Crispin Spreadsheet.xlsx]OEI!R369C4</stp>
        <tr r="D369" s="1"/>
      </tp>
      <tp>
        <v>4415</v>
        <stp/>
        <stp>##V3_BDPV12</stp>
        <stp>8316 JT Equity</stp>
        <stp>PX_YEST_CLOSE</stp>
        <stp>[Crispin Spreadsheet.xlsx]OPUS!R28C6</stp>
        <tr r="F28" s="4"/>
      </tp>
      <tp t="s">
        <v>JPY</v>
        <stp/>
        <stp>##V3_BDPV12</stp>
        <stp>8306 JT Equity</stp>
        <stp>CRNCY</stp>
        <stp>[Crispin Spreadsheet.xlsx]FDXC!R17C4</stp>
        <tr r="D17" s="8"/>
      </tp>
      <tp t="s">
        <v>JPY</v>
        <stp/>
        <stp>##V3_BDPV12</stp>
        <stp>4911 JT Equity</stp>
        <stp>CRNCY</stp>
        <stp>[Crispin Spreadsheet.xlsx]ALEG!R22C4</stp>
        <tr r="D22" s="3"/>
      </tp>
      <tp t="s">
        <v>CHF</v>
        <stp/>
        <stp>##V3_BDPV12</stp>
        <stp>ZURN SW Equity</stp>
        <stp>CRNCY</stp>
        <stp>[Crispin Spreadsheet.xlsx]OEI!R394C4</stp>
        <tr r="D394" s="1"/>
      </tp>
      <tp t="s">
        <v>EUR</v>
        <stp/>
        <stp>##V3_BDPV12</stp>
        <stp>CNHI IM Equity</stp>
        <stp>CRNCY</stp>
        <stp>[Crispin Spreadsheet.xlsx]OEI!R224C4</stp>
        <tr r="D224" s="1"/>
      </tp>
      <tp t="s">
        <v>JPY</v>
        <stp/>
        <stp>##V3_BDPV12</stp>
        <stp>5020 JT Equity</stp>
        <stp>CRNCY</stp>
        <stp>[Crispin Spreadsheet.xlsx]FDXC!R15C4</stp>
        <tr r="D15" s="8"/>
      </tp>
      <tp>
        <v>2242</v>
        <stp/>
        <stp>##V3_BDPV12</stp>
        <stp>6857 JT Equity</stp>
        <stp>LAST_PRICE</stp>
        <stp>[Crispin Spreadsheet.xlsx]OEI!R242C7</stp>
        <tr r="G242" s="1"/>
      </tp>
      <tp>
        <v>3195</v>
        <stp/>
        <stp>##V3_BDPV12</stp>
        <stp>6753 JT Equity</stp>
        <stp>LAST_PRICE</stp>
        <stp>[Crispin Spreadsheet.xlsx]OEI!R276C7</stp>
        <tr r="G276" s="1"/>
      </tp>
      <tp>
        <v>763.5</v>
        <stp/>
        <stp>##V3_BDHV12</stp>
        <stp>NG/ LN Equity</stp>
        <stp>PX_CLOSE_1D</stp>
        <stp>28/03/2018</stp>
        <stp>28/03/2018</stp>
        <stp>[Crispin Spreadsheet.xlsx]OEI!R515C28</stp>
        <tr r="AB515" s="1"/>
      </tp>
      <tp>
        <v>874.4</v>
        <stp/>
        <stp>##V3_BDHV12</stp>
        <stp>RR/ LN Equity</stp>
        <stp>PX_CLOSE_1D</stp>
        <stp>28/03/2018</stp>
        <stp>28/03/2018</stp>
        <stp>[Crispin Spreadsheet.xlsx]OEI!R546C28</stp>
        <tr r="AB546" s="1"/>
      </tp>
      <tp>
        <v>1334</v>
        <stp/>
        <stp>##V3_BDHV12</stp>
        <stp>SN/ LN Equity</stp>
        <stp>PX_CLOSE_1D</stp>
        <stp>28/03/2018</stp>
        <stp>28/03/2018</stp>
        <stp>[Crispin Spreadsheet.xlsx]OEI!R564C28</stp>
        <tr r="AB564" s="1"/>
      </tp>
      <tp>
        <v>201.6</v>
        <stp/>
        <stp>##V3_BDHV12</stp>
        <stp>QQ/ LN Equity</stp>
        <stp>PX_CLOSE_1D</stp>
        <stp>28/03/2018</stp>
        <stp>28/03/2018</stp>
        <stp>[Crispin Spreadsheet.xlsx]OEI!R534C28</stp>
        <tr r="AB534" s="1"/>
      </tp>
      <tp>
        <v>5857</v>
        <stp/>
        <stp>##V3_BDHV12</stp>
        <stp>RB/ LN Equity</stp>
        <stp>PX_CLOSE_1D</stp>
        <stp>28/03/2018</stp>
        <stp>28/03/2018</stp>
        <stp>[Crispin Spreadsheet.xlsx]OEI!R537C28</stp>
        <tr r="AB537" s="1"/>
      </tp>
      <tp>
        <v>668.4</v>
        <stp/>
        <stp>##V3_BDHV12</stp>
        <stp>UU/ LN Equity</stp>
        <stp>PX_CLOSE_1D</stp>
        <stp>28/03/2018</stp>
        <stp>28/03/2018</stp>
        <stp>[Crispin Spreadsheet.xlsx]OEI!R585C28</stp>
        <tr r="AB585" s="1"/>
      </tp>
      <tp>
        <v>834</v>
        <stp/>
        <stp>##V3_BDPV12</stp>
        <stp>5202 JT Equity</stp>
        <stp>LAST_PRICE</stp>
        <stp>[Crispin Spreadsheet.xlsx]OEI!R267C7</stp>
        <tr r="G267" s="1"/>
      </tp>
      <tp>
        <v>573.79999999999995</v>
        <stp/>
        <stp>##V3_BDHV12</stp>
        <stp>BA/ LN Equity</stp>
        <stp>PX_CLOSE_1D</stp>
        <stp>28/03/2018</stp>
        <stp>28/03/2018</stp>
        <stp>[Crispin Spreadsheet.xlsx]OEI!R416C28</stp>
        <tr r="AB416" s="1"/>
      </tp>
      <tp>
        <v>180</v>
        <stp/>
        <stp>##V3_BDHV12</stp>
        <stp>DC/ LN Equity</stp>
        <stp>PX_CLOSE_1D</stp>
        <stp>28/03/2018</stp>
        <stp>28/03/2018</stp>
        <stp>[Crispin Spreadsheet.xlsx]OEI!R449C28</stp>
        <tr r="AB449" s="1"/>
      </tp>
      <tp>
        <v>498.4</v>
        <stp/>
        <stp>##V3_BDHV12</stp>
        <stp>AV/ LN Equity</stp>
        <stp>PX_CLOSE_1D</stp>
        <stp>28/03/2018</stp>
        <stp>28/03/2018</stp>
        <stp>[Crispin Spreadsheet.xlsx]OEI!R415C28</stp>
        <tr r="AB415" s="1"/>
      </tp>
      <tp>
        <v>475.35</v>
        <stp/>
        <stp>##V3_BDHV12</stp>
        <stp>BP/ LN Equity</stp>
        <stp>PX_CLOSE_1D</stp>
        <stp>28/03/2018</stp>
        <stp>28/03/2018</stp>
        <stp>[Crispin Spreadsheet.xlsx]OEI!R423C28</stp>
        <tr r="AB423" s="1"/>
      </tp>
      <tp>
        <v>4750</v>
        <stp/>
        <stp>##V3_BDPV12</stp>
        <stp>9684 JT Equity</stp>
        <stp>LAST_PRICE</stp>
        <stp>[Crispin Spreadsheet.xlsx]OEI!R281C7</stp>
        <tr r="G281" s="1"/>
      </tp>
      <tp>
        <v>2527</v>
        <stp/>
        <stp>##V3_BDPV12</stp>
        <stp>8801 JT Equity</stp>
        <stp>LAST_PRICE</stp>
        <stp>[Crispin Spreadsheet.xlsx]OEI!R264C7</stp>
        <tr r="G264" s="1"/>
      </tp>
      <tp>
        <v>207800</v>
        <stp/>
        <stp>##V3_BDPV12</stp>
        <stp>8953 JT Equity</stp>
        <stp>LAST_PRICE</stp>
        <stp>[Crispin Spreadsheet.xlsx]OEI!R256C7</stp>
        <tr r="G256" s="1"/>
      </tp>
      <tp>
        <v>694.4</v>
        <stp/>
        <stp>##V3_BDPV12</stp>
        <stp>8306 JT Equity</stp>
        <stp>LAST_PRICE</stp>
        <stp>[Crispin Spreadsheet.xlsx]OEI!R263C7</stp>
        <tr r="G263" s="1"/>
      </tp>
      <tp>
        <v>1311</v>
        <stp/>
        <stp>##V3_BDPV12</stp>
        <stp>SKY LN Equity</stp>
        <stp>LAST_PRICE</stp>
        <stp>[Crispin Spreadsheet.xlsx]OPUS!R50C7</stp>
        <tr r="G50" s="4"/>
      </tp>
      <tp>
        <v>794.5</v>
        <stp/>
        <stp>##V3_BDPV12</stp>
        <stp>NG/ LN Equity</stp>
        <stp>LAST_PRICE</stp>
        <stp>[Crispin Spreadsheet.xlsx]OEI!R515C7</stp>
        <tr r="G515" s="1"/>
      </tp>
      <tp>
        <v>492.1</v>
        <stp/>
        <stp>##V3_BDPV12</stp>
        <stp>AV/ LN Equity</stp>
        <stp>LAST_PRICE</stp>
        <stp>[Crispin Spreadsheet.xlsx]OEI!R415C7</stp>
        <tr r="G415" s="1"/>
      </tp>
      <tp>
        <v>700.6</v>
        <stp/>
        <stp>##V3_BDPV12</stp>
        <stp>UU/ LN Equity</stp>
        <stp>LAST_PRICE</stp>
        <stp>[Crispin Spreadsheet.xlsx]OEI!R585C7</stp>
        <tr r="G585" s="1"/>
      </tp>
      <tp>
        <v>66.86</v>
        <stp/>
        <stp>##V3_BDPV12</stp>
        <stp>PAH3 GY Equity</stp>
        <stp>LAST_PRICE</stp>
        <stp>[Crispin Spreadsheet.xlsx]OEI!R167C7</stp>
        <tr r="G167" s="1"/>
      </tp>
      <tp>
        <v>126.84</v>
        <stp/>
        <stp>##V3_BDHV12</stp>
        <stp>GBS LN Equity</stp>
        <stp>PX_CLOSE_1D</stp>
        <stp>28/03/2018</stp>
        <stp>28/03/2018</stp>
        <stp>[Crispin Spreadsheet.xlsx]ALEG!R39C22</stp>
        <tr r="V39" s="3"/>
      </tp>
      <tp>
        <v>5916</v>
        <stp/>
        <stp>##V3_BDHV12</stp>
        <stp>RRS LN Equity</stp>
        <stp>PX_CLOSE_1D</stp>
        <stp>28/03/2018</stp>
        <stp>28/03/2018</stp>
        <stp>[Crispin Spreadsheet.xlsx]ALEG!R46C22</stp>
        <tr r="V46" s="3"/>
      </tp>
      <tp>
        <v>15.04</v>
        <stp/>
        <stp>##V3_BDPV12</stp>
        <stp>ZIL2 GY Equity</stp>
        <stp>LAST_PRICE</stp>
        <stp>[Crispin Spreadsheet.xlsx]OEI!R766C7</stp>
        <tr r="G766" s="1"/>
      </tp>
      <tp>
        <v>15.04</v>
        <stp/>
        <stp>##V3_BDPV12</stp>
        <stp>ZIL2 GY Equity</stp>
        <stp>LAST_PRICE</stp>
        <stp>[Crispin Spreadsheet.xlsx]OEI!R156C7</stp>
        <tr r="G156" s="1"/>
      </tp>
      <tp>
        <v>11.775</v>
        <stp/>
        <stp>##V3_BDHV12</stp>
        <stp>SESG FP Equity</stp>
        <stp>PX_CLOSE_1D</stp>
        <stp>28/03/2018</stp>
        <stp>28/03/2018</stp>
        <stp>[Crispin Spreadsheet.xlsx]SWAN!R43C26</stp>
        <tr r="Z43" s="2"/>
      </tp>
      <tp>
        <v>26.397500000000001</v>
        <stp/>
        <stp>##V3_BDHV12</stp>
        <stp>IGLN LN Equity</stp>
        <stp>PX_CLOSE_1D</stp>
        <stp>28/03/2018</stp>
        <stp>28/03/2018</stp>
        <stp>[Crispin Spreadsheet.xlsx]SWAN!R218C26</stp>
        <tr r="Z218" s="2"/>
      </tp>
      <tp>
        <v>13.625</v>
        <stp/>
        <stp>##V3_BDHV12</stp>
        <stp>ORA FP Equity</stp>
        <stp>PX_CLOSE_1D</stp>
        <stp>28/03/2018</stp>
        <stp>28/03/2018</stp>
        <stp>[Crispin Spreadsheet.xlsx]SWAN!R40C26</stp>
        <tr r="Z40" s="2"/>
      </tp>
      <tp>
        <v>25.76</v>
        <stp/>
        <stp>##V3_BDHV12</stp>
        <stp>LHA GY Equity</stp>
        <stp>PX_CLOSE_1D</stp>
        <stp>28/03/2018</stp>
        <stp>28/03/2018</stp>
        <stp>[Crispin Spreadsheet.xlsx]SWAN!R52C26</stp>
        <tr r="Z52" s="2"/>
      </tp>
      <tp>
        <v>16.788</v>
        <stp/>
        <stp>##V3_BDHV12</stp>
        <stp>FCA IM Equity</stp>
        <stp>PX_CLOSE_1D</stp>
        <stp>28/03/2018</stp>
        <stp>28/03/2018</stp>
        <stp>[Crispin Spreadsheet.xlsx]SWAN!R78C26</stp>
        <tr r="Z78" s="2"/>
      </tp>
      <tp>
        <v>21.54</v>
        <stp/>
        <stp>##V3_BDHV12</stp>
        <stp>TKA GY Equity</stp>
        <stp>PX_CLOSE_1D</stp>
        <stp>28/03/2018</stp>
        <stp>28/03/2018</stp>
        <stp>[Crispin Spreadsheet.xlsx]SWAN!R59C26</stp>
        <tr r="Z59" s="2"/>
      </tp>
      <tp>
        <v>695.5</v>
        <stp/>
        <stp>##V3_BDHV12</stp>
        <stp>INCH LN Equity</stp>
        <stp>PX_CLOSE_1D</stp>
        <stp>28/03/2018</stp>
        <stp>28/03/2018</stp>
        <stp>[Crispin Spreadsheet.xlsx]SWAN!R145C26</stp>
        <tr r="Z145" s="2"/>
      </tp>
      <tp>
        <v>206.7</v>
        <stp/>
        <stp>##V3_BDHV12</stp>
        <stp>INTU LN Equity</stp>
        <stp>PX_CLOSE_1D</stp>
        <stp>28/03/2018</stp>
        <stp>28/03/2018</stp>
        <stp>[Crispin Spreadsheet.xlsx]SWAN!R146C26</stp>
        <tr r="Z146" s="2"/>
      </tp>
      <tp t="s">
        <v>DKK</v>
        <stp/>
        <stp>##V3_BDPV12</stp>
        <stp>AMBUB DC Equity</stp>
        <stp>CRNCY</stp>
        <stp>[Crispin Spreadsheet.xlsx]OEI!R59C4</stp>
        <tr r="D59" s="1"/>
      </tp>
      <tp>
        <v>186.95</v>
        <stp/>
        <stp>##V3_BDPV12</stp>
        <stp>MUV2 GY Equity</stp>
        <stp>LAST_PRICE</stp>
        <stp>[Crispin Spreadsheet.xlsx]OEI!R166C7</stp>
        <tr r="G166" s="1"/>
      </tp>
      <tp t="s">
        <v>GBp</v>
        <stp/>
        <stp>##V3_BDPV12</stp>
        <stp>WEIR LN Equity</stp>
        <stp>CRNCY</stp>
        <stp>[Crispin Spreadsheet.xlsx]OEI!R577C4</stp>
        <tr r="D577" s="1"/>
      </tp>
      <tp>
        <v>1203</v>
        <stp/>
        <stp>##V3_BDPV12</stp>
        <stp>ALIV SS Equity</stp>
        <stp>PX_YEST_CLOSE</stp>
        <stp>[Crispin Spreadsheet.xlsx]OEI!R354C6</stp>
        <tr r="F354" s="1"/>
      </tp>
      <tp t="s">
        <v>USD</v>
        <stp/>
        <stp>##V3_BDPV12</stp>
        <stp>COTY US Equity</stp>
        <stp>CRNCY</stp>
        <stp>[Crispin Spreadsheet.xlsx]OEI!R627C4</stp>
        <tr r="D627" s="1"/>
      </tp>
      <tp t="s">
        <v>NOK</v>
        <stp/>
        <stp>##V3_BDPV12</stp>
        <stp>AKERBP NO Equity</stp>
        <stp>CRNCY</stp>
        <stp>[Crispin Spreadsheet.xlsx]OEI!R752C4</stp>
        <tr r="D752" s="1"/>
      </tp>
      <tp>
        <v>4131</v>
        <stp/>
        <stp>##V3_BDPV12</stp>
        <stp>BATS LN Equity</stp>
        <stp>PX_YEST_CLOSE</stp>
        <stp>[Crispin Spreadsheet.xlsx]OEI!R424C6</stp>
        <tr r="F424" s="1"/>
      </tp>
      <tp>
        <v>1146</v>
        <stp/>
        <stp>##V3_BDPV12</stp>
        <stp>SMSN LI Equity</stp>
        <stp>PX_YEST_CLOSE</stp>
        <stp>[Crispin Spreadsheet.xlsx]OEI!R554C6</stp>
        <tr r="F554" s="1"/>
      </tp>
      <tp>
        <v>181</v>
        <stp/>
        <stp>##V3_BDPV12</stp>
        <stp>WYNN US Equity</stp>
        <stp>PX_YEST_CLOSE</stp>
        <stp>[Crispin Spreadsheet.xlsx]OEI!R713C6</stp>
        <tr r="F713" s="1"/>
      </tp>
      <tp t="s">
        <v>EUR</v>
        <stp/>
        <stp>##V3_BDPV12</stp>
        <stp>SESG FP Equity</stp>
        <stp>CRNCY</stp>
        <stp>[Crispin Spreadsheet.xlsx]OEI!R123C4</stp>
        <tr r="D123" s="1"/>
      </tp>
      <tp>
        <v>986.8</v>
        <stp/>
        <stp>##V3_BDPV12</stp>
        <stp>MCRO LN Equity</stp>
        <stp>PX_YEST_CLOSE</stp>
        <stp>[Crispin Spreadsheet.xlsx]OEI!R512C6</stp>
        <tr r="F512" s="1"/>
      </tp>
      <tp>
        <v>350.6</v>
        <stp/>
        <stp>##V3_BDPV12</stp>
        <stp>AUTO LN Equity</stp>
        <stp>PX_YEST_CLOSE</stp>
        <stp>[Crispin Spreadsheet.xlsx]OEI!R414C6</stp>
        <tr r="F414" s="1"/>
      </tp>
      <tp t="s">
        <v>EUR</v>
        <stp/>
        <stp>##V3_BDPV12</stp>
        <stp>HEIA NA Equity</stp>
        <stp>CRNCY</stp>
        <stp>[Crispin Spreadsheet.xlsx]OEI!R298C4</stp>
        <tr r="D298" s="1"/>
      </tp>
      <tp t="s">
        <v>GBp</v>
        <stp/>
        <stp>##V3_BDPV12</stp>
        <stp>ASHM LN Equity</stp>
        <stp>CRNCY</stp>
        <stp>[Crispin Spreadsheet.xlsx]OEI!R756C4</stp>
        <tr r="D756" s="1"/>
      </tp>
      <tp t="s">
        <v>CHF</v>
        <stp/>
        <stp>##V3_BDPV12</stp>
        <stp>GIVN SW Equity</stp>
        <stp>CRNCY</stp>
        <stp>[Crispin Spreadsheet.xlsx]OEI!R381C4</stp>
        <tr r="D381" s="1"/>
      </tp>
      <tp>
        <v>5354</v>
        <stp/>
        <stp>##V3_BDPV12</stp>
        <stp>FERG LN Equity</stp>
        <stp>PX_YEST_CLOSE</stp>
        <stp>[Crispin Spreadsheet.xlsx]OEI!R592C6</stp>
        <tr r="F592" s="1"/>
      </tp>
      <tp t="s">
        <v>EUR</v>
        <stp/>
        <stp>##V3_BDPV12</stp>
        <stp>GEDI IM Equity</stp>
        <stp>CRNCY</stp>
        <stp>[Crispin Spreadsheet.xlsx]OEI!R229C4</stp>
        <tr r="D229" s="1"/>
      </tp>
      <tp>
        <v>221.05</v>
        <stp/>
        <stp>##V3_BDPV12</stp>
        <stp>NVDA US Equity</stp>
        <stp>PX_YEST_CLOSE</stp>
        <stp>[Crispin Spreadsheet.xlsx]OEI!R789C6</stp>
        <tr r="F789" s="1"/>
      </tp>
      <tp>
        <v>135.6</v>
        <stp/>
        <stp>##V3_BDPV12</stp>
        <stp>AMBUB DC Equity</stp>
        <stp>LAST_PRICE</stp>
        <stp>[Crispin Spreadsheet.xlsx]SWAN!R28C7</stp>
        <tr r="G28" s="2"/>
      </tp>
      <tp>
        <v>224.9</v>
        <stp/>
        <stp>##V3_BDHV12</stp>
        <stp>DANSKE DC Equity</stp>
        <stp>PX_CLOSE_1D</stp>
        <stp>28/03/2018</stp>
        <stp>28/03/2018</stp>
        <stp>[Crispin Spreadsheet.xlsx]OEI!R61C28</stp>
        <tr r="AB61" s="1"/>
      </tp>
      <tp>
        <v>6730</v>
        <stp/>
        <stp>##V3_BDPV12</stp>
        <stp>7203 JT Equity</stp>
        <stp>LAST_PRICE</stp>
        <stp>[Crispin Spreadsheet.xlsx]OEI!R287C7</stp>
        <tr r="G287" s="1"/>
      </tp>
      <tp>
        <v>2440</v>
        <stp/>
        <stp>##V3_BDPV12</stp>
        <stp>7181 JT Equity</stp>
        <stp>LAST_PRICE</stp>
        <stp>[Crispin Spreadsheet.xlsx]OEI!R255C7</stp>
        <tr r="G255" s="1"/>
      </tp>
      <tp>
        <v>14310</v>
        <stp/>
        <stp>##V3_BDPV12</stp>
        <stp>6981 JT Equity</stp>
        <stp>LAST_PRICE</stp>
        <stp>[Crispin Spreadsheet.xlsx]OEI!R265C7</stp>
        <tr r="G265" s="1"/>
      </tp>
      <tp>
        <v>166</v>
        <stp/>
        <stp>##V3_BDPV12</stp>
        <stp>6740 JT Equity</stp>
        <stp>LAST_PRICE</stp>
        <stp>[Crispin Spreadsheet.xlsx]OEI!R254C7</stp>
        <tr r="G254" s="1"/>
      </tp>
      <tp>
        <v>2015</v>
        <stp/>
        <stp>##V3_BDPV12</stp>
        <stp>5726 JT Equity</stp>
        <stp>LAST_PRICE</stp>
        <stp>[Crispin Spreadsheet.xlsx]OEI!R272C7</stp>
        <tr r="G272" s="1"/>
      </tp>
      <tp>
        <v>7.26</v>
        <stp/>
        <stp>##V3_BDPV12</stp>
        <stp>OTE1V FH Equity</stp>
        <stp>PX_YEST_CLOSE</stp>
        <stp>[Crispin Spreadsheet.xlsx]OEI!R76C6</stp>
        <tr r="F76" s="1"/>
      </tp>
      <tp>
        <v>4750</v>
        <stp/>
        <stp>##V3_BDPV12</stp>
        <stp>9684 JT Equity</stp>
        <stp>LAST_PRICE</stp>
        <stp>[Crispin Spreadsheet.xlsx]OEI!R800C7</stp>
        <tr r="G800" s="1"/>
      </tp>
      <tp>
        <v>2704</v>
        <stp/>
        <stp>##V3_BDPV12</stp>
        <stp>9064 JT Equity</stp>
        <stp>LAST_PRICE</stp>
        <stp>[Crispin Spreadsheet.xlsx]OEI!R290C7</stp>
        <tr r="G290" s="1"/>
      </tp>
      <tp>
        <v>4410</v>
        <stp/>
        <stp>##V3_BDPV12</stp>
        <stp>8316 JT Equity</stp>
        <stp>LAST_PRICE</stp>
        <stp>[Crispin Spreadsheet.xlsx]OEI!R282C7</stp>
        <tr r="G282" s="1"/>
      </tp>
      <tp>
        <v>612.70000000000005</v>
        <stp/>
        <stp>##V3_BDPV12</stp>
        <stp>8604 JT Equity</stp>
        <stp>LAST_PRICE</stp>
        <stp>[Crispin Spreadsheet.xlsx]OEI!R270C7</stp>
        <tr r="G270" s="1"/>
      </tp>
      <tp>
        <v>34.200000000000003</v>
        <stp/>
        <stp>##V3_BDHV12</stp>
        <stp>SLCE3 BS Equity</stp>
        <stp>PX_CLOSE_1D</stp>
        <stp>28/03/2018</stp>
        <stp>28/03/2018</stp>
        <stp>[Crispin Spreadsheet.xlsx]OEI!R797C28</stp>
        <tr r="AB797" s="1"/>
      </tp>
      <tp>
        <v>87.4</v>
        <stp/>
        <stp>##V3_BDPV12</stp>
        <stp>SAVE FP Equity</stp>
        <stp>LAST_PRICE</stp>
        <stp>[Crispin Spreadsheet.xlsx]OPUS!R13C7</stp>
        <tr r="G13" s="4"/>
      </tp>
      <tp>
        <v>215.4</v>
        <stp/>
        <stp>##V3_BDHV12</stp>
        <stp>AKERBP NO Equity</stp>
        <stp>PX_CLOSE_1D</stp>
        <stp>28/03/2018</stp>
        <stp>28/03/2018</stp>
        <stp>[Crispin Spreadsheet.xlsx]OPE!R26C22</stp>
        <tr r="V26" s="5"/>
      </tp>
      <tp>
        <v>5916</v>
        <stp/>
        <stp>##V3_BDHV12</stp>
        <stp>RRS LN Equity</stp>
        <stp>PX_CLOSE_1D</stp>
        <stp>28/03/2018</stp>
        <stp>28/03/2018</stp>
        <stp>[Crispin Spreadsheet.xlsx]FDXC!R41C22</stp>
        <tr r="V41" s="8"/>
      </tp>
      <tp t="s">
        <v>DKK</v>
        <stp/>
        <stp>##V3_BDPV12</stp>
        <stp>COLOB DC Equity</stp>
        <stp>CRNCY</stp>
        <stp>[Crispin Spreadsheet.xlsx]OEI!R60C4</stp>
        <tr r="D60" s="1"/>
      </tp>
      <tp>
        <v>32.090000000000003</v>
        <stp/>
        <stp>##V3_BDHV12</stp>
        <stp>NLSN US Equity</stp>
        <stp>PX_CLOSE_1D</stp>
        <stp>28/03/2018</stp>
        <stp>28/03/2018</stp>
        <stp>[Crispin Spreadsheet.xlsx]SWAN!R198C26</stp>
        <tr r="Z198" s="2"/>
      </tp>
      <tp>
        <v>33.93</v>
        <stp/>
        <stp>##V3_BDPV12</stp>
        <stp>SLCE3 BS Equity</stp>
        <stp>PX_YEST_CLOSE</stp>
        <stp>[Crispin Spreadsheet.xlsx]OEI!R43C6</stp>
        <tr r="F43" s="1"/>
      </tp>
      <tp>
        <v>300.69</v>
        <stp/>
        <stp>##V3_BDHV12</stp>
        <stp>NFLX US Equity</stp>
        <stp>PX_CLOSE_1D</stp>
        <stp>28/03/2018</stp>
        <stp>28/03/2018</stp>
        <stp>[Crispin Spreadsheet.xlsx]SWAN!R197C26</stp>
        <tr r="Z197" s="2"/>
      </tp>
      <tp>
        <v>455.8</v>
        <stp/>
        <stp>##V3_BDHV12</stp>
        <stp>ERF FP Equity</stp>
        <stp>PX_CLOSE_1D</stp>
        <stp>28/03/2018</stp>
        <stp>28/03/2018</stp>
        <stp>[Crispin Spreadsheet.xlsx]SWAN!R38C26</stp>
        <tr r="Z38" s="2"/>
      </tp>
      <tp>
        <v>149.30000000000001</v>
        <stp/>
        <stp>##V3_BDHV12</stp>
        <stp>WAF GY Equity</stp>
        <stp>PX_CLOSE_1D</stp>
        <stp>28/03/2018</stp>
        <stp>28/03/2018</stp>
        <stp>[Crispin Spreadsheet.xlsx]SWAN!R57C26</stp>
        <tr r="Z57" s="2"/>
      </tp>
      <tp>
        <v>23.87</v>
        <stp/>
        <stp>##V3_BDHV12</stp>
        <stp>SDF GY Equity</stp>
        <stp>PX_CLOSE_1D</stp>
        <stp>28/03/2018</stp>
        <stp>28/03/2018</stp>
        <stp>[Crispin Spreadsheet.xlsx]SWAN!R55C26</stp>
        <tr r="Z55" s="2"/>
      </tp>
      <tp>
        <v>40.53</v>
        <stp/>
        <stp>##V3_BDPV12</stp>
        <stp>KNEBV FH Equity</stp>
        <stp>PX_YEST_CLOSE</stp>
        <stp>[Crispin Spreadsheet.xlsx]OEI!R71C6</stp>
        <tr r="F71" s="1"/>
      </tp>
      <tp>
        <v>58.4</v>
        <stp/>
        <stp>##V3_BDHV12</stp>
        <stp>NODL NO Equity</stp>
        <stp>PX_CLOSE_1D</stp>
        <stp>28/03/2018</stp>
        <stp>28/03/2018</stp>
        <stp>[Crispin Spreadsheet.xlsx]SWAN!R104C26</stp>
        <tr r="Z104" s="2"/>
      </tp>
      <tp>
        <v>1.2327999999999999</v>
        <stp/>
        <stp>##V3_BDPV12</stp>
        <stp>EURUSD Curncy</stp>
        <stp>LAST_PRICE</stp>
        <stp>[Crispin Spreadsheet.xlsx]OEI!R518C13</stp>
        <tr r="M518" s="1"/>
      </tp>
      <tp>
        <v>1.2327999999999999</v>
        <stp/>
        <stp>##V3_BDPV12</stp>
        <stp>EURUSD Curncy</stp>
        <stp>LAST_PRICE</stp>
        <stp>[Crispin Spreadsheet.xlsx]OEI!R554C13</stp>
        <tr r="M554" s="1"/>
      </tp>
      <tp>
        <v>1.2327999999999999</v>
        <stp/>
        <stp>##V3_BDPV12</stp>
        <stp>EURUSD Curncy</stp>
        <stp>LAST_PRICE</stp>
        <stp>[Crispin Spreadsheet.xlsx]OEI!R598C13</stp>
        <tr r="M598" s="1"/>
      </tp>
      <tp>
        <v>1.2327999999999999</v>
        <stp/>
        <stp>##V3_BDPV12</stp>
        <stp>EURUSD Curncy</stp>
        <stp>LAST_PRICE</stp>
        <stp>[Crispin Spreadsheet.xlsx]OEI!R599C13</stp>
        <tr r="M599" s="1"/>
      </tp>
      <tp>
        <v>1.2327999999999999</v>
        <stp/>
        <stp>##V3_BDPV12</stp>
        <stp>EURUSD Curncy</stp>
        <stp>LAST_PRICE</stp>
        <stp>[Crispin Spreadsheet.xlsx]OEI!R596C13</stp>
        <tr r="M596" s="1"/>
      </tp>
      <tp>
        <v>1.2327999999999999</v>
        <stp/>
        <stp>##V3_BDPV12</stp>
        <stp>EURUSD Curncy</stp>
        <stp>LAST_PRICE</stp>
        <stp>[Crispin Spreadsheet.xlsx]OEI!R597C13</stp>
        <tr r="M597" s="1"/>
      </tp>
      <tp>
        <v>1.2327999999999999</v>
        <stp/>
        <stp>##V3_BDPV12</stp>
        <stp>EURUSD Curncy</stp>
        <stp>LAST_PRICE</stp>
        <stp>[Crispin Spreadsheet.xlsx]OEI!R476C13</stp>
        <tr r="M476" s="1"/>
      </tp>
      <tp>
        <v>1.2327999999999999</v>
        <stp/>
        <stp>##V3_BDPV12</stp>
        <stp>EURUSD Curncy</stp>
        <stp>LAST_PRICE</stp>
        <stp>[Crispin Spreadsheet.xlsx]OEI!R465C13</stp>
        <tr r="M465" s="1"/>
      </tp>
      <tp>
        <v>1.2327999999999999</v>
        <stp/>
        <stp>##V3_BDPV12</stp>
        <stp>EURUSD Curncy</stp>
        <stp>LAST_PRICE</stp>
        <stp>[Crispin Spreadsheet.xlsx]OEI!R710C13</stp>
        <tr r="M710" s="1"/>
      </tp>
      <tp>
        <v>1.2327999999999999</v>
        <stp/>
        <stp>##V3_BDPV12</stp>
        <stp>EURUSD Curncy</stp>
        <stp>LAST_PRICE</stp>
        <stp>[Crispin Spreadsheet.xlsx]OEI!R711C13</stp>
        <tr r="M711" s="1"/>
      </tp>
      <tp>
        <v>1.2327999999999999</v>
        <stp/>
        <stp>##V3_BDPV12</stp>
        <stp>EURUSD Curncy</stp>
        <stp>LAST_PRICE</stp>
        <stp>[Crispin Spreadsheet.xlsx]OEI!R712C13</stp>
        <tr r="M712" s="1"/>
      </tp>
      <tp>
        <v>1.2327999999999999</v>
        <stp/>
        <stp>##V3_BDPV12</stp>
        <stp>EURUSD Curncy</stp>
        <stp>LAST_PRICE</stp>
        <stp>[Crispin Spreadsheet.xlsx]OEI!R713C13</stp>
        <tr r="M713" s="1"/>
      </tp>
      <tp>
        <v>1.2327999999999999</v>
        <stp/>
        <stp>##V3_BDPV12</stp>
        <stp>EURUSD Curncy</stp>
        <stp>LAST_PRICE</stp>
        <stp>[Crispin Spreadsheet.xlsx]OEI!R708C13</stp>
        <tr r="M708" s="1"/>
      </tp>
      <tp>
        <v>1.2327999999999999</v>
        <stp/>
        <stp>##V3_BDPV12</stp>
        <stp>EURUSD Curncy</stp>
        <stp>LAST_PRICE</stp>
        <stp>[Crispin Spreadsheet.xlsx]OEI!R709C13</stp>
        <tr r="M709" s="1"/>
      </tp>
      <tp>
        <v>1.2327999999999999</v>
        <stp/>
        <stp>##V3_BDPV12</stp>
        <stp>EURUSD Curncy</stp>
        <stp>LAST_PRICE</stp>
        <stp>[Crispin Spreadsheet.xlsx]OEI!R704C13</stp>
        <tr r="M704" s="1"/>
      </tp>
      <tp>
        <v>1.2327999999999999</v>
        <stp/>
        <stp>##V3_BDPV12</stp>
        <stp>EURUSD Curncy</stp>
        <stp>LAST_PRICE</stp>
        <stp>[Crispin Spreadsheet.xlsx]OEI!R705C13</stp>
        <tr r="M705" s="1"/>
      </tp>
      <tp>
        <v>1.2327999999999999</v>
        <stp/>
        <stp>##V3_BDPV12</stp>
        <stp>EURUSD Curncy</stp>
        <stp>LAST_PRICE</stp>
        <stp>[Crispin Spreadsheet.xlsx]OEI!R706C13</stp>
        <tr r="M706" s="1"/>
      </tp>
      <tp>
        <v>1.2327999999999999</v>
        <stp/>
        <stp>##V3_BDPV12</stp>
        <stp>EURUSD Curncy</stp>
        <stp>LAST_PRICE</stp>
        <stp>[Crispin Spreadsheet.xlsx]OEI!R707C13</stp>
        <tr r="M707" s="1"/>
      </tp>
      <tp>
        <v>1.2327999999999999</v>
        <stp/>
        <stp>##V3_BDPV12</stp>
        <stp>EURUSD Curncy</stp>
        <stp>LAST_PRICE</stp>
        <stp>[Crispin Spreadsheet.xlsx]OEI!R700C13</stp>
        <tr r="M700" s="1"/>
      </tp>
      <tp>
        <v>1.2327999999999999</v>
        <stp/>
        <stp>##V3_BDPV12</stp>
        <stp>EURUSD Curncy</stp>
        <stp>LAST_PRICE</stp>
        <stp>[Crispin Spreadsheet.xlsx]OEI!R701C13</stp>
        <tr r="M701" s="1"/>
      </tp>
      <tp>
        <v>1.2327999999999999</v>
        <stp/>
        <stp>##V3_BDPV12</stp>
        <stp>EURUSD Curncy</stp>
        <stp>LAST_PRICE</stp>
        <stp>[Crispin Spreadsheet.xlsx]OEI!R702C13</stp>
        <tr r="M702" s="1"/>
      </tp>
      <tp>
        <v>1.2327999999999999</v>
        <stp/>
        <stp>##V3_BDPV12</stp>
        <stp>EURUSD Curncy</stp>
        <stp>LAST_PRICE</stp>
        <stp>[Crispin Spreadsheet.xlsx]OEI!R703C13</stp>
        <tr r="M703" s="1"/>
      </tp>
      <tp>
        <v>1.2327999999999999</v>
        <stp/>
        <stp>##V3_BDPV12</stp>
        <stp>EURUSD Curncy</stp>
        <stp>LAST_PRICE</stp>
        <stp>[Crispin Spreadsheet.xlsx]OEI!R730C13</stp>
        <tr r="M730" s="1"/>
      </tp>
      <tp>
        <v>1.2327999999999999</v>
        <stp/>
        <stp>##V3_BDPV12</stp>
        <stp>EURUSD Curncy</stp>
        <stp>LAST_PRICE</stp>
        <stp>[Crispin Spreadsheet.xlsx]OEI!R731C13</stp>
        <tr r="M731" s="1"/>
      </tp>
      <tp>
        <v>1.2327999999999999</v>
        <stp/>
        <stp>##V3_BDPV12</stp>
        <stp>EURUSD Curncy</stp>
        <stp>LAST_PRICE</stp>
        <stp>[Crispin Spreadsheet.xlsx]OEI!R732C13</stp>
        <tr r="M732" s="1"/>
      </tp>
      <tp>
        <v>1.2327999999999999</v>
        <stp/>
        <stp>##V3_BDPV12</stp>
        <stp>EURUSD Curncy</stp>
        <stp>LAST_PRICE</stp>
        <stp>[Crispin Spreadsheet.xlsx]OEI!R733C13</stp>
        <tr r="M733" s="1"/>
      </tp>
      <tp>
        <v>1.2327999999999999</v>
        <stp/>
        <stp>##V3_BDPV12</stp>
        <stp>EURUSD Curncy</stp>
        <stp>LAST_PRICE</stp>
        <stp>[Crispin Spreadsheet.xlsx]OEI!R728C13</stp>
        <tr r="M728" s="1"/>
      </tp>
      <tp>
        <v>1.2327999999999999</v>
        <stp/>
        <stp>##V3_BDPV12</stp>
        <stp>EURUSD Curncy</stp>
        <stp>LAST_PRICE</stp>
        <stp>[Crispin Spreadsheet.xlsx]OEI!R729C13</stp>
        <tr r="M729" s="1"/>
      </tp>
      <tp>
        <v>1.2327999999999999</v>
        <stp/>
        <stp>##V3_BDPV12</stp>
        <stp>EURUSD Curncy</stp>
        <stp>LAST_PRICE</stp>
        <stp>[Crispin Spreadsheet.xlsx]OEI!R724C13</stp>
        <tr r="M724" s="1"/>
      </tp>
      <tp>
        <v>1.2327999999999999</v>
        <stp/>
        <stp>##V3_BDPV12</stp>
        <stp>EURUSD Curncy</stp>
        <stp>LAST_PRICE</stp>
        <stp>[Crispin Spreadsheet.xlsx]OEI!R725C13</stp>
        <tr r="M725" s="1"/>
      </tp>
      <tp>
        <v>1.2327999999999999</v>
        <stp/>
        <stp>##V3_BDPV12</stp>
        <stp>EURUSD Curncy</stp>
        <stp>LAST_PRICE</stp>
        <stp>[Crispin Spreadsheet.xlsx]OEI!R726C13</stp>
        <tr r="M726" s="1"/>
      </tp>
      <tp>
        <v>1.2327999999999999</v>
        <stp/>
        <stp>##V3_BDPV12</stp>
        <stp>EURUSD Curncy</stp>
        <stp>LAST_PRICE</stp>
        <stp>[Crispin Spreadsheet.xlsx]OEI!R727C13</stp>
        <tr r="M727" s="1"/>
      </tp>
      <tp>
        <v>1.2327999999999999</v>
        <stp/>
        <stp>##V3_BDPV12</stp>
        <stp>EURUSD Curncy</stp>
        <stp>LAST_PRICE</stp>
        <stp>[Crispin Spreadsheet.xlsx]OEI!R722C13</stp>
        <tr r="M722" s="1"/>
      </tp>
      <tp>
        <v>1.2327999999999999</v>
        <stp/>
        <stp>##V3_BDPV12</stp>
        <stp>EURUSD Curncy</stp>
        <stp>LAST_PRICE</stp>
        <stp>[Crispin Spreadsheet.xlsx]OEI!R744C13</stp>
        <tr r="M744" s="1"/>
      </tp>
      <tp>
        <v>1.2327999999999999</v>
        <stp/>
        <stp>##V3_BDPV12</stp>
        <stp>EURUSD Curncy</stp>
        <stp>LAST_PRICE</stp>
        <stp>[Crispin Spreadsheet.xlsx]OEI!R745C13</stp>
        <tr r="M745" s="1"/>
      </tp>
      <tp>
        <v>1.2327999999999999</v>
        <stp/>
        <stp>##V3_BDPV12</stp>
        <stp>EURUSD Curncy</stp>
        <stp>LAST_PRICE</stp>
        <stp>[Crispin Spreadsheet.xlsx]OEI!R746C13</stp>
        <tr r="M746" s="1"/>
      </tp>
      <tp>
        <v>1.2327999999999999</v>
        <stp/>
        <stp>##V3_BDPV12</stp>
        <stp>EURUSD Curncy</stp>
        <stp>LAST_PRICE</stp>
        <stp>[Crispin Spreadsheet.xlsx]OEI!R747C13</stp>
        <tr r="M747" s="1"/>
      </tp>
      <tp>
        <v>1.2327999999999999</v>
        <stp/>
        <stp>##V3_BDPV12</stp>
        <stp>EURUSD Curncy</stp>
        <stp>LAST_PRICE</stp>
        <stp>[Crispin Spreadsheet.xlsx]OEI!R741C13</stp>
        <tr r="M741" s="1"/>
      </tp>
      <tp>
        <v>1.2327999999999999</v>
        <stp/>
        <stp>##V3_BDPV12</stp>
        <stp>EURUSD Curncy</stp>
        <stp>LAST_PRICE</stp>
        <stp>[Crispin Spreadsheet.xlsx]OEI!R742C13</stp>
        <tr r="M742" s="1"/>
      </tp>
      <tp>
        <v>1.2327999999999999</v>
        <stp/>
        <stp>##V3_BDPV12</stp>
        <stp>EURUSD Curncy</stp>
        <stp>LAST_PRICE</stp>
        <stp>[Crispin Spreadsheet.xlsx]OEI!R778C13</stp>
        <tr r="M778" s="1"/>
      </tp>
      <tp>
        <v>1.2327999999999999</v>
        <stp/>
        <stp>##V3_BDPV12</stp>
        <stp>EURUSD Curncy</stp>
        <stp>LAST_PRICE</stp>
        <stp>[Crispin Spreadsheet.xlsx]OEI!R779C13</stp>
        <tr r="M779" s="1"/>
      </tp>
      <tp>
        <v>1.2327999999999999</v>
        <stp/>
        <stp>##V3_BDPV12</stp>
        <stp>EURUSD Curncy</stp>
        <stp>LAST_PRICE</stp>
        <stp>[Crispin Spreadsheet.xlsx]OEI!R775C13</stp>
        <tr r="M775" s="1"/>
      </tp>
      <tp>
        <v>1.2327999999999999</v>
        <stp/>
        <stp>##V3_BDPV12</stp>
        <stp>EURUSD Curncy</stp>
        <stp>LAST_PRICE</stp>
        <stp>[Crispin Spreadsheet.xlsx]OEI!R760C13</stp>
        <tr r="M760" s="1"/>
      </tp>
      <tp>
        <v>1.2327999999999999</v>
        <stp/>
        <stp>##V3_BDPV12</stp>
        <stp>EURUSD Curncy</stp>
        <stp>LAST_PRICE</stp>
        <stp>[Crispin Spreadsheet.xlsx]OEI!R761C13</stp>
        <tr r="M761" s="1"/>
      </tp>
      <tp>
        <v>1.2327999999999999</v>
        <stp/>
        <stp>##V3_BDPV12</stp>
        <stp>EURUSD Curncy</stp>
        <stp>LAST_PRICE</stp>
        <stp>[Crispin Spreadsheet.xlsx]OEI!R763C13</stp>
        <tr r="M763" s="1"/>
      </tp>
      <tp>
        <v>1.2327999999999999</v>
        <stp/>
        <stp>##V3_BDPV12</stp>
        <stp>EURUSD Curncy</stp>
        <stp>LAST_PRICE</stp>
        <stp>[Crispin Spreadsheet.xlsx]OEI!R798C13</stp>
        <tr r="M798" s="1"/>
      </tp>
      <tp>
        <v>1.2327999999999999</v>
        <stp/>
        <stp>##V3_BDPV12</stp>
        <stp>EURUSD Curncy</stp>
        <stp>LAST_PRICE</stp>
        <stp>[Crispin Spreadsheet.xlsx]OEI!R791C13</stp>
        <tr r="M791" s="1"/>
      </tp>
      <tp>
        <v>1.2327999999999999</v>
        <stp/>
        <stp>##V3_BDPV12</stp>
        <stp>EURUSD Curncy</stp>
        <stp>LAST_PRICE</stp>
        <stp>[Crispin Spreadsheet.xlsx]OEI!R792C13</stp>
        <tr r="M792" s="1"/>
      </tp>
      <tp>
        <v>1.2327999999999999</v>
        <stp/>
        <stp>##V3_BDPV12</stp>
        <stp>EURUSD Curncy</stp>
        <stp>LAST_PRICE</stp>
        <stp>[Crispin Spreadsheet.xlsx]OEI!R789C13</stp>
        <tr r="M789" s="1"/>
      </tp>
      <tp>
        <v>1.2327999999999999</v>
        <stp/>
        <stp>##V3_BDPV12</stp>
        <stp>EURUSD Curncy</stp>
        <stp>LAST_PRICE</stp>
        <stp>[Crispin Spreadsheet.xlsx]OEI!R784C13</stp>
        <tr r="M784" s="1"/>
      </tp>
      <tp>
        <v>1.2327999999999999</v>
        <stp/>
        <stp>##V3_BDPV12</stp>
        <stp>EURUSD Curncy</stp>
        <stp>LAST_PRICE</stp>
        <stp>[Crispin Spreadsheet.xlsx]OEI!R785C13</stp>
        <tr r="M785" s="1"/>
      </tp>
      <tp>
        <v>1.2327999999999999</v>
        <stp/>
        <stp>##V3_BDPV12</stp>
        <stp>EURUSD Curncy</stp>
        <stp>LAST_PRICE</stp>
        <stp>[Crispin Spreadsheet.xlsx]OEI!R786C13</stp>
        <tr r="M786" s="1"/>
      </tp>
      <tp>
        <v>1.2327999999999999</v>
        <stp/>
        <stp>##V3_BDPV12</stp>
        <stp>EURUSD Curncy</stp>
        <stp>LAST_PRICE</stp>
        <stp>[Crispin Spreadsheet.xlsx]OEI!R787C13</stp>
        <tr r="M787" s="1"/>
      </tp>
      <tp>
        <v>1.2327999999999999</v>
        <stp/>
        <stp>##V3_BDPV12</stp>
        <stp>EURUSD Curncy</stp>
        <stp>LAST_PRICE</stp>
        <stp>[Crispin Spreadsheet.xlsx]OEI!R780C13</stp>
        <tr r="M780" s="1"/>
      </tp>
      <tp>
        <v>1.2327999999999999</v>
        <stp/>
        <stp>##V3_BDPV12</stp>
        <stp>EURUSD Curncy</stp>
        <stp>LAST_PRICE</stp>
        <stp>[Crispin Spreadsheet.xlsx]OEI!R782C13</stp>
        <tr r="M782" s="1"/>
      </tp>
      <tp>
        <v>1.2327999999999999</v>
        <stp/>
        <stp>##V3_BDPV12</stp>
        <stp>EURUSD Curncy</stp>
        <stp>LAST_PRICE</stp>
        <stp>[Crispin Spreadsheet.xlsx]OEI!R783C13</stp>
        <tr r="M783" s="1"/>
      </tp>
      <tp>
        <v>1.2327999999999999</v>
        <stp/>
        <stp>##V3_BDPV12</stp>
        <stp>EURUSD Curncy</stp>
        <stp>LAST_PRICE</stp>
        <stp>[Crispin Spreadsheet.xlsx]OEI!R618C13</stp>
        <tr r="M618" s="1"/>
      </tp>
      <tp>
        <v>1.2327999999999999</v>
        <stp/>
        <stp>##V3_BDPV12</stp>
        <stp>EURUSD Curncy</stp>
        <stp>LAST_PRICE</stp>
        <stp>[Crispin Spreadsheet.xlsx]OEI!R619C13</stp>
        <tr r="M619" s="1"/>
      </tp>
      <tp>
        <v>1.2327999999999999</v>
        <stp/>
        <stp>##V3_BDPV12</stp>
        <stp>EURUSD Curncy</stp>
        <stp>LAST_PRICE</stp>
        <stp>[Crispin Spreadsheet.xlsx]OEI!R614C13</stp>
        <tr r="M614" s="1"/>
      </tp>
      <tp>
        <v>1.2327999999999999</v>
        <stp/>
        <stp>##V3_BDPV12</stp>
        <stp>EURUSD Curncy</stp>
        <stp>LAST_PRICE</stp>
        <stp>[Crispin Spreadsheet.xlsx]OEI!R615C13</stp>
        <tr r="M615" s="1"/>
      </tp>
      <tp>
        <v>1.2327999999999999</v>
        <stp/>
        <stp>##V3_BDPV12</stp>
        <stp>EURUSD Curncy</stp>
        <stp>LAST_PRICE</stp>
        <stp>[Crispin Spreadsheet.xlsx]OEI!R616C13</stp>
        <tr r="M616" s="1"/>
      </tp>
      <tp>
        <v>1.2327999999999999</v>
        <stp/>
        <stp>##V3_BDPV12</stp>
        <stp>EURUSD Curncy</stp>
        <stp>LAST_PRICE</stp>
        <stp>[Crispin Spreadsheet.xlsx]OEI!R617C13</stp>
        <tr r="M617" s="1"/>
      </tp>
      <tp>
        <v>1.2327999999999999</v>
        <stp/>
        <stp>##V3_BDPV12</stp>
        <stp>EURUSD Curncy</stp>
        <stp>LAST_PRICE</stp>
        <stp>[Crispin Spreadsheet.xlsx]OEI!R610C13</stp>
        <tr r="M610" s="1"/>
      </tp>
      <tp>
        <v>1.2327999999999999</v>
        <stp/>
        <stp>##V3_BDPV12</stp>
        <stp>EURUSD Curncy</stp>
        <stp>LAST_PRICE</stp>
        <stp>[Crispin Spreadsheet.xlsx]OEI!R611C13</stp>
        <tr r="M611" s="1"/>
      </tp>
      <tp>
        <v>1.2327999999999999</v>
        <stp/>
        <stp>##V3_BDPV12</stp>
        <stp>EURUSD Curncy</stp>
        <stp>LAST_PRICE</stp>
        <stp>[Crispin Spreadsheet.xlsx]OEI!R612C13</stp>
        <tr r="M612" s="1"/>
      </tp>
      <tp>
        <v>1.2327999999999999</v>
        <stp/>
        <stp>##V3_BDPV12</stp>
        <stp>EURUSD Curncy</stp>
        <stp>LAST_PRICE</stp>
        <stp>[Crispin Spreadsheet.xlsx]OEI!R613C13</stp>
        <tr r="M613" s="1"/>
      </tp>
      <tp>
        <v>1.2327999999999999</v>
        <stp/>
        <stp>##V3_BDPV12</stp>
        <stp>EURUSD Curncy</stp>
        <stp>LAST_PRICE</stp>
        <stp>[Crispin Spreadsheet.xlsx]OEI!R608C13</stp>
        <tr r="M608" s="1"/>
      </tp>
      <tp>
        <v>1.2327999999999999</v>
        <stp/>
        <stp>##V3_BDPV12</stp>
        <stp>EURUSD Curncy</stp>
        <stp>LAST_PRICE</stp>
        <stp>[Crispin Spreadsheet.xlsx]OEI!R609C13</stp>
        <tr r="M609" s="1"/>
      </tp>
      <tp>
        <v>1.2327999999999999</v>
        <stp/>
        <stp>##V3_BDPV12</stp>
        <stp>EURUSD Curncy</stp>
        <stp>LAST_PRICE</stp>
        <stp>[Crispin Spreadsheet.xlsx]OEI!R604C13</stp>
        <tr r="M604" s="1"/>
      </tp>
      <tp>
        <v>1.2327999999999999</v>
        <stp/>
        <stp>##V3_BDPV12</stp>
        <stp>EURUSD Curncy</stp>
        <stp>LAST_PRICE</stp>
        <stp>[Crispin Spreadsheet.xlsx]OEI!R605C13</stp>
        <tr r="M605" s="1"/>
      </tp>
      <tp>
        <v>1.2327999999999999</v>
        <stp/>
        <stp>##V3_BDPV12</stp>
        <stp>EURUSD Curncy</stp>
        <stp>LAST_PRICE</stp>
        <stp>[Crispin Spreadsheet.xlsx]OEI!R606C13</stp>
        <tr r="M606" s="1"/>
      </tp>
      <tp>
        <v>1.2327999999999999</v>
        <stp/>
        <stp>##V3_BDPV12</stp>
        <stp>EURUSD Curncy</stp>
        <stp>LAST_PRICE</stp>
        <stp>[Crispin Spreadsheet.xlsx]OEI!R607C13</stp>
        <tr r="M607" s="1"/>
      </tp>
      <tp>
        <v>1.2327999999999999</v>
        <stp/>
        <stp>##V3_BDPV12</stp>
        <stp>EURUSD Curncy</stp>
        <stp>LAST_PRICE</stp>
        <stp>[Crispin Spreadsheet.xlsx]OEI!R600C13</stp>
        <tr r="M600" s="1"/>
      </tp>
      <tp>
        <v>1.2327999999999999</v>
        <stp/>
        <stp>##V3_BDPV12</stp>
        <stp>EURUSD Curncy</stp>
        <stp>LAST_PRICE</stp>
        <stp>[Crispin Spreadsheet.xlsx]OEI!R601C13</stp>
        <tr r="M601" s="1"/>
      </tp>
      <tp>
        <v>1.2327999999999999</v>
        <stp/>
        <stp>##V3_BDPV12</stp>
        <stp>EURUSD Curncy</stp>
        <stp>LAST_PRICE</stp>
        <stp>[Crispin Spreadsheet.xlsx]OEI!R602C13</stp>
        <tr r="M602" s="1"/>
      </tp>
      <tp>
        <v>1.2327999999999999</v>
        <stp/>
        <stp>##V3_BDPV12</stp>
        <stp>EURUSD Curncy</stp>
        <stp>LAST_PRICE</stp>
        <stp>[Crispin Spreadsheet.xlsx]OEI!R603C13</stp>
        <tr r="M603" s="1"/>
      </tp>
      <tp>
        <v>1.2327999999999999</v>
        <stp/>
        <stp>##V3_BDPV12</stp>
        <stp>EURUSD Curncy</stp>
        <stp>LAST_PRICE</stp>
        <stp>[Crispin Spreadsheet.xlsx]OEI!R638C13</stp>
        <tr r="M638" s="1"/>
      </tp>
      <tp>
        <v>1.2327999999999999</v>
        <stp/>
        <stp>##V3_BDPV12</stp>
        <stp>EURUSD Curncy</stp>
        <stp>LAST_PRICE</stp>
        <stp>[Crispin Spreadsheet.xlsx]OEI!R639C13</stp>
        <tr r="M639" s="1"/>
      </tp>
      <tp>
        <v>1.2327999999999999</v>
        <stp/>
        <stp>##V3_BDPV12</stp>
        <stp>EURUSD Curncy</stp>
        <stp>LAST_PRICE</stp>
        <stp>[Crispin Spreadsheet.xlsx]OEI!R634C13</stp>
        <tr r="M634" s="1"/>
      </tp>
      <tp>
        <v>1.2327999999999999</v>
        <stp/>
        <stp>##V3_BDPV12</stp>
        <stp>EURUSD Curncy</stp>
        <stp>LAST_PRICE</stp>
        <stp>[Crispin Spreadsheet.xlsx]OEI!R635C13</stp>
        <tr r="M635" s="1"/>
      </tp>
      <tp>
        <v>1.2327999999999999</v>
        <stp/>
        <stp>##V3_BDPV12</stp>
        <stp>EURUSD Curncy</stp>
        <stp>LAST_PRICE</stp>
        <stp>[Crispin Spreadsheet.xlsx]OEI!R636C13</stp>
        <tr r="M636" s="1"/>
      </tp>
      <tp>
        <v>1.2327999999999999</v>
        <stp/>
        <stp>##V3_BDPV12</stp>
        <stp>EURUSD Curncy</stp>
        <stp>LAST_PRICE</stp>
        <stp>[Crispin Spreadsheet.xlsx]OEI!R637C13</stp>
        <tr r="M637" s="1"/>
      </tp>
      <tp>
        <v>1.2327999999999999</v>
        <stp/>
        <stp>##V3_BDPV12</stp>
        <stp>EURUSD Curncy</stp>
        <stp>LAST_PRICE</stp>
        <stp>[Crispin Spreadsheet.xlsx]OEI!R630C13</stp>
        <tr r="M630" s="1"/>
      </tp>
      <tp>
        <v>1.2327999999999999</v>
        <stp/>
        <stp>##V3_BDPV12</stp>
        <stp>EURUSD Curncy</stp>
        <stp>LAST_PRICE</stp>
        <stp>[Crispin Spreadsheet.xlsx]OEI!R631C13</stp>
        <tr r="M631" s="1"/>
      </tp>
      <tp>
        <v>1.2327999999999999</v>
        <stp/>
        <stp>##V3_BDPV12</stp>
        <stp>EURUSD Curncy</stp>
        <stp>LAST_PRICE</stp>
        <stp>[Crispin Spreadsheet.xlsx]OEI!R632C13</stp>
        <tr r="M632" s="1"/>
      </tp>
      <tp>
        <v>1.2327999999999999</v>
        <stp/>
        <stp>##V3_BDPV12</stp>
        <stp>EURUSD Curncy</stp>
        <stp>LAST_PRICE</stp>
        <stp>[Crispin Spreadsheet.xlsx]OEI!R633C13</stp>
        <tr r="M633" s="1"/>
      </tp>
      <tp>
        <v>1.2327999999999999</v>
        <stp/>
        <stp>##V3_BDPV12</stp>
        <stp>EURUSD Curncy</stp>
        <stp>LAST_PRICE</stp>
        <stp>[Crispin Spreadsheet.xlsx]OEI!R628C13</stp>
        <tr r="M628" s="1"/>
      </tp>
      <tp>
        <v>1.2327999999999999</v>
        <stp/>
        <stp>##V3_BDPV12</stp>
        <stp>EURUSD Curncy</stp>
        <stp>LAST_PRICE</stp>
        <stp>[Crispin Spreadsheet.xlsx]OEI!R629C13</stp>
        <tr r="M629" s="1"/>
      </tp>
      <tp>
        <v>1.2327999999999999</v>
        <stp/>
        <stp>##V3_BDPV12</stp>
        <stp>EURUSD Curncy</stp>
        <stp>LAST_PRICE</stp>
        <stp>[Crispin Spreadsheet.xlsx]OEI!R624C13</stp>
        <tr r="M624" s="1"/>
      </tp>
      <tp>
        <v>1.2327999999999999</v>
        <stp/>
        <stp>##V3_BDPV12</stp>
        <stp>EURUSD Curncy</stp>
        <stp>LAST_PRICE</stp>
        <stp>[Crispin Spreadsheet.xlsx]OEI!R625C13</stp>
        <tr r="M625" s="1"/>
      </tp>
      <tp>
        <v>1.2327999999999999</v>
        <stp/>
        <stp>##V3_BDPV12</stp>
        <stp>EURUSD Curncy</stp>
        <stp>LAST_PRICE</stp>
        <stp>[Crispin Spreadsheet.xlsx]OEI!R626C13</stp>
        <tr r="M626" s="1"/>
      </tp>
      <tp>
        <v>1.2327999999999999</v>
        <stp/>
        <stp>##V3_BDPV12</stp>
        <stp>EURUSD Curncy</stp>
        <stp>LAST_PRICE</stp>
        <stp>[Crispin Spreadsheet.xlsx]OEI!R627C13</stp>
        <tr r="M627" s="1"/>
      </tp>
      <tp>
        <v>1.2327999999999999</v>
        <stp/>
        <stp>##V3_BDPV12</stp>
        <stp>EURUSD Curncy</stp>
        <stp>LAST_PRICE</stp>
        <stp>[Crispin Spreadsheet.xlsx]OEI!R620C13</stp>
        <tr r="M620" s="1"/>
      </tp>
      <tp>
        <v>1.2327999999999999</v>
        <stp/>
        <stp>##V3_BDPV12</stp>
        <stp>EURUSD Curncy</stp>
        <stp>LAST_PRICE</stp>
        <stp>[Crispin Spreadsheet.xlsx]OEI!R621C13</stp>
        <tr r="M621" s="1"/>
      </tp>
      <tp>
        <v>1.2327999999999999</v>
        <stp/>
        <stp>##V3_BDPV12</stp>
        <stp>EURUSD Curncy</stp>
        <stp>LAST_PRICE</stp>
        <stp>[Crispin Spreadsheet.xlsx]OEI!R622C13</stp>
        <tr r="M622" s="1"/>
      </tp>
      <tp>
        <v>1.2327999999999999</v>
        <stp/>
        <stp>##V3_BDPV12</stp>
        <stp>EURUSD Curncy</stp>
        <stp>LAST_PRICE</stp>
        <stp>[Crispin Spreadsheet.xlsx]OEI!R623C13</stp>
        <tr r="M623" s="1"/>
      </tp>
      <tp>
        <v>1.2327999999999999</v>
        <stp/>
        <stp>##V3_BDPV12</stp>
        <stp>EURUSD Curncy</stp>
        <stp>LAST_PRICE</stp>
        <stp>[Crispin Spreadsheet.xlsx]OEI!R658C13</stp>
        <tr r="M658" s="1"/>
      </tp>
      <tp>
        <v>1.2327999999999999</v>
        <stp/>
        <stp>##V3_BDPV12</stp>
        <stp>EURUSD Curncy</stp>
        <stp>LAST_PRICE</stp>
        <stp>[Crispin Spreadsheet.xlsx]OEI!R659C13</stp>
        <tr r="M659" s="1"/>
      </tp>
      <tp>
        <v>1.2327999999999999</v>
        <stp/>
        <stp>##V3_BDPV12</stp>
        <stp>EURUSD Curncy</stp>
        <stp>LAST_PRICE</stp>
        <stp>[Crispin Spreadsheet.xlsx]OEI!R654C13</stp>
        <tr r="M654" s="1"/>
      </tp>
      <tp>
        <v>1.2327999999999999</v>
        <stp/>
        <stp>##V3_BDPV12</stp>
        <stp>EURUSD Curncy</stp>
        <stp>LAST_PRICE</stp>
        <stp>[Crispin Spreadsheet.xlsx]OEI!R655C13</stp>
        <tr r="M655" s="1"/>
      </tp>
      <tp>
        <v>1.2327999999999999</v>
        <stp/>
        <stp>##V3_BDPV12</stp>
        <stp>EURUSD Curncy</stp>
        <stp>LAST_PRICE</stp>
        <stp>[Crispin Spreadsheet.xlsx]OEI!R656C13</stp>
        <tr r="M656" s="1"/>
      </tp>
      <tp>
        <v>1.2327999999999999</v>
        <stp/>
        <stp>##V3_BDPV12</stp>
        <stp>EURUSD Curncy</stp>
        <stp>LAST_PRICE</stp>
        <stp>[Crispin Spreadsheet.xlsx]OEI!R657C13</stp>
        <tr r="M657" s="1"/>
      </tp>
      <tp>
        <v>1.2327999999999999</v>
        <stp/>
        <stp>##V3_BDPV12</stp>
        <stp>EURUSD Curncy</stp>
        <stp>LAST_PRICE</stp>
        <stp>[Crispin Spreadsheet.xlsx]OEI!R650C13</stp>
        <tr r="M650" s="1"/>
      </tp>
      <tp>
        <v>1.2327999999999999</v>
        <stp/>
        <stp>##V3_BDPV12</stp>
        <stp>EURUSD Curncy</stp>
        <stp>LAST_PRICE</stp>
        <stp>[Crispin Spreadsheet.xlsx]OEI!R651C13</stp>
        <tr r="M651" s="1"/>
      </tp>
      <tp>
        <v>1.2327999999999999</v>
        <stp/>
        <stp>##V3_BDPV12</stp>
        <stp>EURUSD Curncy</stp>
        <stp>LAST_PRICE</stp>
        <stp>[Crispin Spreadsheet.xlsx]OEI!R652C13</stp>
        <tr r="M652" s="1"/>
      </tp>
      <tp>
        <v>1.2327999999999999</v>
        <stp/>
        <stp>##V3_BDPV12</stp>
        <stp>EURUSD Curncy</stp>
        <stp>LAST_PRICE</stp>
        <stp>[Crispin Spreadsheet.xlsx]OEI!R653C13</stp>
        <tr r="M653" s="1"/>
      </tp>
      <tp>
        <v>1.2327999999999999</v>
        <stp/>
        <stp>##V3_BDPV12</stp>
        <stp>EURUSD Curncy</stp>
        <stp>LAST_PRICE</stp>
        <stp>[Crispin Spreadsheet.xlsx]OEI!R648C13</stp>
        <tr r="M648" s="1"/>
      </tp>
      <tp>
        <v>1.2327999999999999</v>
        <stp/>
        <stp>##V3_BDPV12</stp>
        <stp>EURUSD Curncy</stp>
        <stp>LAST_PRICE</stp>
        <stp>[Crispin Spreadsheet.xlsx]OEI!R649C13</stp>
        <tr r="M649" s="1"/>
      </tp>
      <tp>
        <v>1.2327999999999999</v>
        <stp/>
        <stp>##V3_BDPV12</stp>
        <stp>EURUSD Curncy</stp>
        <stp>LAST_PRICE</stp>
        <stp>[Crispin Spreadsheet.xlsx]OEI!R644C13</stp>
        <tr r="M644" s="1"/>
      </tp>
      <tp>
        <v>1.2327999999999999</v>
        <stp/>
        <stp>##V3_BDPV12</stp>
        <stp>EURUSD Curncy</stp>
        <stp>LAST_PRICE</stp>
        <stp>[Crispin Spreadsheet.xlsx]OEI!R645C13</stp>
        <tr r="M645" s="1"/>
      </tp>
      <tp>
        <v>1.2327999999999999</v>
        <stp/>
        <stp>##V3_BDPV12</stp>
        <stp>EURUSD Curncy</stp>
        <stp>LAST_PRICE</stp>
        <stp>[Crispin Spreadsheet.xlsx]OEI!R646C13</stp>
        <tr r="M646" s="1"/>
      </tp>
      <tp>
        <v>1.2327999999999999</v>
        <stp/>
        <stp>##V3_BDPV12</stp>
        <stp>EURUSD Curncy</stp>
        <stp>LAST_PRICE</stp>
        <stp>[Crispin Spreadsheet.xlsx]OEI!R647C13</stp>
        <tr r="M647" s="1"/>
      </tp>
      <tp>
        <v>1.2327999999999999</v>
        <stp/>
        <stp>##V3_BDPV12</stp>
        <stp>EURUSD Curncy</stp>
        <stp>LAST_PRICE</stp>
        <stp>[Crispin Spreadsheet.xlsx]OEI!R640C13</stp>
        <tr r="M640" s="1"/>
      </tp>
      <tp>
        <v>1.2327999999999999</v>
        <stp/>
        <stp>##V3_BDPV12</stp>
        <stp>EURUSD Curncy</stp>
        <stp>LAST_PRICE</stp>
        <stp>[Crispin Spreadsheet.xlsx]OEI!R641C13</stp>
        <tr r="M641" s="1"/>
      </tp>
      <tp>
        <v>1.2327999999999999</v>
        <stp/>
        <stp>##V3_BDPV12</stp>
        <stp>EURUSD Curncy</stp>
        <stp>LAST_PRICE</stp>
        <stp>[Crispin Spreadsheet.xlsx]OEI!R642C13</stp>
        <tr r="M642" s="1"/>
      </tp>
      <tp>
        <v>1.2327999999999999</v>
        <stp/>
        <stp>##V3_BDPV12</stp>
        <stp>EURUSD Curncy</stp>
        <stp>LAST_PRICE</stp>
        <stp>[Crispin Spreadsheet.xlsx]OEI!R643C13</stp>
        <tr r="M643" s="1"/>
      </tp>
      <tp>
        <v>1.2327999999999999</v>
        <stp/>
        <stp>##V3_BDPV12</stp>
        <stp>EURUSD Curncy</stp>
        <stp>LAST_PRICE</stp>
        <stp>[Crispin Spreadsheet.xlsx]OEI!R678C13</stp>
        <tr r="M678" s="1"/>
      </tp>
      <tp>
        <v>1.2327999999999999</v>
        <stp/>
        <stp>##V3_BDPV12</stp>
        <stp>EURUSD Curncy</stp>
        <stp>LAST_PRICE</stp>
        <stp>[Crispin Spreadsheet.xlsx]OEI!R679C13</stp>
        <tr r="M679" s="1"/>
      </tp>
      <tp>
        <v>1.2327999999999999</v>
        <stp/>
        <stp>##V3_BDPV12</stp>
        <stp>EURUSD Curncy</stp>
        <stp>LAST_PRICE</stp>
        <stp>[Crispin Spreadsheet.xlsx]OEI!R674C13</stp>
        <tr r="M674" s="1"/>
      </tp>
      <tp>
        <v>1.2327999999999999</v>
        <stp/>
        <stp>##V3_BDPV12</stp>
        <stp>EURUSD Curncy</stp>
        <stp>LAST_PRICE</stp>
        <stp>[Crispin Spreadsheet.xlsx]OEI!R675C13</stp>
        <tr r="M675" s="1"/>
      </tp>
      <tp>
        <v>1.2327999999999999</v>
        <stp/>
        <stp>##V3_BDPV12</stp>
        <stp>EURUSD Curncy</stp>
        <stp>LAST_PRICE</stp>
        <stp>[Crispin Spreadsheet.xlsx]OEI!R676C13</stp>
        <tr r="M676" s="1"/>
      </tp>
      <tp>
        <v>1.2327999999999999</v>
        <stp/>
        <stp>##V3_BDPV12</stp>
        <stp>EURUSD Curncy</stp>
        <stp>LAST_PRICE</stp>
        <stp>[Crispin Spreadsheet.xlsx]OEI!R677C13</stp>
        <tr r="M677" s="1"/>
      </tp>
      <tp>
        <v>1.2327999999999999</v>
        <stp/>
        <stp>##V3_BDPV12</stp>
        <stp>EURUSD Curncy</stp>
        <stp>LAST_PRICE</stp>
        <stp>[Crispin Spreadsheet.xlsx]OEI!R670C13</stp>
        <tr r="M670" s="1"/>
      </tp>
      <tp>
        <v>1.2327999999999999</v>
        <stp/>
        <stp>##V3_BDPV12</stp>
        <stp>EURUSD Curncy</stp>
        <stp>LAST_PRICE</stp>
        <stp>[Crispin Spreadsheet.xlsx]OEI!R671C13</stp>
        <tr r="M671" s="1"/>
      </tp>
      <tp>
        <v>1.2327999999999999</v>
        <stp/>
        <stp>##V3_BDPV12</stp>
        <stp>EURUSD Curncy</stp>
        <stp>LAST_PRICE</stp>
        <stp>[Crispin Spreadsheet.xlsx]OEI!R672C13</stp>
        <tr r="M672" s="1"/>
      </tp>
      <tp>
        <v>1.2327999999999999</v>
        <stp/>
        <stp>##V3_BDPV12</stp>
        <stp>EURUSD Curncy</stp>
        <stp>LAST_PRICE</stp>
        <stp>[Crispin Spreadsheet.xlsx]OEI!R673C13</stp>
        <tr r="M673" s="1"/>
      </tp>
      <tp>
        <v>1.2327999999999999</v>
        <stp/>
        <stp>##V3_BDPV12</stp>
        <stp>EURUSD Curncy</stp>
        <stp>LAST_PRICE</stp>
        <stp>[Crispin Spreadsheet.xlsx]OEI!R668C13</stp>
        <tr r="M668" s="1"/>
      </tp>
      <tp>
        <v>1.2327999999999999</v>
        <stp/>
        <stp>##V3_BDPV12</stp>
        <stp>EURUSD Curncy</stp>
        <stp>LAST_PRICE</stp>
        <stp>[Crispin Spreadsheet.xlsx]OEI!R669C13</stp>
        <tr r="M669" s="1"/>
      </tp>
      <tp>
        <v>1.2327999999999999</v>
        <stp/>
        <stp>##V3_BDPV12</stp>
        <stp>EURUSD Curncy</stp>
        <stp>LAST_PRICE</stp>
        <stp>[Crispin Spreadsheet.xlsx]OEI!R664C13</stp>
        <tr r="M664" s="1"/>
      </tp>
      <tp>
        <v>1.2327999999999999</v>
        <stp/>
        <stp>##V3_BDPV12</stp>
        <stp>EURUSD Curncy</stp>
        <stp>LAST_PRICE</stp>
        <stp>[Crispin Spreadsheet.xlsx]OEI!R665C13</stp>
        <tr r="M665" s="1"/>
      </tp>
      <tp>
        <v>1.2327999999999999</v>
        <stp/>
        <stp>##V3_BDPV12</stp>
        <stp>EURUSD Curncy</stp>
        <stp>LAST_PRICE</stp>
        <stp>[Crispin Spreadsheet.xlsx]OEI!R666C13</stp>
        <tr r="M666" s="1"/>
      </tp>
      <tp>
        <v>1.2327999999999999</v>
        <stp/>
        <stp>##V3_BDPV12</stp>
        <stp>EURUSD Curncy</stp>
        <stp>LAST_PRICE</stp>
        <stp>[Crispin Spreadsheet.xlsx]OEI!R667C13</stp>
        <tr r="M667" s="1"/>
      </tp>
      <tp>
        <v>1.2327999999999999</v>
        <stp/>
        <stp>##V3_BDPV12</stp>
        <stp>EURUSD Curncy</stp>
        <stp>LAST_PRICE</stp>
        <stp>[Crispin Spreadsheet.xlsx]OEI!R660C13</stp>
        <tr r="M660" s="1"/>
      </tp>
      <tp>
        <v>1.2327999999999999</v>
        <stp/>
        <stp>##V3_BDPV12</stp>
        <stp>EURUSD Curncy</stp>
        <stp>LAST_PRICE</stp>
        <stp>[Crispin Spreadsheet.xlsx]OEI!R661C13</stp>
        <tr r="M661" s="1"/>
      </tp>
      <tp>
        <v>1.2327999999999999</v>
        <stp/>
        <stp>##V3_BDPV12</stp>
        <stp>EURUSD Curncy</stp>
        <stp>LAST_PRICE</stp>
        <stp>[Crispin Spreadsheet.xlsx]OEI!R662C13</stp>
        <tr r="M662" s="1"/>
      </tp>
      <tp>
        <v>1.2327999999999999</v>
        <stp/>
        <stp>##V3_BDPV12</stp>
        <stp>EURUSD Curncy</stp>
        <stp>LAST_PRICE</stp>
        <stp>[Crispin Spreadsheet.xlsx]OEI!R663C13</stp>
        <tr r="M663" s="1"/>
      </tp>
      <tp>
        <v>1.2327999999999999</v>
        <stp/>
        <stp>##V3_BDPV12</stp>
        <stp>EURUSD Curncy</stp>
        <stp>LAST_PRICE</stp>
        <stp>[Crispin Spreadsheet.xlsx]OEI!R698C13</stp>
        <tr r="M698" s="1"/>
      </tp>
      <tp>
        <v>1.2327999999999999</v>
        <stp/>
        <stp>##V3_BDPV12</stp>
        <stp>EURUSD Curncy</stp>
        <stp>LAST_PRICE</stp>
        <stp>[Crispin Spreadsheet.xlsx]OEI!R699C13</stp>
        <tr r="M699" s="1"/>
      </tp>
      <tp>
        <v>1.2327999999999999</v>
        <stp/>
        <stp>##V3_BDPV12</stp>
        <stp>EURUSD Curncy</stp>
        <stp>LAST_PRICE</stp>
        <stp>[Crispin Spreadsheet.xlsx]OEI!R694C13</stp>
        <tr r="M694" s="1"/>
      </tp>
      <tp>
        <v>1.2327999999999999</v>
        <stp/>
        <stp>##V3_BDPV12</stp>
        <stp>EURUSD Curncy</stp>
        <stp>LAST_PRICE</stp>
        <stp>[Crispin Spreadsheet.xlsx]OEI!R695C13</stp>
        <tr r="M695" s="1"/>
      </tp>
      <tp>
        <v>1.2327999999999999</v>
        <stp/>
        <stp>##V3_BDPV12</stp>
        <stp>EURUSD Curncy</stp>
        <stp>LAST_PRICE</stp>
        <stp>[Crispin Spreadsheet.xlsx]OEI!R696C13</stp>
        <tr r="M696" s="1"/>
      </tp>
      <tp>
        <v>1.2327999999999999</v>
        <stp/>
        <stp>##V3_BDPV12</stp>
        <stp>EURUSD Curncy</stp>
        <stp>LAST_PRICE</stp>
        <stp>[Crispin Spreadsheet.xlsx]OEI!R697C13</stp>
        <tr r="M697" s="1"/>
      </tp>
      <tp>
        <v>1.2327999999999999</v>
        <stp/>
        <stp>##V3_BDPV12</stp>
        <stp>EURUSD Curncy</stp>
        <stp>LAST_PRICE</stp>
        <stp>[Crispin Spreadsheet.xlsx]OEI!R690C13</stp>
        <tr r="M690" s="1"/>
      </tp>
      <tp>
        <v>1.2327999999999999</v>
        <stp/>
        <stp>##V3_BDPV12</stp>
        <stp>EURUSD Curncy</stp>
        <stp>LAST_PRICE</stp>
        <stp>[Crispin Spreadsheet.xlsx]OEI!R691C13</stp>
        <tr r="M691" s="1"/>
      </tp>
      <tp>
        <v>1.2327999999999999</v>
        <stp/>
        <stp>##V3_BDPV12</stp>
        <stp>EURUSD Curncy</stp>
        <stp>LAST_PRICE</stp>
        <stp>[Crispin Spreadsheet.xlsx]OEI!R692C13</stp>
        <tr r="M692" s="1"/>
      </tp>
      <tp>
        <v>1.2327999999999999</v>
        <stp/>
        <stp>##V3_BDPV12</stp>
        <stp>EURUSD Curncy</stp>
        <stp>LAST_PRICE</stp>
        <stp>[Crispin Spreadsheet.xlsx]OEI!R693C13</stp>
        <tr r="M693" s="1"/>
      </tp>
      <tp>
        <v>1.2327999999999999</v>
        <stp/>
        <stp>##V3_BDPV12</stp>
        <stp>EURUSD Curncy</stp>
        <stp>LAST_PRICE</stp>
        <stp>[Crispin Spreadsheet.xlsx]OEI!R688C13</stp>
        <tr r="M688" s="1"/>
      </tp>
      <tp>
        <v>1.2327999999999999</v>
        <stp/>
        <stp>##V3_BDPV12</stp>
        <stp>EURUSD Curncy</stp>
        <stp>LAST_PRICE</stp>
        <stp>[Crispin Spreadsheet.xlsx]OEI!R689C13</stp>
        <tr r="M689" s="1"/>
      </tp>
      <tp>
        <v>1.2327999999999999</v>
        <stp/>
        <stp>##V3_BDPV12</stp>
        <stp>EURUSD Curncy</stp>
        <stp>LAST_PRICE</stp>
        <stp>[Crispin Spreadsheet.xlsx]OEI!R684C13</stp>
        <tr r="M684" s="1"/>
      </tp>
      <tp>
        <v>1.2327999999999999</v>
        <stp/>
        <stp>##V3_BDPV12</stp>
        <stp>EURUSD Curncy</stp>
        <stp>LAST_PRICE</stp>
        <stp>[Crispin Spreadsheet.xlsx]OEI!R685C13</stp>
        <tr r="M685" s="1"/>
      </tp>
      <tp>
        <v>1.2327999999999999</v>
        <stp/>
        <stp>##V3_BDPV12</stp>
        <stp>EURUSD Curncy</stp>
        <stp>LAST_PRICE</stp>
        <stp>[Crispin Spreadsheet.xlsx]OEI!R686C13</stp>
        <tr r="M686" s="1"/>
      </tp>
      <tp>
        <v>1.2327999999999999</v>
        <stp/>
        <stp>##V3_BDPV12</stp>
        <stp>EURUSD Curncy</stp>
        <stp>LAST_PRICE</stp>
        <stp>[Crispin Spreadsheet.xlsx]OEI!R687C13</stp>
        <tr r="M687" s="1"/>
      </tp>
      <tp>
        <v>1.2327999999999999</v>
        <stp/>
        <stp>##V3_BDPV12</stp>
        <stp>EURUSD Curncy</stp>
        <stp>LAST_PRICE</stp>
        <stp>[Crispin Spreadsheet.xlsx]OEI!R680C13</stp>
        <tr r="M680" s="1"/>
      </tp>
      <tp>
        <v>1.2327999999999999</v>
        <stp/>
        <stp>##V3_BDPV12</stp>
        <stp>EURUSD Curncy</stp>
        <stp>LAST_PRICE</stp>
        <stp>[Crispin Spreadsheet.xlsx]OEI!R681C13</stp>
        <tr r="M681" s="1"/>
      </tp>
      <tp>
        <v>1.2327999999999999</v>
        <stp/>
        <stp>##V3_BDPV12</stp>
        <stp>EURUSD Curncy</stp>
        <stp>LAST_PRICE</stp>
        <stp>[Crispin Spreadsheet.xlsx]OEI!R682C13</stp>
        <tr r="M682" s="1"/>
      </tp>
      <tp>
        <v>1.2327999999999999</v>
        <stp/>
        <stp>##V3_BDPV12</stp>
        <stp>EURUSD Curncy</stp>
        <stp>LAST_PRICE</stp>
        <stp>[Crispin Spreadsheet.xlsx]OEI!R683C13</stp>
        <tr r="M683" s="1"/>
      </tp>
      <tp>
        <v>1.2327999999999999</v>
        <stp/>
        <stp>##V3_BDPV12</stp>
        <stp>EURUSD Curncy</stp>
        <stp>LAST_PRICE</stp>
        <stp>[Crispin Spreadsheet.xlsx]OEI!R190C13</stp>
        <tr r="M190" s="1"/>
      </tp>
      <tp>
        <v>1.2327999999999999</v>
        <stp/>
        <stp>##V3_BDPV12</stp>
        <stp>EURUSD Curncy</stp>
        <stp>LAST_PRICE</stp>
        <stp>[Crispin Spreadsheet.xlsx]OEI!R327C13</stp>
        <tr r="M327" s="1"/>
      </tp>
      <tp>
        <v>1.2327999999999999</v>
        <stp/>
        <stp>##V3_BDPV12</stp>
        <stp>EURUSD Curncy</stp>
        <stp>LAST_PRICE</stp>
        <stp>[Crispin Spreadsheet.xlsx]OEI!R215C13</stp>
        <tr r="M215" s="1"/>
      </tp>
      <tp>
        <v>1.2327999999999999</v>
        <stp/>
        <stp>##V3_BDPV12</stp>
        <stp>EURUSD Curncy</stp>
        <stp>LAST_PRICE</stp>
        <stp>[Crispin Spreadsheet.xlsx]OEI!R814C13</stp>
        <tr r="M814" s="1"/>
      </tp>
      <tp>
        <v>1.2327999999999999</v>
        <stp/>
        <stp>##V3_BDPV12</stp>
        <stp>EURUSD Curncy</stp>
        <stp>LAST_PRICE</stp>
        <stp>[Crispin Spreadsheet.xlsx]OEI!R810C13</stp>
        <tr r="M810" s="1"/>
      </tp>
      <tp>
        <v>1.2327999999999999</v>
        <stp/>
        <stp>##V3_BDPV12</stp>
        <stp>EURUSD Curncy</stp>
        <stp>LAST_PRICE</stp>
        <stp>[Crispin Spreadsheet.xlsx]OEI!R813C13</stp>
        <tr r="M813" s="1"/>
      </tp>
      <tp>
        <v>1.2327999999999999</v>
        <stp/>
        <stp>##V3_BDPV12</stp>
        <stp>EURUSD Curncy</stp>
        <stp>LAST_PRICE</stp>
        <stp>[Crispin Spreadsheet.xlsx]OEI!R808C13</stp>
        <tr r="M808" s="1"/>
      </tp>
      <tp>
        <v>1.2327999999999999</v>
        <stp/>
        <stp>##V3_BDPV12</stp>
        <stp>EURUSD Curncy</stp>
        <stp>LAST_PRICE</stp>
        <stp>[Crispin Spreadsheet.xlsx]OEI!R809C13</stp>
        <tr r="M809" s="1"/>
      </tp>
      <tp>
        <v>1.2327999999999999</v>
        <stp/>
        <stp>##V3_BDPV12</stp>
        <stp>EURUSD Curncy</stp>
        <stp>LAST_PRICE</stp>
        <stp>[Crispin Spreadsheet.xlsx]OEI!R804C13</stp>
        <tr r="M804" s="1"/>
      </tp>
      <tp>
        <v>1.2327999999999999</v>
        <stp/>
        <stp>##V3_BDPV12</stp>
        <stp>EURUSD Curncy</stp>
        <stp>LAST_PRICE</stp>
        <stp>[Crispin Spreadsheet.xlsx]OEI!R805C13</stp>
        <tr r="M805" s="1"/>
      </tp>
      <tp>
        <v>1.2327999999999999</v>
        <stp/>
        <stp>##V3_BDPV12</stp>
        <stp>EURUSD Curncy</stp>
        <stp>LAST_PRICE</stp>
        <stp>[Crispin Spreadsheet.xlsx]OEI!R806C13</stp>
        <tr r="M806" s="1"/>
      </tp>
      <tp>
        <v>1.2327999999999999</v>
        <stp/>
        <stp>##V3_BDPV12</stp>
        <stp>EURUSD Curncy</stp>
        <stp>LAST_PRICE</stp>
        <stp>[Crispin Spreadsheet.xlsx]OEI!R807C13</stp>
        <tr r="M807" s="1"/>
      </tp>
      <tp>
        <v>1.2327999999999999</v>
        <stp/>
        <stp>##V3_BDPV12</stp>
        <stp>EURUSD Curncy</stp>
        <stp>LAST_PRICE</stp>
        <stp>[Crispin Spreadsheet.xlsx]OEI!R802C13</stp>
        <tr r="M802" s="1"/>
      </tp>
      <tp>
        <v>238.8</v>
        <stp/>
        <stp>##V3_BDPV12</stp>
        <stp>SBRY LN Equity</stp>
        <stp>PX_YEST_CLOSE</stp>
        <stp>[Crispin Spreadsheet.xlsx]OEI!R495C6</stp>
        <tr r="F495" s="1"/>
      </tp>
      <tp t="s">
        <v>USD</v>
        <stp/>
        <stp>##V3_BDPV12</stp>
        <stp>CRUS US Equity</stp>
        <stp>CRNCY</stp>
        <stp>[Crispin Spreadsheet.xlsx]OEI!R761C4</stp>
        <tr r="D761" s="1"/>
      </tp>
      <tp t="s">
        <v>USD</v>
        <stp/>
        <stp>##V3_BDPV12</stp>
        <stp>FWONK US Equity</stp>
        <stp>CRNCY</stp>
        <stp>[Crispin Spreadsheet.xlsx]OEI!R665C4</stp>
        <tr r="D665" s="1"/>
      </tp>
      <tp t="s">
        <v>JPY</v>
        <stp/>
        <stp>##V3_BDPV12</stp>
        <stp>6753 JT Equity</stp>
        <stp>CRNCY</stp>
        <stp>[Crispin Spreadsheet.xlsx]SWAN!R89C4</stp>
        <tr r="D89" s="2"/>
      </tp>
      <tp t="s">
        <v>EUR</v>
        <stp/>
        <stp>##V3_BDPV12</stp>
        <stp>SESG FP Equity</stp>
        <stp>CRNCY</stp>
        <stp>[Crispin Spreadsheet.xlsx]OEI!R794C4</stp>
        <tr r="D794" s="1"/>
      </tp>
      <tp t="s">
        <v>CHF</v>
        <stp/>
        <stp>##V3_BDPV12</stp>
        <stp>UBSG SW Equity</stp>
        <stp>CRNCY</stp>
        <stp>[Crispin Spreadsheet.xlsx]OEI!R393C4</stp>
        <tr r="D393" s="1"/>
      </tp>
      <tp>
        <v>152.44999999999999</v>
        <stp/>
        <stp>##V3_BDPV12</stp>
        <stp>SAND SS Equity</stp>
        <stp>PX_YEST_CLOSE</stp>
        <stp>[Crispin Spreadsheet.xlsx]OEI!R364C6</stp>
        <tr r="F364" s="1"/>
      </tp>
      <tp>
        <v>117.52</v>
        <stp/>
        <stp>##V3_BDPV12</stp>
        <stp>RACE US Equity</stp>
        <stp>PX_YEST_CLOSE</stp>
        <stp>[Crispin Spreadsheet.xlsx]OEI!R639C6</stp>
        <tr r="F639" s="1"/>
      </tp>
      <tp t="s">
        <v>USD</v>
        <stp/>
        <stp>##V3_BDPV12</stp>
        <stp>NLSN US Equity</stp>
        <stp>CRNCY</stp>
        <stp>[Crispin Spreadsheet.xlsx]OEI!R787C4</stp>
        <tr r="D787" s="1"/>
      </tp>
      <tp t="s">
        <v>USD</v>
        <stp/>
        <stp>##V3_BDPV12</stp>
        <stp>NLSN US Equity</stp>
        <stp>CRNCY</stp>
        <stp>[Crispin Spreadsheet.xlsx]OEI!R677C4</stp>
        <tr r="D677" s="1"/>
      </tp>
      <tp>
        <v>4815</v>
        <stp/>
        <stp>##V3_BDPV12</stp>
        <stp>9684 JT Equity</stp>
        <stp>PX_YEST_CLOSE</stp>
        <stp>[Crispin Spreadsheet.xlsx]OPUS!R27C6</stp>
        <tr r="F27" s="4"/>
      </tp>
      <tp t="s">
        <v>EUR</v>
        <stp/>
        <stp>##V3_BDPV12</stp>
        <stp>CNHI IM Equity</stp>
        <stp>CRNCY</stp>
        <stp>[Crispin Spreadsheet.xlsx]OEI!R762C4</stp>
        <tr r="D762" s="1"/>
      </tp>
      <tp>
        <v>1</v>
        <stp/>
        <stp>##V3_BDPV12</stp>
        <stp>USDGBp Curncy</stp>
        <stp>QUOTE_FACTOR</stp>
        <stp>[Crispin Spreadsheet.xlsx]FDXC!R41C12</stp>
        <tr r="L41" s="8"/>
      </tp>
      <tp>
        <v>1</v>
        <stp/>
        <stp>##V3_BDPV12</stp>
        <stp>USDGBp Curncy</stp>
        <stp>QUOTE_FACTOR</stp>
        <stp>[Crispin Spreadsheet.xlsx]FDXC!R40C12</stp>
        <tr r="L40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Spreadsheet.xlsx]FDXC!R31C12</stp>
        <tr r="L31" s="8"/>
      </tp>
      <tp>
        <v>1</v>
        <stp/>
        <stp>##V3_BDPV12</stp>
        <stp>USDGBp Curncy</stp>
        <stp>QUOTE_FACTOR</stp>
        <stp>[Crispin Spreadsheet.xlsx]FDXC!R33C12</stp>
        <tr r="L33" s="8"/>
      </tp>
      <tp>
        <v>1</v>
        <stp/>
        <stp>##V3_BDPV12</stp>
        <stp>USDGBp Curncy</stp>
        <stp>QUOTE_FACTOR</stp>
        <stp>[Crispin Spreadsheet.xlsx]FDXC!R32C12</stp>
        <tr r="L32" s="8"/>
      </tp>
      <tp>
        <v>1</v>
        <stp/>
        <stp>##V3_BDPV12</stp>
        <stp>USDGBp Curncy</stp>
        <stp>QUOTE_FACTOR</stp>
        <stp>[Crispin Spreadsheet.xlsx]FDXC!R35C12</stp>
        <tr r="L35" s="8"/>
      </tp>
      <tp>
        <v>1</v>
        <stp/>
        <stp>##V3_BDPV12</stp>
        <stp>USDGBp Curncy</stp>
        <stp>QUOTE_FACTOR</stp>
        <stp>[Crispin Spreadsheet.xlsx]FDXC!R34C12</stp>
        <tr r="L34" s="8"/>
      </tp>
      <tp>
        <v>1</v>
        <stp/>
        <stp>##V3_BDPV12</stp>
        <stp>USDGBp Curncy</stp>
        <stp>QUOTE_FACTOR</stp>
        <stp>[Crispin Spreadsheet.xlsx]FDXC!R37C12</stp>
        <tr r="L37" s="8"/>
      </tp>
      <tp>
        <v>1</v>
        <stp/>
        <stp>##V3_BDPV12</stp>
        <stp>USDGBp Curncy</stp>
        <stp>QUOTE_FACTOR</stp>
        <stp>[Crispin Spreadsheet.xlsx]FDXC!R36C12</stp>
        <tr r="L36" s="8"/>
      </tp>
      <tp>
        <v>1</v>
        <stp/>
        <stp>##V3_BDPV12</stp>
        <stp>USDGBp Curncy</stp>
        <stp>QUOTE_FACTOR</stp>
        <stp>[Crispin Spreadsheet.xlsx]FDXC!R39C12</stp>
        <tr r="L39" s="8"/>
      </tp>
      <tp t="s">
        <v>JPY</v>
        <stp/>
        <stp>##V3_BDPV12</stp>
        <stp>8591 JT Equity</stp>
        <stp>CRNCY</stp>
        <stp>[Crispin Spreadsheet.xlsx]FDXC!R18C4</stp>
        <tr r="D18" s="8"/>
      </tp>
      <tp>
        <v>876</v>
        <stp/>
        <stp>##V3_BDPV12</stp>
        <stp>7224 JT Equity</stp>
        <stp>LAST_PRICE</stp>
        <stp>[Crispin Spreadsheet.xlsx]OEI!R277C7</stp>
        <tr r="G277" s="1"/>
      </tp>
      <tp>
        <v>1205</v>
        <stp/>
        <stp>##V3_BDPV12</stp>
        <stp>5727 JT Equity</stp>
        <stp>LAST_PRICE</stp>
        <stp>[Crispin Spreadsheet.xlsx]OEI!R284C7</stp>
        <tr r="G284" s="1"/>
      </tp>
      <tp>
        <v>636.5</v>
        <stp/>
        <stp>##V3_BDPV12</stp>
        <stp>DMGT LN Equity</stp>
        <stp>LAST_PRICE</stp>
        <stp>[Crispin Spreadsheet.xlsx]FDXC!R35C7</stp>
        <tr r="G35" s="8"/>
      </tp>
      <tp>
        <v>102.93</v>
        <stp/>
        <stp>##V3_BDPV12</stp>
        <stp>EOG US Equity</stp>
        <stp>LAST_PRICE</stp>
        <stp>[Crispin Spreadsheet.xlsx]FDXC!R48C7</stp>
        <tr r="G48" s="8"/>
      </tp>
      <tp>
        <v>116.6</v>
        <stp/>
        <stp>##V3_BDPV12</stp>
        <stp>MON US Equity</stp>
        <stp>LAST_PRICE</stp>
        <stp>[Crispin Spreadsheet.xlsx]ALEG!R55C7</stp>
        <tr r="G55" s="3"/>
      </tp>
      <tp>
        <v>64.89</v>
        <stp/>
        <stp>##V3_BDPV12</stp>
        <stp>VSAT US Equity</stp>
        <stp>LAST_PRICE</stp>
        <stp>[Crispin Spreadsheet.xlsx]FDXC!R55C7</stp>
        <tr r="G55" s="8"/>
      </tp>
      <tp>
        <v>477.55</v>
        <stp/>
        <stp>##V3_BDPV12</stp>
        <stp>BP/ LN Equity</stp>
        <stp>LAST_PRICE</stp>
        <stp>[Crispin Spreadsheet.xlsx]OEI!R423C7</stp>
        <tr r="G423" s="1"/>
      </tp>
      <tp>
        <v>116.801</v>
        <stp/>
        <stp>##V3_BDPV12</stp>
        <stp>HURLN 7.5 07/24/22 Corp</stp>
        <stp>LAST_PRICE</stp>
        <stp>[Crispin Spreadsheet.xlsx]FDXC!R38C7</stp>
        <tr r="G38" s="8"/>
      </tp>
      <tp t="s">
        <v>EUR</v>
        <stp/>
        <stp>##V3_BDPV12</stp>
        <stp>NOKIA FH Equity</stp>
        <stp>CRNCY</stp>
        <stp>[Crispin Spreadsheet.xlsx]OEI!R74C4</stp>
        <tr r="D74" s="1"/>
      </tp>
      <tp>
        <v>647</v>
        <stp/>
        <stp>##V3_BDHV12</stp>
        <stp>DMGT LN Equity</stp>
        <stp>PX_CLOSE_1D</stp>
        <stp>28/03/2018</stp>
        <stp>28/03/2018</stp>
        <stp>[Crispin Spreadsheet.xlsx]FDXC!R35C22</stp>
        <tr r="V35" s="8"/>
      </tp>
      <tp>
        <v>66</v>
        <stp/>
        <stp>##V3_BDHV12</stp>
        <stp>HDG NA Equity</stp>
        <stp>PX_CLOSE_1D</stp>
        <stp>28/03/2018</stp>
        <stp>28/03/2018</stp>
        <stp>[Crispin Spreadsheet.xlsx]SWAN!R99C26</stp>
        <tr r="Z99" s="2"/>
      </tp>
      <tp>
        <v>68.3</v>
        <stp/>
        <stp>##V3_BDHV12</stp>
        <stp>VSAT US Equity</stp>
        <stp>PX_CLOSE_1D</stp>
        <stp>28/03/2018</stp>
        <stp>28/03/2018</stp>
        <stp>[Crispin Spreadsheet.xlsx]FDXC!R55C22</stp>
        <tr r="V55" s="8"/>
      </tp>
      <tp>
        <v>4.8985000000000003</v>
        <stp/>
        <stp>##V3_BDPV12</stp>
        <stp>EURTRY Curncy</stp>
        <stp>LAST_PRICE</stp>
        <stp>[Crispin Spreadsheet.xlsx]OEI!R397C13</stp>
        <tr r="M397" s="1"/>
      </tp>
      <tp>
        <v>1</v>
        <stp/>
        <stp>##V3_BDPV12</stp>
        <stp>EURGBp Curncy</stp>
        <stp>QUOTE_FACTOR</stp>
        <stp>[Crispin Spreadsheet.xlsx]ALEG!R35C12</stp>
        <tr r="L35" s="3"/>
      </tp>
      <tp>
        <v>1</v>
        <stp/>
        <stp>##V3_BDPV12</stp>
        <stp>EURGBp Curncy</stp>
        <stp>QUOTE_FACTOR</stp>
        <stp>[Crispin Spreadsheet.xlsx]ALEG!R34C12</stp>
        <tr r="L34" s="3"/>
      </tp>
      <tp>
        <v>1</v>
        <stp/>
        <stp>##V3_BDPV12</stp>
        <stp>EURGBp Curncy</stp>
        <stp>QUOTE_FACTOR</stp>
        <stp>[Crispin Spreadsheet.xlsx]ALEG!R37C12</stp>
        <tr r="L37" s="3"/>
      </tp>
      <tp>
        <v>1</v>
        <stp/>
        <stp>##V3_BDPV12</stp>
        <stp>EURGBp Curncy</stp>
        <stp>QUOTE_FACTOR</stp>
        <stp>[Crispin Spreadsheet.xlsx]ALEG!R36C12</stp>
        <tr r="L36" s="3"/>
      </tp>
      <tp>
        <v>1</v>
        <stp/>
        <stp>##V3_BDPV12</stp>
        <stp>EURGBp Curncy</stp>
        <stp>QUOTE_FACTOR</stp>
        <stp>[Crispin Spreadsheet.xlsx]ALEG!R38C12</stp>
        <tr r="L38" s="3"/>
      </tp>
      <tp>
        <v>1</v>
        <stp/>
        <stp>##V3_BDPV12</stp>
        <stp>EURGBp Curncy</stp>
        <stp>QUOTE_FACTOR</stp>
        <stp>[Crispin Spreadsheet.xlsx]ALEG!R45C12</stp>
        <tr r="L45" s="3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Spreadsheet.xlsx]ALEG!R46C12</stp>
        <tr r="L46" s="3"/>
      </tp>
      <tp>
        <v>1</v>
        <stp/>
        <stp>##V3_BDPV12</stp>
        <stp>EURGBp Curncy</stp>
        <stp>QUOTE_FACTOR</stp>
        <stp>[Crispin Spreadsheet.xlsx]ALEG!R41C12</stp>
        <tr r="L41" s="3"/>
      </tp>
      <tp>
        <v>1</v>
        <stp/>
        <stp>##V3_BDPV12</stp>
        <stp>EURGBp Curncy</stp>
        <stp>QUOTE_FACTOR</stp>
        <stp>[Crispin Spreadsheet.xlsx]ALEG!R40C12</stp>
        <tr r="L40" s="3"/>
      </tp>
      <tp>
        <v>1</v>
        <stp/>
        <stp>##V3_BDPV12</stp>
        <stp>EURGBp Curncy</stp>
        <stp>QUOTE_FACTOR</stp>
        <stp>[Crispin Spreadsheet.xlsx]ALEG!R43C12</stp>
        <tr r="L43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87.27</v>
        <stp/>
        <stp>##V3_BDPV12</stp>
        <stp>LULU US Equity</stp>
        <stp>PX_YEST_CLOSE</stp>
        <stp>[Crispin Spreadsheet.xlsx]OEI!R667C6</stp>
        <tr r="F667" s="1"/>
      </tp>
      <tp>
        <v>180.14</v>
        <stp/>
        <stp>##V3_BDPV12</stp>
        <stp>PANW US Equity</stp>
        <stp>PX_YEST_CLOSE</stp>
        <stp>[Crispin Spreadsheet.xlsx]OEI!R685C6</stp>
        <tr r="F685" s="1"/>
      </tp>
      <tp t="s">
        <v>EUR</v>
        <stp/>
        <stp>##V3_BDPV12</stp>
        <stp>UN01 GY Equity</stp>
        <stp>CRNCY</stp>
        <stp>[Crispin Spreadsheet.xlsx]SWAN!R60C4</stp>
        <tr r="D60" s="2"/>
      </tp>
      <tp>
        <v>549.6</v>
        <stp/>
        <stp>##V3_BDPV12</stp>
        <stp>INVP LN Equity</stp>
        <stp>PX_YEST_CLOSE</stp>
        <stp>[Crispin Spreadsheet.xlsx]OEI!R490C6</stp>
        <tr r="F490" s="1"/>
      </tp>
      <tp>
        <v>87.63</v>
        <stp/>
        <stp>##V3_BDPV12</stp>
        <stp>MCHP US Equity</stp>
        <stp>PX_YEST_CLOSE</stp>
        <stp>[Crispin Spreadsheet.xlsx]OEI!R783C6</stp>
        <tr r="F783" s="1"/>
      </tp>
      <tp>
        <v>1.7609999999999999</v>
        <stp/>
        <stp>##V3_BDPV12</stp>
        <stp>SDRL NO Equity</stp>
        <stp>PX_YEST_CLOSE</stp>
        <stp>[Crispin Spreadsheet.xlsx]OEI!R315C6</stp>
        <tr r="F315" s="1"/>
      </tp>
      <tp>
        <v>57.41</v>
        <stp/>
        <stp>##V3_BDPV12</stp>
        <stp>MXIM US Equity</stp>
        <stp>PX_YEST_CLOSE</stp>
        <stp>[Crispin Spreadsheet.xlsx]OEI!R782C6</stp>
        <tr r="F782" s="1"/>
      </tp>
      <tp>
        <v>1537.5</v>
        <stp/>
        <stp>##V3_BDPV12</stp>
        <stp>EXPN LN Equity</stp>
        <stp>PX_YEST_CLOSE</stp>
        <stp>[Crispin Spreadsheet.xlsx]OEI!R456C6</stp>
        <tr r="F456" s="1"/>
      </tp>
      <tp t="s">
        <v>EUR</v>
        <stp/>
        <stp>##V3_BDPV12</stp>
        <stp>BBVA SQ Equity</stp>
        <stp>CRNCY</stp>
        <stp>[Crispin Spreadsheet.xlsx]OEI!R341C4</stp>
        <tr r="D341" s="1"/>
      </tp>
      <tp>
        <v>432.8</v>
        <stp/>
        <stp>##V3_BDPV12</stp>
        <stp>SOPH LN Equity</stp>
        <stp>PX_YEST_CLOSE</stp>
        <stp>[Crispin Spreadsheet.xlsx]OEI!R566C6</stp>
        <tr r="F566" s="1"/>
      </tp>
      <tp t="s">
        <v>SEK</v>
        <stp/>
        <stp>##V3_BDPV12</stp>
        <stp>SSABA SS Equity</stp>
        <stp>CRNCY</stp>
        <stp>[Crispin Spreadsheet.xlsx]OEI!R368C4</stp>
        <tr r="D368" s="1"/>
      </tp>
      <tp t="s">
        <v>GBp</v>
        <stp/>
        <stp>##V3_BDPV12</stp>
        <stp>ASHM LN Equity</stp>
        <stp>CRNCY</stp>
        <stp>[Crispin Spreadsheet.xlsx]OEI!R410C4</stp>
        <tr r="D410" s="1"/>
      </tp>
      <tp t="s">
        <v>CHF</v>
        <stp/>
        <stp>##V3_BDPV12</stp>
        <stp>NOVN SW Equity</stp>
        <stp>CRNCY</stp>
        <stp>[Crispin Spreadsheet.xlsx]OEI!R387C4</stp>
        <tr r="D387" s="1"/>
      </tp>
      <tp t="s">
        <v>EUR</v>
        <stp/>
        <stp>##V3_BDPV12</stp>
        <stp>BAYN GY Equity</stp>
        <stp>CRNCY</stp>
        <stp>[Crispin Spreadsheet.xlsx]OEI!R146C4</stp>
        <tr r="D146" s="1"/>
      </tp>
      <tp>
        <v>31.7</v>
        <stp/>
        <stp>##V3_BDPV12</stp>
        <stp>HLAG GY Equity</stp>
        <stp>PX_YEST_CLOSE</stp>
        <stp>[Crispin Spreadsheet.xlsx]OEI!R770C6</stp>
        <tr r="F770" s="1"/>
      </tp>
      <tp t="s">
        <v>GBp</v>
        <stp/>
        <stp>##V3_BDPV12</stp>
        <stp>LOOK LN Equity</stp>
        <stp>CRNCY</stp>
        <stp>[Crispin Spreadsheet.xlsx]OEI!R507C4</stp>
        <tr r="D507" s="1"/>
      </tp>
      <tp t="s">
        <v>GBp</v>
        <stp/>
        <stp>##V3_BDPV12</stp>
        <stp>TALK LN Equity</stp>
        <stp>CRNCY</stp>
        <stp>[Crispin Spreadsheet.xlsx]OEI!R574C4</stp>
        <tr r="D574" s="1"/>
      </tp>
      <tp t="s">
        <v>JPY</v>
        <stp/>
        <stp>##V3_BDPV12</stp>
        <stp>8316 JT Equity</stp>
        <stp>CRNCY</stp>
        <stp>[Crispin Spreadsheet.xlsx]ALEG!R25C4</stp>
        <tr r="D25" s="3"/>
      </tp>
      <tp>
        <v>322.95999999999998</v>
        <stp/>
        <stp>##V3_BDPV12</stp>
        <stp>CACC US Equity</stp>
        <stp>PX_YEST_CLOSE</stp>
        <stp>[Crispin Spreadsheet.xlsx]OEI!R628C6</stp>
        <tr r="F628" s="1"/>
      </tp>
      <tp t="s">
        <v>NOK</v>
        <stp/>
        <stp>##V3_BDPV12</stp>
        <stp>BDRILL NO Equity</stp>
        <stp>CRNCY</stp>
        <stp>[Crispin Spreadsheet.xlsx]OEI!R759C4</stp>
        <tr r="D759" s="1"/>
      </tp>
      <tp t="s">
        <v>NOK</v>
        <stp/>
        <stp>##V3_BDPV12</stp>
        <stp>BDRILL NO Equity</stp>
        <stp>CRNCY</stp>
        <stp>[Crispin Spreadsheet.xlsx]OEI!R309C4</stp>
        <tr r="D309" s="1"/>
      </tp>
      <tp>
        <v>23.19</v>
        <stp/>
        <stp>##V3_BDPV12</stp>
        <stp>SDF GY Equity</stp>
        <stp>LAST_PRICE</stp>
        <stp>[Crispin Spreadsheet.xlsx]SWAN!R55C7</stp>
        <tr r="G55" s="2"/>
      </tp>
      <tp>
        <v>25.61</v>
        <stp/>
        <stp>##V3_BDPV12</stp>
        <stp>LHA GY Equity</stp>
        <stp>LAST_PRICE</stp>
        <stp>[Crispin Spreadsheet.xlsx]SWAN!R52C7</stp>
        <tr r="G52" s="2"/>
      </tp>
      <tp>
        <v>2.93</v>
        <stp/>
        <stp>##V3_BDHV12</stp>
        <stp>AGFB BB Equity</stp>
        <stp>PX_CLOSE_1D</stp>
        <stp>28/03/2018</stp>
        <stp>28/03/2018</stp>
        <stp>[Crispin Spreadsheet.xlsx]OEI!R34C28</stp>
        <tr r="AB34" s="1"/>
      </tp>
      <tp>
        <v>169.85</v>
        <stp/>
        <stp>##V3_BDPV12</stp>
        <stp>EMG LN Equity</stp>
        <stp>LAST_PRICE</stp>
        <stp>[Crispin Spreadsheet.xlsx]FDXC!R39C7</stp>
        <tr r="G39" s="8"/>
      </tp>
      <tp>
        <v>116.6</v>
        <stp/>
        <stp>##V3_BDPV12</stp>
        <stp>MON US Equity</stp>
        <stp>LAST_PRICE</stp>
        <stp>[Crispin Spreadsheet.xlsx]FDXC!R50C7</stp>
        <tr r="G50" s="8"/>
      </tp>
      <tp>
        <v>17.234999999999999</v>
        <stp/>
        <stp>##V3_BDPV12</stp>
        <stp>TUI1 GY Equity</stp>
        <stp>LAST_PRICE</stp>
        <stp>[Crispin Spreadsheet.xlsx]OEI!R180C7</stp>
        <tr r="G180" s="1"/>
      </tp>
      <tp>
        <v>21</v>
        <stp/>
        <stp>##V3_BDHV12</stp>
        <stp>VIV FP Equity</stp>
        <stp>PX_CLOSE_1D</stp>
        <stp>28/03/2018</stp>
        <stp>28/03/2018</stp>
        <stp>[Crispin Spreadsheet.xlsx]ALEG!R11C22</stp>
        <tr r="V11" s="3"/>
      </tp>
      <tp>
        <v>63.28</v>
        <stp/>
        <stp>##V3_BDHV12</stp>
        <stp>LAMR US Equity</stp>
        <stp>PX_CLOSE_1D</stp>
        <stp>28/03/2018</stp>
        <stp>28/03/2018</stp>
        <stp>[Crispin Spreadsheet.xlsx]SWAN!R193C26</stp>
        <tr r="Z193" s="2"/>
      </tp>
      <tp>
        <v>1439</v>
        <stp/>
        <stp>##V3_BDHV12</stp>
        <stp>HSX LN Equity</stp>
        <stp>PX_CLOSE_1D</stp>
        <stp>28/03/2018</stp>
        <stp>28/03/2018</stp>
        <stp>[Crispin Spreadsheet.xlsx]OPUS!R43C22</stp>
        <tr r="V43" s="4"/>
      </tp>
      <tp>
        <v>90.2</v>
        <stp/>
        <stp>##V3_BDHV12</stp>
        <stp>LOOK LN Equity</stp>
        <stp>PX_CLOSE_1D</stp>
        <stp>28/03/2018</stp>
        <stp>28/03/2018</stp>
        <stp>[Crispin Spreadsheet.xlsx]SWAN!R151C26</stp>
        <tr r="Z151" s="2"/>
      </tp>
      <tp t="s">
        <v>BRL</v>
        <stp/>
        <stp>##V3_BDPV12</stp>
        <stp>VALE3 BS Equity</stp>
        <stp>CRNCY</stp>
        <stp>[Crispin Spreadsheet.xlsx]OEI!R44C4</stp>
        <tr r="D44" s="1"/>
      </tp>
      <tp t="s">
        <v>USD</v>
        <stp/>
        <stp>##V3_BDPV12</stp>
        <stp>CRUS US Equity</stp>
        <stp>CRNCY</stp>
        <stp>[Crispin Spreadsheet.xlsx]OEI!R623C4</stp>
        <tr r="D623" s="1"/>
      </tp>
      <tp>
        <v>64.89</v>
        <stp/>
        <stp>##V3_BDPV12</stp>
        <stp>VSAT US Equity</stp>
        <stp>PX_YEST_CLOSE</stp>
        <stp>[Crispin Spreadsheet.xlsx]OEI!R709C6</stp>
        <tr r="F709" s="1"/>
      </tp>
      <tp t="s">
        <v>JPY</v>
        <stp/>
        <stp>##V3_BDPV12</stp>
        <stp>8591 JT Equity</stp>
        <stp>CRNCY</stp>
        <stp>[Crispin Spreadsheet.xlsx]SWAN!R87C4</stp>
        <tr r="D87" s="2"/>
      </tp>
      <tp t="s">
        <v>GBp</v>
        <stp/>
        <stp>##V3_BDPV12</stp>
        <stp>LLOY LN Equity</stp>
        <stp>CRNCY</stp>
        <stp>[Crispin Spreadsheet.xlsx]OEI!R504C4</stp>
        <tr r="D504" s="1"/>
      </tp>
      <tp t="s">
        <v>GBp</v>
        <stp/>
        <stp>##V3_BDPV12</stp>
        <stp>BRBY LN Equity</stp>
        <stp>CRNCY</stp>
        <stp>[Crispin Spreadsheet.xlsx]OEI!R429C4</stp>
        <tr r="D429" s="1"/>
      </tp>
      <tp>
        <v>3.5000000000000003E-2</v>
        <stp/>
        <stp>##V3_BDPV12</stp>
        <stp>TSTR LN Equity</stp>
        <stp>PX_YEST_CLOSE</stp>
        <stp>[Crispin Spreadsheet.xlsx]OEI!R581C6</stp>
        <tr r="F581" s="1"/>
      </tp>
      <tp>
        <v>65.94</v>
        <stp/>
        <stp>##V3_BDPV12</stp>
        <stp>GGAL US Equity</stp>
        <stp>PX_YEST_CLOSE</stp>
        <stp>[Crispin Spreadsheet.xlsx]OEI!R649C6</stp>
        <tr r="F649" s="1"/>
      </tp>
      <tp t="s">
        <v>GBp</v>
        <stp/>
        <stp>##V3_BDPV12</stp>
        <stp>BLND LN Equity</stp>
        <stp>CRNCY</stp>
        <stp>[Crispin Spreadsheet.xlsx]OEI!R425C4</stp>
        <tr r="D425" s="1"/>
      </tp>
      <tp t="s">
        <v>NOK</v>
        <stp/>
        <stp>##V3_BDPV12</stp>
        <stp>SUBC NO Equity</stp>
        <stp>CRNCY</stp>
        <stp>[Crispin Spreadsheet.xlsx]OEI!R318C4</stp>
        <tr r="D318" s="1"/>
      </tp>
      <tp>
        <v>152.25</v>
        <stp/>
        <stp>##V3_BDPV12</stp>
        <stp>VOLVB SS Equity</stp>
        <stp>PX_YEST_CLOSE</stp>
        <stp>[Crispin Spreadsheet.xlsx]OEI!R371C6</stp>
        <tr r="F371" s="1"/>
      </tp>
      <tp t="s">
        <v>USD</v>
        <stp/>
        <stp>##V3_BDPV12</stp>
        <stp>AAPL US Equity</stp>
        <stp>CRNCY</stp>
        <stp>[Crispin Spreadsheet.xlsx]OEI!R606C4</stp>
        <tr r="D606" s="1"/>
      </tp>
      <tp t="s">
        <v>JPY</v>
        <stp/>
        <stp>##V3_BDPV12</stp>
        <stp>8316 JT Equity</stp>
        <stp>CRNCY</stp>
        <stp>[Crispin Spreadsheet.xlsx]FDXC!R22C4</stp>
        <tr r="D22" s="8"/>
      </tp>
      <tp t="s">
        <v>GBp</v>
        <stp/>
        <stp>##V3_BDPV12</stp>
        <stp>PSON LN Equity</stp>
        <stp>CRNCY</stp>
        <stp>[Crispin Spreadsheet.xlsx]OEI!R524C4</stp>
        <tr r="D524" s="1"/>
      </tp>
      <tp>
        <v>252.48</v>
        <stp/>
        <stp>##V3_BDPV12</stp>
        <stp>TSLA US Equity</stp>
        <stp>PX_YEST_CLOSE</stp>
        <stp>[Crispin Spreadsheet.xlsx]OEI!R804C6</stp>
        <tr r="F804" s="1"/>
      </tp>
      <tp>
        <v>1858.5</v>
        <stp/>
        <stp>##V3_BDPV12</stp>
        <stp>8591 JT Equity</stp>
        <stp>PX_YEST_CLOSE</stp>
        <stp>[Crispin Spreadsheet.xlsx]OPUS!R24C6</stp>
        <tr r="F24" s="4"/>
      </tp>
      <tp t="s">
        <v>JPY</v>
        <stp/>
        <stp>##V3_BDPV12</stp>
        <stp>2331 JT Equity</stp>
        <stp>CRNCY</stp>
        <stp>[Crispin Spreadsheet.xlsx]FDXC!R20C4</stp>
        <tr r="D20" s="8"/>
      </tp>
      <tp>
        <v>5180</v>
        <stp/>
        <stp>##V3_BDPV12</stp>
        <stp>2331 JT Equity</stp>
        <stp>LAST_PRICE</stp>
        <stp>[Crispin Spreadsheet.xlsx]OEI!R280C7</stp>
        <tr r="G280" s="1"/>
      </tp>
      <tp>
        <v>6970</v>
        <stp/>
        <stp>##V3_BDPV12</stp>
        <stp>2670 JT Equity</stp>
        <stp>LAST_PRICE</stp>
        <stp>[Crispin Spreadsheet.xlsx]OEI!R241C7</stp>
        <tr r="G241" s="1"/>
      </tp>
      <tp>
        <v>206.55</v>
        <stp/>
        <stp>##V3_BDPV12</stp>
        <stp>BARC LN Equity</stp>
        <stp>LAST_PRICE</stp>
        <stp>[Crispin Spreadsheet.xlsx]OPUS!R40C7</stp>
        <tr r="G40" s="4"/>
      </tp>
      <tp>
        <v>1600</v>
        <stp/>
        <stp>##V3_BDPV12</stp>
        <stp>7202 JT Equity</stp>
        <stp>LAST_PRICE</stp>
        <stp>[Crispin Spreadsheet.xlsx]OEI!R253C7</stp>
        <tr r="G253" s="1"/>
      </tp>
      <tp>
        <v>636.5</v>
        <stp/>
        <stp>##V3_BDPV12</stp>
        <stp>DMGT LN Equity</stp>
        <stp>LAST_PRICE</stp>
        <stp>[Crispin Spreadsheet.xlsx]OBID!R10C7</stp>
        <tr r="G10" s="7"/>
      </tp>
      <tp>
        <v>2269</v>
        <stp/>
        <stp>##V3_BDPV12</stp>
        <stp>8871 JT Equity</stp>
        <stp>LAST_PRICE</stp>
        <stp>[Crispin Spreadsheet.xlsx]OEI!R250C7</stp>
        <tr r="G250" s="1"/>
      </tp>
      <tp>
        <v>1834.5</v>
        <stp/>
        <stp>##V3_BDPV12</stp>
        <stp>8591 JT Equity</stp>
        <stp>LAST_PRICE</stp>
        <stp>[Crispin Spreadsheet.xlsx]OEI!R790C7</stp>
        <tr r="G790" s="1"/>
      </tp>
      <tp>
        <v>21953</v>
        <stp/>
        <stp>##V3_BDPV12</stp>
        <stp>STA Index</stp>
        <stp>PX_YEST_CLOSE</stp>
        <stp>[Crispin Spreadsheet.xlsx]OEI!R218C6</stp>
        <tr r="F218" s="1"/>
      </tp>
      <tp>
        <v>212.2</v>
        <stp/>
        <stp>##V3_BDPV12</stp>
        <stp>AKERBP NO Equity</stp>
        <stp>PX_YEST_CLOSE</stp>
        <stp>[Crispin Spreadsheet.xlsx]BEST!R6C6</stp>
        <tr r="F6" s="6"/>
      </tp>
      <tp>
        <v>1311</v>
        <stp/>
        <stp>##V3_BDPV12</stp>
        <stp>SKY LN Equity</stp>
        <stp>LAST_PRICE</stp>
        <stp>[Crispin Spreadsheet.xlsx]BEST!R13C7</stp>
        <tr r="G13" s="6"/>
      </tp>
      <tp>
        <v>84.78</v>
        <stp/>
        <stp>##V3_BDHV12</stp>
        <stp>SAP GY Equity</stp>
        <stp>PX_CLOSE_1D</stp>
        <stp>28/03/2018</stp>
        <stp>28/03/2018</stp>
        <stp>[Crispin Spreadsheet.xlsx]FDXC!R11C22</stp>
        <tr r="V11" s="8"/>
      </tp>
      <tp>
        <v>18.25</v>
        <stp/>
        <stp>##V3_BDHV12</stp>
        <stp>SLP LN Equity</stp>
        <stp>PX_CLOSE_1D</stp>
        <stp>28/03/2018</stp>
        <stp>28/03/2018</stp>
        <stp>[Crispin Spreadsheet.xlsx]FDXC!R43C22</stp>
        <tr r="V43" s="8"/>
      </tp>
      <tp>
        <v>3596</v>
        <stp/>
        <stp>##V3_BDHV12</stp>
        <stp>MTRO LN Equity</stp>
        <stp>PX_CLOSE_1D</stp>
        <stp>28/03/2018</stp>
        <stp>28/03/2018</stp>
        <stp>[Crispin Spreadsheet.xlsx]SWAN!R153C26</stp>
        <tr r="Z153" s="2"/>
      </tp>
      <tp>
        <v>1316</v>
        <stp/>
        <stp>##V3_BDHV12</stp>
        <stp>SKY LN Equity</stp>
        <stp>PX_CLOSE_1D</stp>
        <stp>28/03/2018</stp>
        <stp>28/03/2018</stp>
        <stp>[Crispin Spreadsheet.xlsx]OBID!R15C22</stp>
        <tr r="V15" s="7"/>
      </tp>
      <tp>
        <v>24.43</v>
        <stp/>
        <stp>##V3_BDPV12</stp>
        <stp>UN01 GY Equity</stp>
        <stp>LAST_PRICE</stp>
        <stp>[Crispin Spreadsheet.xlsx]OEI!R181C7</stp>
        <tr r="G181" s="1"/>
      </tp>
      <tp>
        <v>1316</v>
        <stp/>
        <stp>##V3_BDHV12</stp>
        <stp>SKY LN Equity</stp>
        <stp>PX_CLOSE_1D</stp>
        <stp>28/03/2018</stp>
        <stp>28/03/2018</stp>
        <stp>[Crispin Spreadsheet.xlsx]OPUS!R50C22</stp>
        <tr r="V50" s="4"/>
      </tp>
      <tp>
        <v>951.6</v>
        <stp/>
        <stp>##V3_BDHV12</stp>
        <stp>MCRO LN Equity</stp>
        <stp>PX_CLOSE_1D</stp>
        <stp>28/03/2018</stp>
        <stp>28/03/2018</stp>
        <stp>[Crispin Spreadsheet.xlsx]SWAN!R154C26</stp>
        <tr r="Z154" s="2"/>
      </tp>
      <tp>
        <v>280.29000000000002</v>
        <stp/>
        <stp>##V3_BDPV12</stp>
        <stp>NFLX US Equity</stp>
        <stp>PX_YEST_CLOSE</stp>
        <stp>[Crispin Spreadsheet.xlsx]OEI!R675C6</stp>
        <tr r="F675" s="1"/>
      </tp>
      <tp>
        <v>64.89</v>
        <stp/>
        <stp>##V3_BDPV12</stp>
        <stp>VSAT US Equity</stp>
        <stp>PX_YEST_CLOSE</stp>
        <stp>[Crispin Spreadsheet.xlsx]OEI!R808C6</stp>
        <tr r="F808" s="1"/>
      </tp>
      <tp t="s">
        <v>JPY</v>
        <stp/>
        <stp>##V3_BDPV12</stp>
        <stp>8848 JT Equity</stp>
        <stp>CRNCY</stp>
        <stp>[Crispin Spreadsheet.xlsx]FDXC!R16C4</stp>
        <tr r="D16" s="8"/>
      </tp>
      <tp t="s">
        <v>EUR</v>
        <stp/>
        <stp>##V3_BDPV12</stp>
        <stp>APAM NA Equity</stp>
        <stp>CRNCY</stp>
        <stp>[Crispin Spreadsheet.xlsx]OEI!R294C4</stp>
        <tr r="D294" s="1"/>
      </tp>
      <tp>
        <v>323</v>
        <stp/>
        <stp>##V3_BDPV12</stp>
        <stp>STVG LN Equity</stp>
        <stp>PX_YEST_CLOSE</stp>
        <stp>[Crispin Spreadsheet.xlsx]OEI!R572C6</stp>
        <tr r="F572" s="1"/>
      </tp>
      <tp t="s">
        <v>GBp</v>
        <stp/>
        <stp>##V3_BDPV12</stp>
        <stp>FCCN LN Equity</stp>
        <stp>CRNCY</stp>
        <stp>[Crispin Spreadsheet.xlsx]OEI!R459C4</stp>
        <tr r="D459" s="1"/>
      </tp>
      <tp t="s">
        <v>CHF</v>
        <stp/>
        <stp>##V3_BDPV12</stp>
        <stp>SGSN SW Equity</stp>
        <stp>CRNCY</stp>
        <stp>[Crispin Spreadsheet.xlsx]OEI!R390C4</stp>
        <tr r="D390" s="1"/>
      </tp>
      <tp>
        <v>3.52</v>
        <stp/>
        <stp>##V3_BDPV12</stp>
        <stp>2899 HK Equity</stp>
        <stp>LAST_PRICE</stp>
        <stp>[Crispin Spreadsheet.xlsx]OEI!R199C7</stp>
        <tr r="G199" s="1"/>
      </tp>
      <tp>
        <v>14.88</v>
        <stp/>
        <stp>##V3_BDPV12</stp>
        <stp>2823 HK Equity</stp>
        <stp>LAST_PRICE</stp>
        <stp>[Crispin Spreadsheet.xlsx]OEI!R193C7</stp>
        <tr r="G193" s="1"/>
      </tp>
      <tp>
        <v>1398.5</v>
        <stp/>
        <stp>##V3_BDPV12</stp>
        <stp>7261 JT Equity</stp>
        <stp>LAST_PRICE</stp>
        <stp>[Crispin Spreadsheet.xlsx]OEI!R261C7</stp>
        <tr r="G261" s="1"/>
      </tp>
      <tp>
        <v>9990</v>
        <stp/>
        <stp>##V3_BDPV12</stp>
        <stp>6963 JT Equity</stp>
        <stp>LAST_PRICE</stp>
        <stp>[Crispin Spreadsheet.xlsx]OEI!R273C7</stp>
        <tr r="G273" s="1"/>
      </tp>
      <tp>
        <v>1273</v>
        <stp/>
        <stp>##V3_BDPV12</stp>
        <stp>6113 JT Equity</stp>
        <stp>LAST_PRICE</stp>
        <stp>[Crispin Spreadsheet.xlsx]OEI!R243C7</stp>
        <tr r="G243" s="1"/>
      </tp>
      <tp>
        <v>3090</v>
        <stp/>
        <stp>##V3_BDPV12</stp>
        <stp>4208 JT Equity</stp>
        <stp>LAST_PRICE</stp>
        <stp>[Crispin Spreadsheet.xlsx]OEI!R288C7</stp>
        <tr r="G288" s="1"/>
      </tp>
      <tp>
        <v>497</v>
        <stp/>
        <stp>##V3_BDPV12</stp>
        <stp>4689 JT Equity</stp>
        <stp>LAST_PRICE</stp>
        <stp>[Crispin Spreadsheet.xlsx]OEI!R289C7</stp>
        <tr r="G289" s="1"/>
      </tp>
      <tp>
        <v>1756</v>
        <stp/>
        <stp>##V3_BDPV12</stp>
        <stp>8802 JT Equity</stp>
        <stp>LAST_PRICE</stp>
        <stp>[Crispin Spreadsheet.xlsx]OEI!R262C7</stp>
        <tr r="G262" s="1"/>
      </tp>
      <tp>
        <v>19900</v>
        <stp/>
        <stp>##V3_BDPV12</stp>
        <stp>8035 JT Equity</stp>
        <stp>LAST_PRICE</stp>
        <stp>[Crispin Spreadsheet.xlsx]OEI!R285C7</stp>
        <tr r="G285" s="1"/>
      </tp>
      <tp>
        <v>1834.5</v>
        <stp/>
        <stp>##V3_BDPV12</stp>
        <stp>8591 JT Equity</stp>
        <stp>LAST_PRICE</stp>
        <stp>[Crispin Spreadsheet.xlsx]OEI!R271C7</stp>
        <tr r="G271" s="1"/>
      </tp>
      <tp>
        <v>51.66</v>
        <stp/>
        <stp>##V3_BDPV12</stp>
        <stp>ERICB SS Equity</stp>
        <stp>LAST_PRICE</stp>
        <stp>[Crispin Spreadsheet.xlsx]ALEG!R31C7</stp>
        <tr r="G31" s="3"/>
      </tp>
      <tp>
        <v>138.05000000000001</v>
        <stp/>
        <stp>##V3_BDPV12</stp>
        <stp>WAF GY Equity</stp>
        <stp>LAST_PRICE</stp>
        <stp>[Crispin Spreadsheet.xlsx]SWAN!R57C7</stp>
        <tr r="G57" s="2"/>
      </tp>
      <tp>
        <v>13.73</v>
        <stp/>
        <stp>##V3_BDPV12</stp>
        <stp>ORA FP Equity</stp>
        <stp>LAST_PRICE</stp>
        <stp>[Crispin Spreadsheet.xlsx]SWAN!R40C7</stp>
        <tr r="G40" s="2"/>
      </tp>
      <tp>
        <v>4.4690000000000003</v>
        <stp/>
        <stp>##V3_BDHV12</stp>
        <stp>NOKIA FH Equity</stp>
        <stp>PX_CLOSE_1D</stp>
        <stp>28/03/2018</stp>
        <stp>28/03/2018</stp>
        <stp>[Crispin Spreadsheet.xlsx]OEI!R74C28</stp>
        <tr r="AB74" s="1"/>
      </tp>
      <tp t="s">
        <v>BRL</v>
        <stp/>
        <stp>##V3_BDPV12</stp>
        <stp>SLCE3 BS Equity</stp>
        <stp>CRNCY</stp>
        <stp>[Crispin Spreadsheet.xlsx]ALEG!R6C4</stp>
        <tr r="D6" s="3"/>
      </tp>
      <tp>
        <v>84.6</v>
        <stp/>
        <stp>##V3_BDHV12</stp>
        <stp>SAVE FP Equity</stp>
        <stp>PX_CLOSE_1D</stp>
        <stp>28/03/2018</stp>
        <stp>28/03/2018</stp>
        <stp>[Crispin Spreadsheet.xlsx]OPE!R11C22</stp>
        <tr r="V11" s="5"/>
      </tp>
      <tp>
        <v>1439</v>
        <stp/>
        <stp>##V3_BDHV12</stp>
        <stp>HSX LN Equity</stp>
        <stp>PX_CLOSE_1D</stp>
        <stp>28/03/2018</stp>
        <stp>28/03/2018</stp>
        <stp>[Crispin Spreadsheet.xlsx]ALEG!R40C22</stp>
        <tr r="V40" s="3"/>
      </tp>
      <tp>
        <v>21</v>
        <stp/>
        <stp>##V3_BDHV12</stp>
        <stp>VIV FP Equity</stp>
        <stp>PX_CLOSE_1D</stp>
        <stp>28/03/2018</stp>
        <stp>28/03/2018</stp>
        <stp>[Crispin Spreadsheet.xlsx]OPUS!R14C22</stp>
        <tr r="V14" s="4"/>
      </tp>
      <tp t="s">
        <v>EUR</v>
        <stp/>
        <stp>##V3_BDPV12</stp>
        <stp>STERV FH Equity</stp>
        <stp>CRNCY</stp>
        <stp>[Crispin Spreadsheet.xlsx]OEI!R77C4</stp>
        <tr r="D77" s="1"/>
      </tp>
      <tp>
        <v>206.15</v>
        <stp/>
        <stp>##V3_BDHV12</stp>
        <stp>BARC LN Equity</stp>
        <stp>PX_CLOSE_1D</stp>
        <stp>28/03/2018</stp>
        <stp>28/03/2018</stp>
        <stp>[Crispin Spreadsheet.xlsx]SWAN!R131C26</stp>
        <tr r="Z131" s="2"/>
      </tp>
      <tp t="s">
        <v>EUR</v>
        <stp/>
        <stp>##V3_BDPV12</stp>
        <stp>NRE1V FH Equity</stp>
        <stp>CRNCY</stp>
        <stp>[Crispin Spreadsheet.xlsx]SWAN!R32C4</stp>
        <tr r="D32" s="2"/>
      </tp>
      <tp t="s">
        <v>JPY</v>
        <stp/>
        <stp>##V3_BDPV12</stp>
        <stp>8929 JT Equity</stp>
        <stp>CRNCY</stp>
        <stp>[Crispin Spreadsheet.xlsx]SWAN!R82C4</stp>
        <tr r="D82" s="2"/>
      </tp>
      <tp t="s">
        <v>GBp</v>
        <stp/>
        <stp>##V3_BDPV12</stp>
        <stp>FRES LN Equity</stp>
        <stp>CRNCY</stp>
        <stp>[Crispin Spreadsheet.xlsx]OEI!R460C4</stp>
        <tr r="D460" s="1"/>
      </tp>
      <tp>
        <v>282</v>
        <stp/>
        <stp>##V3_BDPV12</stp>
        <stp>IBST LN Equity</stp>
        <stp>PX_YEST_CLOSE</stp>
        <stp>[Crispin Spreadsheet.xlsx]OEI!R478C6</stp>
        <tr r="F478" s="1"/>
      </tp>
      <tp t="s">
        <v>JPY</v>
        <stp/>
        <stp>##V3_BDPV12</stp>
        <stp>4911 JT Equity</stp>
        <stp>CRNCY</stp>
        <stp>[Crispin Spreadsheet.xlsx]SWAN!R91C4</stp>
        <tr r="D91" s="2"/>
      </tp>
      <tp>
        <v>536.6</v>
        <stp/>
        <stp>##V3_BDPV12</stp>
        <stp>HMSO LN Equity</stp>
        <stp>PX_YEST_CLOSE</stp>
        <stp>[Crispin Spreadsheet.xlsx]OEI!R468C6</stp>
        <tr r="F468" s="1"/>
      </tp>
      <tp>
        <v>30.5</v>
        <stp/>
        <stp>##V3_BDPV12</stp>
        <stp>LIGHT NA Equity</stp>
        <stp>PX_YEST_CLOSE</stp>
        <stp>[Crispin Spreadsheet.xlsx]OEI!R303C6</stp>
        <tr r="F303" s="1"/>
      </tp>
      <tp>
        <v>691.4</v>
        <stp/>
        <stp>##V3_BDPV12</stp>
        <stp>8306 JT Equity</stp>
        <stp>PX_YEST_CLOSE</stp>
        <stp>[Crispin Spreadsheet.xlsx]OPUS!R23C6</stp>
        <tr r="F23" s="4"/>
      </tp>
      <tp t="s">
        <v>CHF</v>
        <stp/>
        <stp>##V3_BDPV12</stp>
        <stp>ARYN SW Equity</stp>
        <stp>CRNCY</stp>
        <stp>[Crispin Spreadsheet.xlsx]OEI!R755C4</stp>
        <tr r="D755" s="1"/>
      </tp>
      <tp>
        <v>2233.5</v>
        <stp/>
        <stp>##V3_BDPV12</stp>
        <stp>RDSA LN Equity</stp>
        <stp>PX_YEST_CLOSE</stp>
        <stp>[Crispin Spreadsheet.xlsx]OEI!R548C6</stp>
        <tr r="F548" s="1"/>
      </tp>
      <tp>
        <v>637.79999999999995</v>
        <stp/>
        <stp>##V3_BDPV12</stp>
        <stp>5020 JT Equity</stp>
        <stp>PX_YEST_CLOSE</stp>
        <stp>[Crispin Spreadsheet.xlsx]OPUS!R21C6</stp>
        <tr r="F21" s="4"/>
      </tp>
      <tp>
        <v>3.9</v>
        <stp/>
        <stp>##V3_BDPV12</stp>
        <stp>1919 HK Equity</stp>
        <stp>LAST_PRICE</stp>
        <stp>[Crispin Spreadsheet.xlsx]OEI!R196C7</stp>
        <tr r="G196" s="1"/>
      </tp>
      <tp>
        <v>647</v>
        <stp/>
        <stp>##V3_BDHV12</stp>
        <stp>DMGT LN Equity</stp>
        <stp>PX_CLOSE_1D</stp>
        <stp>28/03/2018</stp>
        <stp>28/03/2018</stp>
        <stp>[Crispin Spreadsheet.xlsx]OPE!R35C22</stp>
        <tr r="V35" s="5"/>
      </tp>
      <tp>
        <v>87.69</v>
        <stp/>
        <stp>##V3_BDPV12</stp>
        <stp>ABI BB Equity</stp>
        <stp>LAST_PRICE</stp>
        <stp>[Crispin Spreadsheet.xlsx]SWAN!R17C7</stp>
        <tr r="G17" s="2"/>
      </tp>
      <tp>
        <v>417.4</v>
        <stp/>
        <stp>##V3_BDPV12</stp>
        <stp>ERF FP Equity</stp>
        <stp>LAST_PRICE</stp>
        <stp>[Crispin Spreadsheet.xlsx]SWAN!R38C7</stp>
        <tr r="G38" s="2"/>
      </tp>
      <tp>
        <v>64.2</v>
        <stp/>
        <stp>##V3_BDPV12</stp>
        <stp>HDG NA Equity</stp>
        <stp>LAST_PRICE</stp>
        <stp>[Crispin Spreadsheet.xlsx]SWAN!R99C7</stp>
        <tr r="G99" s="2"/>
      </tp>
      <tp>
        <v>9.6300000000000008</v>
        <stp/>
        <stp>##V3_BDPV12</stp>
        <stp>RIG US Equity</stp>
        <stp>LAST_PRICE</stp>
        <stp>[Crispin Spreadsheet.xlsx]FDXC!R54C7</stp>
        <tr r="G54" s="8"/>
      </tp>
      <tp>
        <v>140.625</v>
        <stp/>
        <stp>##V3_BDPV12</stp>
        <stp>ACA LN Equity</stp>
        <stp>LAST_PRICE</stp>
        <stp>[Crispin Spreadsheet.xlsx]FDXC!R32C7</stp>
        <tr r="G32" s="8"/>
      </tp>
      <tp>
        <v>1251</v>
        <stp/>
        <stp>##V3_BDPV12</stp>
        <stp>ABC LN Equity</stp>
        <stp>LAST_PRICE</stp>
        <stp>[Crispin Spreadsheet.xlsx]ALEG!R34C7</stp>
        <tr r="G34" s="3"/>
      </tp>
      <tp>
        <v>3.97</v>
        <stp/>
        <stp>##V3_BDPV12</stp>
        <stp>KGC US Equity</stp>
        <stp>LAST_PRICE</stp>
        <stp>[Crispin Spreadsheet.xlsx]ALEG!R54C7</stp>
        <tr r="G54" s="3"/>
      </tp>
      <tp>
        <v>18.29</v>
        <stp/>
        <stp>##V3_BDHV12</stp>
        <stp>COTY US Equity</stp>
        <stp>PX_CLOSE_1D</stp>
        <stp>28/03/2018</stp>
        <stp>28/03/2018</stp>
        <stp>[Crispin Spreadsheet.xlsx]SWAN!R182C26</stp>
        <tr r="Z182" s="2"/>
      </tp>
      <tp>
        <v>31.44</v>
        <stp/>
        <stp>##V3_BDHV12</stp>
        <stp>CLAB SS Equity</stp>
        <stp>PX_CLOSE_1D</stp>
        <stp>28/03/2018</stp>
        <stp>28/03/2018</stp>
        <stp>[Crispin Spreadsheet.xlsx]SWAN!R113C26</stp>
        <tr r="Z113" s="2"/>
      </tp>
      <tp>
        <v>136.4</v>
        <stp/>
        <stp>##V3_BDPV12</stp>
        <stp>AMBUB DC Equity</stp>
        <stp>PX_YEST_CLOSE</stp>
        <stp>[Crispin Spreadsheet.xlsx]OEI!R59C6</stp>
        <tr r="F59" s="1"/>
      </tp>
      <tp>
        <v>1316</v>
        <stp/>
        <stp>##V3_BDHV12</stp>
        <stp>SKY LN Equity</stp>
        <stp>PX_CLOSE_1D</stp>
        <stp>28/03/2018</stp>
        <stp>28/03/2018</stp>
        <stp>[Crispin Spreadsheet.xlsx]ALEG!R47C22</stp>
        <tr r="V47" s="3"/>
      </tp>
      <tp>
        <v>13.7</v>
        <stp/>
        <stp>##V3_BDHV12</stp>
        <stp>CDZI US Equity</stp>
        <stp>PX_CLOSE_1D</stp>
        <stp>28/03/2018</stp>
        <stp>28/03/2018</stp>
        <stp>[Crispin Spreadsheet.xlsx]SWAN!R178C26</stp>
        <tr r="Z178" s="2"/>
      </tp>
      <tp>
        <v>328.76</v>
        <stp/>
        <stp>##V3_BDHV12</stp>
        <stp>CACC US Equity</stp>
        <stp>PX_CLOSE_1D</stp>
        <stp>28/03/2018</stp>
        <stp>28/03/2018</stp>
        <stp>[Crispin Spreadsheet.xlsx]SWAN!R183C26</stp>
        <tr r="Z183" s="2"/>
      </tp>
      <tp>
        <v>10.85</v>
        <stp/>
        <stp>##V3_BDHV12</stp>
        <stp>CBK GY Equity</stp>
        <stp>PX_CLOSE_1D</stp>
        <stp>28/03/2018</stp>
        <stp>28/03/2018</stp>
        <stp>[Crispin Spreadsheet.xlsx]SWAN!R51C26</stp>
        <tr r="Z51" s="2"/>
      </tp>
      <tp>
        <v>40.6</v>
        <stp/>
        <stp>##V3_BDHV12</stp>
        <stp>CRUS US Equity</stp>
        <stp>PX_CLOSE_1D</stp>
        <stp>28/03/2018</stp>
        <stp>28/03/2018</stp>
        <stp>[Crispin Spreadsheet.xlsx]SWAN!R181C26</stp>
        <tr r="Z181" s="2"/>
      </tp>
      <tp>
        <v>211.6</v>
        <stp/>
        <stp>##V3_BDPV12</stp>
        <stp>AKERBP NO Equity</stp>
        <stp>LAST_PRICE</stp>
        <stp>[Crispin Spreadsheet.xlsx]FDXC!R25C7</stp>
        <tr r="G25" s="8"/>
      </tp>
      <tp t="s">
        <v>GBp</v>
        <stp/>
        <stp>##V3_BDPV12</stp>
        <stp>ISAT LN Equity</stp>
        <stp>CRNCY</stp>
        <stp>[Crispin Spreadsheet.xlsx]OEI!R485C4</stp>
        <tr r="D485" s="1"/>
      </tp>
      <tp t="s">
        <v>JPY</v>
        <stp/>
        <stp>##V3_BDPV12</stp>
        <stp>8848 JT Equity</stp>
        <stp>CRNCY</stp>
        <stp>[Crispin Spreadsheet.xlsx]SWAN!R85C4</stp>
        <tr r="D85" s="2"/>
      </tp>
      <tp t="s">
        <v>SEK</v>
        <stp/>
        <stp>##V3_BDPV12</stp>
        <stp>EKTAB SS Equity</stp>
        <stp>CRNCY</stp>
        <stp>[Crispin Spreadsheet.xlsx]OEI!R357C4</stp>
        <tr r="D357" s="1"/>
      </tp>
      <tp t="s">
        <v>DKK</v>
        <stp/>
        <stp>##V3_BDPV12</stp>
        <stp>AMBUB DC Equity</stp>
        <stp>CRNCY</stp>
        <stp>[Crispin Spreadsheet.xlsx]OEI!R753C4</stp>
        <tr r="D753" s="1"/>
      </tp>
      <tp>
        <v>136.19999999999999</v>
        <stp/>
        <stp>##V3_BDPV12</stp>
        <stp>JUST LN Equity</stp>
        <stp>PX_YEST_CLOSE</stp>
        <stp>[Crispin Spreadsheet.xlsx]OEI!R499C6</stp>
        <tr r="F499" s="1"/>
      </tp>
      <tp t="s">
        <v>NOK</v>
        <stp/>
        <stp>##V3_BDPV12</stp>
        <stp>AKERBP NO Equity</stp>
        <stp>CRNCY</stp>
        <stp>[Crispin Spreadsheet.xlsx]OEI!R308C4</stp>
        <tr r="D308" s="1"/>
      </tp>
      <tp>
        <v>68</v>
        <stp/>
        <stp>##V3_BDPV12</stp>
        <stp>ADEN SW Equity</stp>
        <stp>PX_YEST_CLOSE</stp>
        <stp>[Crispin Spreadsheet.xlsx]OEI!R376C6</stp>
        <tr r="F376" s="1"/>
      </tp>
      <tp>
        <v>227.68</v>
        <stp/>
        <stp>##V3_BDPV12</stp>
        <stp>AVGO US Equity</stp>
        <stp>PX_YEST_CLOSE</stp>
        <stp>[Crispin Spreadsheet.xlsx]OEI!R760C6</stp>
        <tr r="F760" s="1"/>
      </tp>
      <tp>
        <v>41.01</v>
        <stp/>
        <stp>##V3_BDPV12</stp>
        <stp>CSCO US Equity</stp>
        <stp>PX_YEST_CLOSE</stp>
        <stp>[Crispin Spreadsheet.xlsx]OEI!R624C6</stp>
        <tr r="F624" s="1"/>
      </tp>
      <tp t="s">
        <v>EUR</v>
        <stp/>
        <stp>##V3_BDPV12</stp>
        <stp>PHIA NA Equity</stp>
        <stp>CRNCY</stp>
        <stp>[Crispin Spreadsheet.xlsx]OEI!R302C4</stp>
        <tr r="D302" s="1"/>
      </tp>
      <tp>
        <v>4660</v>
        <stp/>
        <stp>##V3_BDPV12</stp>
        <stp>ITRK LN Equity</stp>
        <stp>PX_YEST_CLOSE</stp>
        <stp>[Crispin Spreadsheet.xlsx]OEI!R488C6</stp>
        <tr r="F488" s="1"/>
      </tp>
      <tp t="s">
        <v>EUR</v>
        <stp/>
        <stp>##V3_BDPV12</stp>
        <stp>ASML NA Equity</stp>
        <stp>CRNCY</stp>
        <stp>[Crispin Spreadsheet.xlsx]OEI!R296C4</stp>
        <tr r="D296" s="1"/>
      </tp>
      <tp t="s">
        <v>JPY</v>
        <stp/>
        <stp>##V3_BDPV12</stp>
        <stp>8591 JT Equity</stp>
        <stp>CRNCY</stp>
        <stp>[Crispin Spreadsheet.xlsx]ALEG!R21C4</stp>
        <tr r="D21" s="3"/>
      </tp>
      <tp t="s">
        <v>EUR</v>
        <stp/>
        <stp>##V3_BDPV12</stp>
        <stp>UN01 GY Equity</stp>
        <stp>CRNCY</stp>
        <stp>[Crispin Spreadsheet.xlsx]ALEG!R15C4</stp>
        <tr r="D15" s="3"/>
      </tp>
      <tp t="s">
        <v>EUR</v>
        <stp/>
        <stp>##V3_BDPV12</stp>
        <stp>FNTN GY Equity</stp>
        <stp>CRNCY</stp>
        <stp>[Crispin Spreadsheet.xlsx]OEI!R767C4</stp>
        <tr r="D767" s="1"/>
      </tp>
      <tp>
        <v>2277</v>
        <stp/>
        <stp>##V3_BDPV12</stp>
        <stp>RDSB LN Equity</stp>
        <stp>PX_YEST_CLOSE</stp>
        <stp>[Crispin Spreadsheet.xlsx]OEI!R549C6</stp>
        <tr r="F549" s="1"/>
      </tp>
      <tp>
        <v>170.65</v>
        <stp/>
        <stp>##V3_BDPV12</stp>
        <stp>SKAB SS Equity</stp>
        <stp>PX_YEST_CLOSE</stp>
        <stp>[Crispin Spreadsheet.xlsx]OEI!R796C6</stp>
        <tr r="F796" s="1"/>
      </tp>
      <tp>
        <v>170.65</v>
        <stp/>
        <stp>##V3_BDPV12</stp>
        <stp>SKAB SS Equity</stp>
        <stp>PX_YEST_CLOSE</stp>
        <stp>[Crispin Spreadsheet.xlsx]OEI!R366C6</stp>
        <tr r="F366" s="1"/>
      </tp>
      <tp>
        <v>206.5</v>
        <stp/>
        <stp>##V3_BDPV12</stp>
        <stp>BARC LN Equity</stp>
        <stp>PX_YEST_CLOSE</stp>
        <stp>[Crispin Spreadsheet.xlsx]OEI!R418C6</stp>
        <tr r="F418" s="1"/>
      </tp>
      <tp>
        <v>28.5</v>
        <stp/>
        <stp>##V3_BDPV12</stp>
        <stp>1128 HK Equity</stp>
        <stp>LAST_PRICE</stp>
        <stp>[Crispin Spreadsheet.xlsx]OEI!R206C7</stp>
        <tr r="G206" s="1"/>
      </tp>
      <tp>
        <v>20.8</v>
        <stp/>
        <stp>##V3_BDPV12</stp>
        <stp>VIV FP Equity</stp>
        <stp>LAST_PRICE</stp>
        <stp>[Crispin Spreadsheet.xlsx]OPUS!R14C7</stp>
        <tr r="G14" s="4"/>
      </tp>
      <tp>
        <v>23.25</v>
        <stp/>
        <stp>##V3_BDPV12</stp>
        <stp>PDG LN Equity</stp>
        <stp>LAST_PRICE</stp>
        <stp>[Crispin Spreadsheet.xlsx]OBID!R12C7</stp>
        <tr r="G12" s="7"/>
      </tp>
      <tp t="s">
        <v>EUR</v>
        <stp/>
        <stp>##V3_BDPV12</stp>
        <stp>OTE1V FH Equity</stp>
        <stp>CRNCY</stp>
        <stp>[Crispin Spreadsheet.xlsx]OEI!R76C4</stp>
        <tr r="D76" s="1"/>
      </tp>
      <tp>
        <v>11.28</v>
        <stp/>
        <stp>##V3_BDPV12</stp>
        <stp>RDC US Equity</stp>
        <stp>LAST_PRICE</stp>
        <stp>[Crispin Spreadsheet.xlsx]FDXC!R51C7</stp>
        <tr r="G51" s="8"/>
      </tp>
      <tp>
        <v>1251</v>
        <stp/>
        <stp>##V3_BDPV12</stp>
        <stp>ABC LN Equity</stp>
        <stp>LAST_PRICE</stp>
        <stp>[Crispin Spreadsheet.xlsx]FDXC!R31C7</stp>
        <tr r="G31" s="8"/>
      </tp>
      <tp>
        <v>1316</v>
        <stp/>
        <stp>##V3_BDHV12</stp>
        <stp>SKY LN Equity</stp>
        <stp>PX_CLOSE_1D</stp>
        <stp>28/03/2018</stp>
        <stp>28/03/2018</stp>
        <stp>[Crispin Spreadsheet.xlsx]BEST!R13C22</stp>
        <tr r="V13" s="6"/>
      </tp>
      <tp>
        <v>135.6</v>
        <stp/>
        <stp>##V3_BDHV12</stp>
        <stp>WCH GY Equity</stp>
        <stp>PX_CLOSE_1D</stp>
        <stp>28/03/2018</stp>
        <stp>28/03/2018</stp>
        <stp>[Crispin Spreadsheet.xlsx]SWAN!R61C26</stp>
        <tr r="Z61" s="2"/>
      </tp>
      <tp>
        <v>7.0999999999999994E-2</v>
        <stp/>
        <stp>##V3_BDHV12</stp>
        <stp>SVH AU Equity</stp>
        <stp>PX_CLOSE_1D</stp>
        <stp>28/03/2018</stp>
        <stp>28/03/2018</stp>
        <stp>[Crispin Spreadsheet.xlsx]SWAN!R11C26</stp>
        <tr r="Z11" s="2"/>
      </tp>
      <tp>
        <v>28.11</v>
        <stp/>
        <stp>##V3_BDHV12</stp>
        <stp>EDEN FP Equity</stp>
        <stp>PX_CLOSE_1D</stp>
        <stp>28/03/2018</stp>
        <stp>28/03/2018</stp>
        <stp>[Crispin Spreadsheet.xlsx]SWAN!R36C26</stp>
        <tr r="Z36" s="2"/>
      </tp>
      <tp t="s">
        <v>EUR</v>
        <stp/>
        <stp>##V3_BDPV12</stp>
        <stp>MUV2 GY Equity</stp>
        <stp>CRNCY</stp>
        <stp>[Crispin Spreadsheet.xlsx]OEI!R166C4</stp>
        <tr r="D166" s="1"/>
      </tp>
      <tp>
        <v>39.36</v>
        <stp/>
        <stp>##V3_BDPV12</stp>
        <stp>EBAY US Equity</stp>
        <stp>PX_YEST_CLOSE</stp>
        <stp>[Crispin Spreadsheet.xlsx]OEI!R635C6</stp>
        <tr r="F635" s="1"/>
      </tp>
      <tp t="s">
        <v>GBp</v>
        <stp/>
        <stp>##V3_BDPV12</stp>
        <stp>CLNR LN Equity</stp>
        <stp>CRNCY</stp>
        <stp>[Crispin Spreadsheet.xlsx]OEI!R439C4</stp>
        <tr r="D439" s="1"/>
      </tp>
      <tp>
        <v>28.45</v>
        <stp/>
        <stp>##V3_BDPV12</stp>
        <stp>1128 HK Equity</stp>
        <stp>PX_YEST_CLOSE</stp>
        <stp>[Crispin Spreadsheet.xlsx]SWAN!R71C6</stp>
        <tr r="F71" s="2"/>
      </tp>
      <tp t="s">
        <v>JPY</v>
        <stp/>
        <stp>##V3_BDPV12</stp>
        <stp>8316 JT Equity</stp>
        <stp>CRNCY</stp>
        <stp>[Crispin Spreadsheet.xlsx]SWAN!R93C4</stp>
        <tr r="D93" s="2"/>
      </tp>
      <tp t="s">
        <v>JPY</v>
        <stp/>
        <stp>##V3_BDPV12</stp>
        <stp>7224 JT Equity</stp>
        <stp>CRNCY</stp>
        <stp>[Crispin Spreadsheet.xlsx]SWAN!R90C4</stp>
        <tr r="D90" s="2"/>
      </tp>
      <tp t="s">
        <v>USD</v>
        <stp/>
        <stp>##V3_BDPV12</stp>
        <stp>GOOGL US Equity</stp>
        <stp>CRNCY</stp>
        <stp>[Crispin Spreadsheet.xlsx]OEI!R602C4</stp>
        <tr r="D602" s="1"/>
      </tp>
      <tp>
        <v>62.1</v>
        <stp/>
        <stp>##V3_BDPV12</stp>
        <stp>LAMR US Equity</stp>
        <stp>PX_YEST_CLOSE</stp>
        <stp>[Crispin Spreadsheet.xlsx]OEI!R779C6</stp>
        <tr r="F779" s="1"/>
      </tp>
      <tp>
        <v>117.63</v>
        <stp/>
        <stp>##V3_BDPV12</stp>
        <stp>SAFM US Equity</stp>
        <stp>PX_YEST_CLOSE</stp>
        <stp>[Crispin Spreadsheet.xlsx]OEI!R792C6</stp>
        <tr r="F792" s="1"/>
      </tp>
      <tp>
        <v>710</v>
        <stp/>
        <stp>##V3_BDPV12</stp>
        <stp>PGHN SW Equity</stp>
        <stp>PX_YEST_CLOSE</stp>
        <stp>[Crispin Spreadsheet.xlsx]OEI!R388C6</stp>
        <tr r="F388" s="1"/>
      </tp>
      <tp>
        <v>97.37</v>
        <stp/>
        <stp>##V3_BDPV12</stp>
        <stp>SPLK US Equity</stp>
        <stp>PX_YEST_CLOSE</stp>
        <stp>[Crispin Spreadsheet.xlsx]OEI!R798C6</stp>
        <tr r="F798" s="1"/>
      </tp>
      <tp>
        <v>3.8719999999999999</v>
        <stp/>
        <stp>##V3_BDPV12</stp>
        <stp>CABK SQ Equity</stp>
        <stp>PX_YEST_CLOSE</stp>
        <stp>[Crispin Spreadsheet.xlsx]OEI!R344C6</stp>
        <tr r="F344" s="1"/>
      </tp>
      <tp t="s">
        <v>SEK</v>
        <stp/>
        <stp>##V3_BDPV12</stp>
        <stp>ENRO SS Equity</stp>
        <stp>CRNCY</stp>
        <stp>[Crispin Spreadsheet.xlsx]OEI!R358C4</stp>
        <tr r="D358" s="1"/>
      </tp>
      <tp t="s">
        <v>GBp</v>
        <stp/>
        <stp>##V3_BDPV12</stp>
        <stp>HWDN LN Equity</stp>
        <stp>CRNCY</stp>
        <stp>[Crispin Spreadsheet.xlsx]OEI!R473C4</stp>
        <tr r="D473" s="1"/>
      </tp>
      <tp t="s">
        <v>CHF</v>
        <stp/>
        <stp>##V3_BDPV12</stp>
        <stp>ARYN SW Equity</stp>
        <stp>CRNCY</stp>
        <stp>[Crispin Spreadsheet.xlsx]OEI!R377C4</stp>
        <tr r="D377" s="1"/>
      </tp>
      <tp>
        <v>53.7</v>
        <stp/>
        <stp>##V3_BDHV12</stp>
        <stp>ERICB SS Equity</stp>
        <stp>PX_CLOSE_1D</stp>
        <stp>28/03/2018</stp>
        <stp>28/03/2018</stp>
        <stp>[Crispin Spreadsheet.xlsx]SWAN!R115C26</stp>
        <tr r="Z115" s="2"/>
      </tp>
      <tp t="s">
        <v>GBp</v>
        <stp/>
        <stp>##V3_BDPV12</stp>
        <stp>INCH LN Equity</stp>
        <stp>CRNCY</stp>
        <stp>[Crispin Spreadsheet.xlsx]OEI!R484C4</stp>
        <tr r="D484" s="1"/>
      </tp>
      <tp>
        <v>252.48</v>
        <stp/>
        <stp>##V3_BDPV12</stp>
        <stp>TSLA US Equity</stp>
        <stp>PX_YEST_CLOSE</stp>
        <stp>[Crispin Spreadsheet.xlsx]OEI!R698C6</stp>
        <tr r="F698" s="1"/>
      </tp>
      <tp>
        <v>221.05</v>
        <stp/>
        <stp>##V3_BDPV12</stp>
        <stp>NVDA US Equity</stp>
        <stp>PX_YEST_CLOSE</stp>
        <stp>[Crispin Spreadsheet.xlsx]OEI!R680C6</stp>
        <tr r="F680" s="1"/>
      </tp>
      <tp>
        <v>31.82</v>
        <stp/>
        <stp>##V3_BDPV12</stp>
        <stp>CLAB SS Equity</stp>
        <stp>PX_YEST_CLOSE</stp>
        <stp>[Crispin Spreadsheet.xlsx]OEI!R355C6</stp>
        <tr r="F355" s="1"/>
      </tp>
      <tp t="s">
        <v>EUR</v>
        <stp/>
        <stp>##V3_BDPV12</stp>
        <stp>UN01 GY Equity</stp>
        <stp>CRNCY</stp>
        <stp>[Crispin Spreadsheet.xlsx]FDXC!R12C4</stp>
        <tr r="D12" s="8"/>
      </tp>
      <tp>
        <v>26040</v>
        <stp/>
        <stp>##V3_BDPV12</stp>
        <stp>6954 JT Equity</stp>
        <stp>LAST_PRICE</stp>
        <stp>[Crispin Spreadsheet.xlsx]OEI!R249C7</stp>
        <tr r="G249" s="1"/>
      </tp>
      <tp>
        <v>51.66</v>
        <stp/>
        <stp>##V3_BDPV12</stp>
        <stp>ERICB SS Equity</stp>
        <stp>LAST_PRICE</stp>
        <stp>[Crispin Spreadsheet.xlsx]FDXC!R28C7</stp>
        <tr r="G28" s="8"/>
      </tp>
      <tp>
        <v>4440</v>
        <stp/>
        <stp>##V3_BDPV12</stp>
        <stp>9719 JT Equity</stp>
        <stp>LAST_PRICE</stp>
        <stp>[Crispin Spreadsheet.xlsx]OEI!R274C7</stp>
        <tr r="G274" s="1"/>
      </tp>
      <tp>
        <v>2056</v>
        <stp/>
        <stp>##V3_BDPV12</stp>
        <stp>8929 JT Equity</stp>
        <stp>LAST_PRICE</stp>
        <stp>[Crispin Spreadsheet.xlsx]OEI!R244C7</stp>
        <tr r="G244" s="1"/>
      </tp>
      <tp>
        <v>18.25</v>
        <stp/>
        <stp>##V3_BDPV12</stp>
        <stp>SLP LN Equity</stp>
        <stp>LAST_PRICE</stp>
        <stp>[Crispin Spreadsheet.xlsx]OPUS!R51C7</stp>
        <tr r="G51" s="4"/>
      </tp>
      <tp>
        <v>169.85</v>
        <stp/>
        <stp>##V3_BDPV12</stp>
        <stp>EMG LN Equity</stp>
        <stp>LAST_PRICE</stp>
        <stp>[Crispin Spreadsheet.xlsx]OBID!R11C7</stp>
        <tr r="G11" s="7"/>
      </tp>
      <tp>
        <v>126.54</v>
        <stp/>
        <stp>##V3_BDPV12</stp>
        <stp>GBS LN Equity</stp>
        <stp>LAST_PRICE</stp>
        <stp>[Crispin Spreadsheet.xlsx]OPUS!R42C7</stp>
        <tr r="G42" s="4"/>
      </tp>
      <tp>
        <v>501</v>
        <stp/>
        <stp>##V3_BDHV12</stp>
        <stp>COLOB DC Equity</stp>
        <stp>PX_CLOSE_1D</stp>
        <stp>28/03/2018</stp>
        <stp>28/03/2018</stp>
        <stp>[Crispin Spreadsheet.xlsx]OEI!R60C28</stp>
        <tr r="AB60" s="1"/>
      </tp>
      <tp t="s">
        <v>EUR</v>
        <stp/>
        <stp>##V3_BDPV12</stp>
        <stp>NRE1V FH Equity</stp>
        <stp>CRNCY</stp>
        <stp>[Crispin Spreadsheet.xlsx]OEI!R75C4</stp>
        <tr r="D75" s="1"/>
      </tp>
      <tp>
        <v>192.2</v>
        <stp/>
        <stp>##V3_BDPV12</stp>
        <stp>VOD LN Equity</stp>
        <stp>LAST_PRICE</stp>
        <stp>[Crispin Spreadsheet.xlsx]FDXC!R45C7</stp>
        <tr r="G45" s="8"/>
      </tp>
      <tp>
        <v>11.28</v>
        <stp/>
        <stp>##V3_BDPV12</stp>
        <stp>RDC US Equity</stp>
        <stp>LAST_PRICE</stp>
        <stp>[Crispin Spreadsheet.xlsx]ALEG!R56C7</stp>
        <tr r="G56" s="3"/>
      </tp>
      <tp>
        <v>33.31</v>
        <stp/>
        <stp>##V3_BDHV12</stp>
        <stp>WEED CN Equity</stp>
        <stp>PX_CLOSE_1D</stp>
        <stp>28/03/2018</stp>
        <stp>28/03/2018</stp>
        <stp>[Crispin Spreadsheet.xlsx]OEI!R49C28</stp>
        <tr r="AB49" s="1"/>
      </tp>
      <tp>
        <v>293.60000000000002</v>
        <stp/>
        <stp>##V3_BDHV12</stp>
        <stp>NOVOB DC Equity</stp>
        <stp>PX_CLOSE_1D</stp>
        <stp>28/03/2018</stp>
        <stp>28/03/2018</stp>
        <stp>[Crispin Spreadsheet.xlsx]OEI!R63C28</stp>
        <tr r="AB63" s="1"/>
      </tp>
      <tp>
        <v>341.4</v>
        <stp/>
        <stp>##V3_BDHV12</stp>
        <stp>AUTO LN Equity</stp>
        <stp>PX_CLOSE_1D</stp>
        <stp>28/03/2018</stp>
        <stp>28/03/2018</stp>
        <stp>[Crispin Spreadsheet.xlsx]SWAN!R129C26</stp>
        <tr r="Z129" s="2"/>
      </tp>
      <tp>
        <v>375.6</v>
        <stp/>
        <stp>##V3_BDHV12</stp>
        <stp>ASHM LN Equity</stp>
        <stp>PX_CLOSE_1D</stp>
        <stp>28/03/2018</stp>
        <stp>28/03/2018</stp>
        <stp>[Crispin Spreadsheet.xlsx]SWAN!R128C26</stp>
        <tr r="Z128" s="2"/>
      </tp>
      <tp>
        <v>1288</v>
        <stp/>
        <stp>##V3_BDHV12</stp>
        <stp>JLT LN  Equity</stp>
        <stp>PX_CLOSE_1D</stp>
        <stp>28/03/2018</stp>
        <stp>28/03/2018</stp>
        <stp>[Crispin Spreadsheet.xlsx]OEI!R496C28</stp>
        <tr r="AB496" s="1"/>
      </tp>
      <tp>
        <v>116.801</v>
        <stp/>
        <stp>##V3_BDPV12</stp>
        <stp>HURLN 7.5 07/24/22 Corp</stp>
        <stp>LAST_PRICE</stp>
        <stp>[Crispin Spreadsheet.xlsx]ALEG!R42C7</stp>
        <tr r="G42" s="3"/>
      </tp>
      <tp>
        <v>168.34</v>
        <stp/>
        <stp>##V3_BDHV12</stp>
        <stp>AAPL US Equity</stp>
        <stp>PX_CLOSE_1D</stp>
        <stp>28/03/2018</stp>
        <stp>28/03/2018</stp>
        <stp>[Crispin Spreadsheet.xlsx]SWAN!R173C26</stp>
        <tr r="Z173" s="2"/>
      </tp>
      <tp>
        <v>0.215</v>
        <stp/>
        <stp>##V3_BDHV12</stp>
        <stp>WGXO AU Equity</stp>
        <stp>PX_CLOSE_1D</stp>
        <stp>28/03/2018</stp>
        <stp>28/03/2018</stp>
        <stp>[Crispin Spreadsheet.xlsx]SWAN!R13C26</stp>
        <tr r="Z13" s="2"/>
      </tp>
      <tp>
        <v>86.92</v>
        <stp/>
        <stp>##V3_BDHV12</stp>
        <stp>ABI BB Equity</stp>
        <stp>PX_CLOSE_1D</stp>
        <stp>28/03/2018</stp>
        <stp>28/03/2018</stp>
        <stp>[Crispin Spreadsheet.xlsx]SWAN!R17C26</stp>
        <tr r="Z17" s="2"/>
      </tp>
      <tp>
        <v>96.28</v>
        <stp/>
        <stp>##V3_BDHV12</stp>
        <stp>WDI GY Equity</stp>
        <stp>PX_CLOSE_1D</stp>
        <stp>28/03/2018</stp>
        <stp>28/03/2018</stp>
        <stp>[Crispin Spreadsheet.xlsx]SWAN!R62C26</stp>
        <tr r="Z62" s="2"/>
      </tp>
      <tp>
        <v>947.8</v>
        <stp/>
        <stp>##V3_BDHV12</stp>
        <stp>ANTO LN Equity</stp>
        <stp>PX_CLOSE_1D</stp>
        <stp>28/03/2018</stp>
        <stp>28/03/2018</stp>
        <stp>[Crispin Spreadsheet.xlsx]SWAN!R127C26</stp>
        <tr r="Z127" s="2"/>
      </tp>
      <tp>
        <v>20.78</v>
        <stp/>
        <stp>##V3_BDHV12</stp>
        <stp>ARYN SW Equity</stp>
        <stp>PX_CLOSE_1D</stp>
        <stp>28/03/2018</stp>
        <stp>28/03/2018</stp>
        <stp>[Crispin Spreadsheet.xlsx]SWAN!R118C26</stp>
        <tr r="Z118" s="2"/>
      </tp>
      <tp>
        <v>14.5562</v>
        <stp/>
        <stp>##V3_BDPV12</stp>
        <stp>EURZAr Curncy</stp>
        <stp>LAST_PRICE</stp>
        <stp>[Crispin Spreadsheet.xlsx]OEI!R334C13</stp>
        <tr r="M334" s="1"/>
      </tp>
      <tp>
        <v>14.5562</v>
        <stp/>
        <stp>##V3_BDPV12</stp>
        <stp>EURZAr Curncy</stp>
        <stp>LAST_PRICE</stp>
        <stp>[Crispin Spreadsheet.xlsx]OEI!R331C13</stp>
        <tr r="M331" s="1"/>
      </tp>
      <tp>
        <v>14.5562</v>
        <stp/>
        <stp>##V3_BDPV12</stp>
        <stp>EURZAr Curncy</stp>
        <stp>LAST_PRICE</stp>
        <stp>[Crispin Spreadsheet.xlsx]OEI!R332C13</stp>
        <tr r="M332" s="1"/>
      </tp>
      <tp>
        <v>14.5562</v>
        <stp/>
        <stp>##V3_BDPV12</stp>
        <stp>EURZAr Curncy</stp>
        <stp>LAST_PRICE</stp>
        <stp>[Crispin Spreadsheet.xlsx]OEI!R333C13</stp>
        <tr r="M333" s="1"/>
      </tp>
      <tp>
        <v>67.5</v>
        <stp/>
        <stp>##V3_BDPV12</stp>
        <stp>PAH3 GY Equity</stp>
        <stp>PX_YEST_CLOSE</stp>
        <stp>[Crispin Spreadsheet.xlsx]OEI!R167C6</stp>
        <tr r="F167" s="1"/>
      </tp>
      <tp t="s">
        <v>GBp</v>
        <stp/>
        <stp>##V3_BDPV12</stp>
        <stp>JMAT LN Equity</stp>
        <stp>CRNCY</stp>
        <stp>[Crispin Spreadsheet.xlsx]OEI!R497C4</stp>
        <tr r="D497" s="1"/>
      </tp>
      <tp t="s">
        <v>EUR</v>
        <stp/>
        <stp>##V3_BDPV12</stp>
        <stp>BOSS GY Equity</stp>
        <stp>CRNCY</stp>
        <stp>[Crispin Spreadsheet.xlsx]OEI!R162C4</stp>
        <tr r="D162" s="1"/>
      </tp>
      <tp>
        <v>42.2</v>
        <stp/>
        <stp>##V3_BDPV12</stp>
        <stp>1928 HK Equity</stp>
        <stp>PX_YEST_CLOSE</stp>
        <stp>[Crispin Spreadsheet.xlsx]SWAN!R70C6</stp>
        <tr r="F70" s="2"/>
      </tp>
      <tp>
        <v>14.46</v>
        <stp/>
        <stp>##V3_BDPV12</stp>
        <stp>SNAP US Equity</stp>
        <stp>PX_YEST_CLOSE</stp>
        <stp>[Crispin Spreadsheet.xlsx]OEI!R694C6</stp>
        <tr r="F694" s="1"/>
      </tp>
      <tp>
        <v>64.41</v>
        <stp/>
        <stp>##V3_BDPV12</stp>
        <stp>PCAR US Equity</stp>
        <stp>PX_YEST_CLOSE</stp>
        <stp>[Crispin Spreadsheet.xlsx]OEI!R684C6</stp>
        <tr r="F684" s="1"/>
      </tp>
      <tp>
        <v>1</v>
        <stp/>
        <stp>##V3_BDPV12</stp>
        <stp>EURGBp Curncy</stp>
        <stp>QUOTE_FACTOR</stp>
        <stp>[Crispin Spreadsheet.xlsx]OBID!R15C12</stp>
        <tr r="L15" s="7"/>
      </tp>
      <tp>
        <v>1</v>
        <stp/>
        <stp>##V3_BDPV12</stp>
        <stp>EURGBp Curncy</stp>
        <stp>QUOTE_FACTOR</stp>
        <stp>[Crispin Spreadsheet.xlsx]OBID!R12C12</stp>
        <tr r="L12" s="7"/>
      </tp>
      <tp>
        <v>1</v>
        <stp/>
        <stp>##V3_BDPV12</stp>
        <stp>EURGBp Curncy</stp>
        <stp>QUOTE_FACTOR</stp>
        <stp>[Crispin Spreadsheet.xlsx]OBID!R13C12</stp>
        <tr r="L13" s="7"/>
      </tp>
      <tp>
        <v>1</v>
        <stp/>
        <stp>##V3_BDPV12</stp>
        <stp>EURGBp Curncy</stp>
        <stp>QUOTE_FACTOR</stp>
        <stp>[Crispin Spreadsheet.xlsx]OBID!R10C12</stp>
        <tr r="L10" s="7"/>
      </tp>
      <tp>
        <v>1</v>
        <stp/>
        <stp>##V3_BDPV12</stp>
        <stp>EURGBp Curncy</stp>
        <stp>QUOTE_FACTOR</stp>
        <stp>[Crispin Spreadsheet.xlsx]OBID!R11C12</stp>
        <tr r="L11" s="7"/>
      </tp>
      <tp>
        <v>492</v>
        <stp/>
        <stp>##V3_BDPV12</stp>
        <stp>FBEL FP Equity</stp>
        <stp>PX_YEST_CLOSE</stp>
        <stp>[Crispin Spreadsheet.xlsx]OEI!R103C6</stp>
        <tr r="F103" s="1"/>
      </tp>
      <tp t="s">
        <v>GBp</v>
        <stp/>
        <stp>##V3_BDPV12</stp>
        <stp>HSBA LN Equity</stp>
        <stp>CRNCY</stp>
        <stp>[Crispin Spreadsheet.xlsx]OEI!R474C4</stp>
        <tr r="D474" s="1"/>
      </tp>
      <tp t="s">
        <v>JPY</v>
        <stp/>
        <stp>##V3_BDPV12</stp>
        <stp>5020 JT Equity</stp>
        <stp>CRNCY</stp>
        <stp>[Crispin Spreadsheet.xlsx]ALEG!R18C4</stp>
        <tr r="D18" s="3"/>
      </tp>
      <tp t="s">
        <v>NOK</v>
        <stp/>
        <stp>##V3_BDPV12</stp>
        <stp>NODL NO Equity</stp>
        <stp>CRNCY</stp>
        <stp>[Crispin Spreadsheet.xlsx]OEI!R313C4</stp>
        <tr r="D313" s="1"/>
      </tp>
      <tp t="s">
        <v>GBp</v>
        <stp/>
        <stp>##V3_BDPV12</stp>
        <stp>TSCO LN Equity</stp>
        <stp>CRNCY</stp>
        <stp>[Crispin Spreadsheet.xlsx]OEI!R575C4</stp>
        <tr r="D575" s="1"/>
      </tp>
      <tp t="s">
        <v>USD</v>
        <stp/>
        <stp>##V3_BDPV12</stp>
        <stp>NADLQ US Equity</stp>
        <stp>CRNCY</stp>
        <stp>[Crispin Spreadsheet.xlsx]OEI!R678C4</stp>
        <tr r="D678" s="1"/>
      </tp>
      <tp t="s">
        <v>GBp</v>
        <stp/>
        <stp>##V3_BDPV12</stp>
        <stp>LGEN LN Equity</stp>
        <stp>CRNCY</stp>
        <stp>[Crispin Spreadsheet.xlsx]OEI!R503C4</stp>
        <tr r="D503" s="1"/>
      </tp>
      <tp t="s">
        <v>USD</v>
        <stp/>
        <stp>##V3_BDPV12</stp>
        <stp>NTRI US Equity</stp>
        <stp>CRNCY</stp>
        <stp>[Crispin Spreadsheet.xlsx]OEI!R679C4</stp>
        <tr r="D679" s="1"/>
      </tp>
      <tp>
        <v>25.785</v>
        <stp/>
        <stp>##V3_BDPV12</stp>
        <stp>RDSA NA Equity</stp>
        <stp>PX_YEST_CLOSE</stp>
        <stp>[Crispin Spreadsheet.xlsx]OEI!R304C6</stp>
        <tr r="F304" s="1"/>
      </tp>
      <tp>
        <v>6.28</v>
        <stp/>
        <stp>##V3_BDPV12</stp>
        <stp>3328 HK Equity</stp>
        <stp>LAST_PRICE</stp>
        <stp>[Crispin Spreadsheet.xlsx]OEI!R194C7</stp>
        <tr r="G194" s="1"/>
      </tp>
      <tp>
        <v>42.5</v>
        <stp/>
        <stp>##V3_BDPV12</stp>
        <stp>1928 HK Equity</stp>
        <stp>LAST_PRICE</stp>
        <stp>[Crispin Spreadsheet.xlsx]OEI!R204C7</stp>
        <tr r="G204" s="1"/>
      </tp>
      <tp>
        <v>25.24</v>
        <stp/>
        <stp>##V3_BDPV12</stp>
        <stp>METSO FH Equity</stp>
        <stp>LAST_PRICE</stp>
        <stp>[Crispin Spreadsheet.xlsx]SWAN!R31C7</stp>
        <tr r="G31" s="2"/>
      </tp>
      <tp>
        <v>12119.5</v>
        <stp/>
        <stp>##V3_BDPV12</stp>
        <stp>GXA Index</stp>
        <stp>PX_YEST_CLOSE</stp>
        <stp>[Crispin Spreadsheet.xlsx]OEI!R139C6</stp>
        <tr r="F139" s="1"/>
      </tp>
      <tp>
        <v>115.3</v>
        <stp/>
        <stp>##V3_BDPV12</stp>
        <stp>RCO FP Equity</stp>
        <stp>LAST_PRICE</stp>
        <stp>[Crispin Spreadsheet.xlsx]SWAN!R42C7</stp>
        <tr r="G42" s="2"/>
      </tp>
      <tp>
        <v>467.8</v>
        <stp/>
        <stp>##V3_BDHV12</stp>
        <stp>HWDN LN Equity</stp>
        <stp>PX_CLOSE_1D</stp>
        <stp>28/03/2018</stp>
        <stp>28/03/2018</stp>
        <stp>[Crispin Spreadsheet.xlsx]OPE!R39C22</stp>
        <tr r="V39" s="5"/>
      </tp>
      <tp>
        <v>169.85</v>
        <stp/>
        <stp>##V3_BDPV12</stp>
        <stp>EMG LN Equity</stp>
        <stp>LAST_PRICE</stp>
        <stp>[Crispin Spreadsheet.xlsx]ALEG!R43C7</stp>
        <tr r="G43" s="3"/>
      </tp>
      <tp>
        <v>140.625</v>
        <stp/>
        <stp>##V3_BDPV12</stp>
        <stp>ACA LN Equity</stp>
        <stp>LAST_PRICE</stp>
        <stp>[Crispin Spreadsheet.xlsx]ALEG!R35C7</stp>
        <tr r="G35" s="3"/>
      </tp>
      <tp>
        <v>192.2</v>
        <stp/>
        <stp>##V3_BDPV12</stp>
        <stp>VOD LN Equity</stp>
        <stp>LAST_PRICE</stp>
        <stp>[Crispin Spreadsheet.xlsx]ALEG!R50C7</stp>
        <tr r="G50" s="3"/>
      </tp>
      <tp>
        <v>102.93</v>
        <stp/>
        <stp>##V3_BDPV12</stp>
        <stp>EOG US Equity</stp>
        <stp>LAST_PRICE</stp>
        <stp>[Crispin Spreadsheet.xlsx]ALEG!R53C7</stp>
        <tr r="G53" s="3"/>
      </tp>
      <tp>
        <v>1251</v>
        <stp/>
        <stp>##V3_BDHV12</stp>
        <stp>FRES LN Equity</stp>
        <stp>PX_CLOSE_1D</stp>
        <stp>28/03/2018</stp>
        <stp>28/03/2018</stp>
        <stp>[Crispin Spreadsheet.xlsx]SWAN!R140C26</stp>
        <tr r="Z140" s="2"/>
      </tp>
      <tp>
        <v>1.7749999999999999</v>
        <stp/>
        <stp>##V3_BDHV12</stp>
        <stp>ALPHA GA Equity</stp>
        <stp>PX_CLOSE_1D</stp>
        <stp>28/03/2018</stp>
        <stp>28/03/2018</stp>
        <stp>[Crispin Spreadsheet.xlsx]SWAN!R65C26</stp>
        <tr r="Z65" s="2"/>
      </tp>
      <tp>
        <v>43</v>
        <stp/>
        <stp>##V3_BDPV12</stp>
        <stp>VALE3 BS Equity</stp>
        <stp>PX_YEST_CLOSE</stp>
        <stp>[Crispin Spreadsheet.xlsx]OEI!R44C6</stp>
        <tr r="F44" s="1"/>
      </tp>
      <tp>
        <v>68.3</v>
        <stp/>
        <stp>##V3_BDHV12</stp>
        <stp>VSAT US Equity</stp>
        <stp>PX_CLOSE_1D</stp>
        <stp>28/03/2018</stp>
        <stp>28/03/2018</stp>
        <stp>[Crispin Spreadsheet.xlsx]OPUS!R62C22</stp>
        <tr r="V62" s="4"/>
      </tp>
      <tp>
        <v>647</v>
        <stp/>
        <stp>##V3_BDHV12</stp>
        <stp>DMGT LN Equity</stp>
        <stp>PX_CLOSE_1D</stp>
        <stp>28/03/2018</stp>
        <stp>28/03/2018</stp>
        <stp>[Crispin Spreadsheet.xlsx]OBID!R10C22</stp>
        <tr r="V10" s="7"/>
      </tp>
      <tp>
        <v>5.45</v>
        <stp/>
        <stp>##V3_BDHV12</stp>
        <stp>AGN NA Equity</stp>
        <stp>PX_CLOSE_1D</stp>
        <stp>28/03/2018</stp>
        <stp>28/03/2018</stp>
        <stp>[Crispin Spreadsheet.xlsx]SWAN!R97C26</stp>
        <tr r="Z97" s="2"/>
      </tp>
      <tp>
        <v>647</v>
        <stp/>
        <stp>##V3_BDHV12</stp>
        <stp>DMGT LN Equity</stp>
        <stp>PX_CLOSE_1D</stp>
        <stp>28/03/2018</stp>
        <stp>28/03/2018</stp>
        <stp>[Crispin Spreadsheet.xlsx]OPUS!R41C22</stp>
        <tr r="V41" s="4"/>
      </tp>
      <tp>
        <v>30.98</v>
        <stp/>
        <stp>##V3_BDPV12</stp>
        <stp>LBTYA US Equity</stp>
        <stp>PX_YEST_CLOSE</stp>
        <stp>[Crispin Spreadsheet.xlsx]OEI!R664C6</stp>
        <tr r="F664" s="1"/>
      </tp>
      <tp t="s">
        <v>SEK</v>
        <stp/>
        <stp>##V3_BDPV12</stp>
        <stp>ERICB SS Equity</stp>
        <stp>CRNCY</stp>
        <stp>[Crispin Spreadsheet.xlsx]OEI!R370C4</stp>
        <tr r="D370" s="1"/>
      </tp>
      <tp>
        <v>1.73</v>
        <stp/>
        <stp>##V3_BDPV12</stp>
        <stp>ALPHA GA Equity</stp>
        <stp>PX_YEST_CLOSE</stp>
        <stp>[Crispin Spreadsheet.xlsx]OEI!R187C6</stp>
        <tr r="F187" s="1"/>
      </tp>
      <tp t="s">
        <v>JPY</v>
        <stp/>
        <stp>##V3_BDPV12</stp>
        <stp>8848 JT Equity</stp>
        <stp>CRNCY</stp>
        <stp>[Crispin Spreadsheet.xlsx]ALEG!R19C4</stp>
        <tr r="D19" s="3"/>
      </tp>
      <tp t="s">
        <v>EUR</v>
        <stp/>
        <stp>##V3_BDPV12</stp>
        <stp>SAVE FP Equity</stp>
        <stp>CRNCY</stp>
        <stp>[Crispin Spreadsheet.xlsx]OEI!R119C4</stp>
        <tr r="D119" s="1"/>
      </tp>
      <tp t="s">
        <v>EUR</v>
        <stp/>
        <stp>##V3_BDPV12</stp>
        <stp>PHIA NA Equity</stp>
        <stp>CRNCY</stp>
        <stp>[Crispin Spreadsheet.xlsx]OEI!R777C4</stp>
        <tr r="D777" s="1"/>
      </tp>
      <tp>
        <v>22.4</v>
        <stp/>
        <stp>##V3_BDPV12</stp>
        <stp>OTPD LI Equity</stp>
        <stp>PX_YEST_CLOSE</stp>
        <stp>[Crispin Spreadsheet.xlsx]OEI!R518C6</stp>
        <tr r="F518" s="1"/>
      </tp>
      <tp t="s">
        <v>GBp</v>
        <stp/>
        <stp>##V3_BDPV12</stp>
        <stp>GLEN LN Equity</stp>
        <stp>CRNCY</stp>
        <stp>[Crispin Spreadsheet.xlsx]OEI!R464C4</stp>
        <tr r="D464" s="1"/>
      </tp>
      <tp t="s">
        <v>JPY</v>
        <stp/>
        <stp>##V3_BDPV12</stp>
        <stp>9684 JT Equity</stp>
        <stp>CRNCY</stp>
        <stp>[Crispin Spreadsheet.xlsx]FDXC!R21C4</stp>
        <tr r="D21" s="8"/>
      </tp>
      <tp>
        <v>64.53</v>
        <stp/>
        <stp>##V3_BDPV12</stp>
        <stp>MSCC US Equity</stp>
        <stp>PX_YEST_CLOSE</stp>
        <stp>[Crispin Spreadsheet.xlsx]OEI!R671C6</stp>
        <tr r="F671" s="1"/>
      </tp>
      <tp>
        <v>1176</v>
        <stp/>
        <stp>##V3_BDPV12</stp>
        <stp>3099 JT Equity</stp>
        <stp>LAST_PRICE</stp>
        <stp>[Crispin Spreadsheet.xlsx]OEI!R252C7</stp>
        <tr r="G252" s="1"/>
      </tp>
      <tp>
        <v>12.1</v>
        <stp/>
        <stp>##V3_BDPV12</stp>
        <stp>2689 HK Equity</stp>
        <stp>LAST_PRICE</stp>
        <stp>[Crispin Spreadsheet.xlsx]OEI!R202C7</stp>
        <tr r="G202" s="1"/>
      </tp>
      <tp>
        <v>1400</v>
        <stp/>
        <stp>##V3_BDPV12</stp>
        <stp>5002 JT Equity</stp>
        <stp>LAST_PRICE</stp>
        <stp>[Crispin Spreadsheet.xlsx]OEI!R279C7</stp>
        <tr r="G279" s="1"/>
      </tp>
      <tp t="s">
        <v>NOK</v>
        <stp/>
        <stp>##V3_BDPV12</stp>
        <stp>AKERBP NO Equity</stp>
        <stp>CRNCY</stp>
        <stp>[Crispin Spreadsheet.xlsx]BEST!R6C4</stp>
        <tr r="D6" s="6"/>
      </tp>
      <tp>
        <v>2575</v>
        <stp/>
        <stp>##V3_BDPV12</stp>
        <stp>SPA Index</stp>
        <stp>PX_YEST_CLOSE</stp>
        <stp>[Crispin Spreadsheet.xlsx]OEI!R596C6</stp>
        <tr r="F596" s="1"/>
      </tp>
      <tp>
        <v>27.8</v>
        <stp/>
        <stp>##V3_BDPV12</stp>
        <stp>DEC FP Equity</stp>
        <stp>LAST_PRICE</stp>
        <stp>[Crispin Spreadsheet.xlsx]SWAN!R39C7</stp>
        <tr r="G39" s="2"/>
      </tp>
      <tp>
        <v>10.417999999999999</v>
        <stp/>
        <stp>##V3_BDPV12</stp>
        <stp>CBK GY Equity</stp>
        <stp>LAST_PRICE</stp>
        <stp>[Crispin Spreadsheet.xlsx]SWAN!R51C7</stp>
        <tr r="G51" s="2"/>
      </tp>
      <tp>
        <v>40.090000000000003</v>
        <stp/>
        <stp>##V3_BDHV12</stp>
        <stp>KNEBV FH Equity</stp>
        <stp>PX_CLOSE_1D</stp>
        <stp>28/03/2018</stp>
        <stp>28/03/2018</stp>
        <stp>[Crispin Spreadsheet.xlsx]OEI!R71C28</stp>
        <tr r="AB71" s="1"/>
      </tp>
      <tp>
        <v>10.38</v>
        <stp/>
        <stp>##V3_BDPV12</stp>
        <stp>SLCJY US Equity</stp>
        <stp>LAST_PRICE</stp>
        <stp>[Crispin Spreadsheet.xlsx]ALEG!R57C7</stp>
        <tr r="G57" s="3"/>
      </tp>
      <tp>
        <v>83.6</v>
        <stp/>
        <stp>##V3_BDPV12</stp>
        <stp>SAP GY Equity</stp>
        <stp>LAST_PRICE</stp>
        <stp>[Crispin Spreadsheet.xlsx]OPUS!R17C7</stp>
        <tr r="G17" s="4"/>
      </tp>
      <tp>
        <v>0.215</v>
        <stp/>
        <stp>##V3_BDHV12</stp>
        <stp>WGXO AU Equity</stp>
        <stp>PX_CLOSE_1D</stp>
        <stp>28/03/2018</stp>
        <stp>28/03/2018</stp>
        <stp>[Crispin Spreadsheet.xlsx]OEI!R26C28</stp>
        <tr r="AB26" s="1"/>
      </tp>
      <tp>
        <v>64.89</v>
        <stp/>
        <stp>##V3_BDPV12</stp>
        <stp>VSAT US Equity</stp>
        <stp>LAST_PRICE</stp>
        <stp>[Crispin Spreadsheet.xlsx]ALEG!R59C7</stp>
        <tr r="G59" s="3"/>
      </tp>
      <tp>
        <v>127.26</v>
        <stp/>
        <stp>##V3_BDPV12</stp>
        <stp>GLD US Equity</stp>
        <stp>LAST_PRICE</stp>
        <stp>[Crispin Spreadsheet.xlsx]FDXC!R53C7</stp>
        <tr r="G53" s="8"/>
      </tp>
      <tp>
        <v>23.25</v>
        <stp/>
        <stp>##V3_BDPV12</stp>
        <stp>PDG LN Equity</stp>
        <stp>LAST_PRICE</stp>
        <stp>[Crispin Spreadsheet.xlsx]FDXC!R40C7</stp>
        <tr r="G40" s="8"/>
      </tp>
      <tp>
        <v>8.73</v>
        <stp/>
        <stp>##V3_BDHV12</stp>
        <stp>GOGO US Equity</stp>
        <stp>PX_CLOSE_1D</stp>
        <stp>28/03/2018</stp>
        <stp>28/03/2018</stp>
        <stp>[Crispin Spreadsheet.xlsx]SWAN!R186C26</stp>
        <tr r="Z186" s="2"/>
      </tp>
      <tp>
        <v>5916</v>
        <stp/>
        <stp>##V3_BDHV12</stp>
        <stp>RRS LN Equity</stp>
        <stp>PX_CLOSE_1D</stp>
        <stp>28/03/2018</stp>
        <stp>28/03/2018</stp>
        <stp>[Crispin Spreadsheet.xlsx]OBID!R13C22</stp>
        <tr r="V13" s="7"/>
      </tp>
      <tp>
        <v>65.41</v>
        <stp/>
        <stp>##V3_BDHV12</stp>
        <stp>GGAL US Equity</stp>
        <stp>PX_CLOSE_1D</stp>
        <stp>28/03/2018</stp>
        <stp>28/03/2018</stp>
        <stp>[Crispin Spreadsheet.xlsx]SWAN!R187C26</stp>
        <tr r="Z187" s="2"/>
      </tp>
      <tp>
        <v>112.7</v>
        <stp/>
        <stp>##V3_BDHV12</stp>
        <stp>RCO FP Equity</stp>
        <stp>PX_CLOSE_1D</stp>
        <stp>28/03/2018</stp>
        <stp>28/03/2018</stp>
        <stp>[Crispin Spreadsheet.xlsx]SWAN!R42C26</stp>
        <tr r="Z42" s="2"/>
      </tp>
      <tp>
        <v>5916</v>
        <stp/>
        <stp>##V3_BDHV12</stp>
        <stp>RRS LN Equity</stp>
        <stp>PX_CLOSE_1D</stp>
        <stp>28/03/2018</stp>
        <stp>28/03/2018</stp>
        <stp>[Crispin Spreadsheet.xlsx]OPUS!R49C22</stp>
        <tr r="V49" s="4"/>
      </tp>
      <tp>
        <v>126.84</v>
        <stp/>
        <stp>##V3_BDHV12</stp>
        <stp>GBS LN Equity</stp>
        <stp>PX_CLOSE_1D</stp>
        <stp>28/03/2018</stp>
        <stp>28/03/2018</stp>
        <stp>[Crispin Spreadsheet.xlsx]OPUS!R42C22</stp>
        <tr r="V42" s="4"/>
      </tp>
      <tp>
        <v>0.439</v>
        <stp/>
        <stp>##V3_BDHV12</stp>
        <stp>GEDI IM Equity</stp>
        <stp>PX_CLOSE_1D</stp>
        <stp>28/03/2018</stp>
        <stp>28/03/2018</stp>
        <stp>[Crispin Spreadsheet.xlsx]SWAN!R79C26</stp>
        <tr r="Z79" s="2"/>
      </tp>
      <tp t="s">
        <v>BRL</v>
        <stp/>
        <stp>##V3_BDPV12</stp>
        <stp>SLCE3 BS Equity</stp>
        <stp>CRNCY</stp>
        <stp>[Crispin Spreadsheet.xlsx]OEI!R797C4</stp>
        <tr r="D797" s="1"/>
      </tp>
      <tp>
        <v>17.405000000000001</v>
        <stp/>
        <stp>##V3_BDPV12</stp>
        <stp>TUI1 GY Equity</stp>
        <stp>PX_YEST_CLOSE</stp>
        <stp>[Crispin Spreadsheet.xlsx]OEI!R180C6</stp>
        <tr r="F180" s="1"/>
      </tp>
      <tp>
        <v>10.81</v>
        <stp/>
        <stp>##V3_BDPV12</stp>
        <stp>GARAN TI Equity</stp>
        <stp>PX_YEST_CLOSE</stp>
        <stp>[Crispin Spreadsheet.xlsx]OEI!R397C6</stp>
        <tr r="F397" s="1"/>
      </tp>
      <tp t="s">
        <v>SEK</v>
        <stp/>
        <stp>##V3_BDPV12</stp>
        <stp>ASSAB SS Equity</stp>
        <stp>CRNCY</stp>
        <stp>[Crispin Spreadsheet.xlsx]OEI!R353C4</stp>
        <tr r="D353" s="1"/>
      </tp>
      <tp t="s">
        <v>USD</v>
        <stp/>
        <stp>##V3_BDPV12</stp>
        <stp>CHTR US Equity</stp>
        <stp>CRNCY</stp>
        <stp>[Crispin Spreadsheet.xlsx]OEI!R619C4</stp>
        <tr r="D619" s="1"/>
      </tp>
      <tp>
        <v>58.74</v>
        <stp/>
        <stp>##V3_BDPV12</stp>
        <stp>BAER SW Equity</stp>
        <stp>PX_YEST_CLOSE</stp>
        <stp>[Crispin Spreadsheet.xlsx]OEI!R382C6</stp>
        <tr r="F382" s="1"/>
      </tp>
      <tp>
        <v>22.72</v>
        <stp/>
        <stp>##V3_BDPV12</stp>
        <stp>ABBN SW Equity</stp>
        <stp>PX_YEST_CLOSE</stp>
        <stp>[Crispin Spreadsheet.xlsx]OEI!R375C6</stp>
        <tr r="F375" s="1"/>
      </tp>
      <tp>
        <v>15.99</v>
        <stp/>
        <stp>##V3_BDPV12</stp>
        <stp>CSGN SW Equity</stp>
        <stp>PX_YEST_CLOSE</stp>
        <stp>[Crispin Spreadsheet.xlsx]OEI!R380C6</stp>
        <tr r="F380" s="1"/>
      </tp>
      <tp>
        <v>64.510000000000005</v>
        <stp/>
        <stp>##V3_BDPV12</stp>
        <stp>AGCO US Equity</stp>
        <stp>PX_YEST_CLOSE</stp>
        <stp>[Crispin Spreadsheet.xlsx]OEI!R600C6</stp>
        <tr r="F600" s="1"/>
      </tp>
      <tp>
        <v>886</v>
        <stp/>
        <stp>##V3_BDPV12</stp>
        <stp>8848 JT Equity</stp>
        <stp>PX_YEST_CLOSE</stp>
        <stp>[Crispin Spreadsheet.xlsx]OPUS!R22C6</stp>
        <tr r="F22" s="4"/>
      </tp>
      <tp>
        <v>39.200000000000003</v>
        <stp/>
        <stp>##V3_BDPV12</stp>
        <stp>FIBK US Equity</stp>
        <stp>PX_YEST_CLOSE</stp>
        <stp>[Crispin Spreadsheet.xlsx]OEI!R641C6</stp>
        <tr r="F641" s="1"/>
      </tp>
      <tp t="s">
        <v>EUR</v>
        <stp/>
        <stp>##V3_BDPV12</stp>
        <stp>ENEL IM Equity</stp>
        <stp>CRNCY</stp>
        <stp>[Crispin Spreadsheet.xlsx]OEI!R226C4</stp>
        <tr r="D226" s="1"/>
      </tp>
      <tp>
        <v>31.7</v>
        <stp/>
        <stp>##V3_BDPV12</stp>
        <stp>HLAG GY Equity</stp>
        <stp>PX_YEST_CLOSE</stp>
        <stp>[Crispin Spreadsheet.xlsx]OEI!R158C6</stp>
        <tr r="F158" s="1"/>
      </tp>
      <tp t="s">
        <v>GBp</v>
        <stp/>
        <stp>##V3_BDPV12</stp>
        <stp>STAN LN Equity</stp>
        <stp>CRNCY</stp>
        <stp>[Crispin Spreadsheet.xlsx]OEI!R571C4</stp>
        <tr r="D571" s="1"/>
      </tp>
      <tp t="s">
        <v>JPY</v>
        <stp/>
        <stp>##V3_BDPV12</stp>
        <stp>9684 JT Equity</stp>
        <stp>CRNCY</stp>
        <stp>[Crispin Spreadsheet.xlsx]ALEG!R24C4</stp>
        <tr r="D24" s="3"/>
      </tp>
      <tp t="s">
        <v>JPY</v>
        <stp/>
        <stp>##V3_BDPV12</stp>
        <stp>4911 JT Equity</stp>
        <stp>CRNCY</stp>
        <stp>[Crispin Spreadsheet.xlsx]FDXC!R19C4</stp>
        <tr r="D19" s="8"/>
      </tp>
      <tp>
        <v>33.93</v>
        <stp/>
        <stp>##V3_BDPV12</stp>
        <stp>SLCE3 BS Equity</stp>
        <stp>PX_YEST_CLOSE</stp>
        <stp>[Crispin Spreadsheet.xlsx]ALEG!R6C6</stp>
        <tr r="F6" s="3"/>
      </tp>
      <tp>
        <v>2890</v>
        <stp/>
        <stp>##V3_BDPV12</stp>
        <stp>2503 JT Equity</stp>
        <stp>LAST_PRICE</stp>
        <stp>[Crispin Spreadsheet.xlsx]OEI!R259C7</stp>
        <tr r="G259" s="1"/>
      </tp>
      <tp>
        <v>1.7</v>
        <stp/>
        <stp>##V3_BDPV12</stp>
        <stp>ALPHA GA Equity</stp>
        <stp>LAST_PRICE</stp>
        <stp>[Crispin Spreadsheet.xlsx]SWAN!R65C7</stp>
        <tr r="G65" s="2"/>
      </tp>
      <tp>
        <v>3410</v>
        <stp/>
        <stp>##V3_BDPV12</stp>
        <stp>7012 JT Equity</stp>
        <stp>LAST_PRICE</stp>
        <stp>[Crispin Spreadsheet.xlsx]OEI!R258C7</stp>
        <tr r="G258" s="1"/>
      </tp>
      <tp t="s">
        <v>CHF</v>
        <stp/>
        <stp>##V3_BDPV12</stp>
        <stp>SMA Index</stp>
        <stp>CRNCY</stp>
        <stp>[Crispin Spreadsheet.xlsx]OEI!R374C4</stp>
        <tr r="D374" s="1"/>
      </tp>
      <tp>
        <v>636.5</v>
        <stp/>
        <stp>##V3_BDPV12</stp>
        <stp>DMGT LN Equity</stp>
        <stp>LAST_PRICE</stp>
        <stp>[Crispin Spreadsheet.xlsx]ALEG!R38C7</stp>
        <tr r="G38" s="3"/>
      </tp>
      <tp>
        <v>94.12</v>
        <stp/>
        <stp>##V3_BDPV12</stp>
        <stp>WDI GY Equity</stp>
        <stp>LAST_PRICE</stp>
        <stp>[Crispin Spreadsheet.xlsx]SWAN!R62C7</stp>
        <tr r="G62" s="2"/>
      </tp>
      <tp>
        <v>10.38</v>
        <stp/>
        <stp>##V3_BDPV12</stp>
        <stp>SLCJY US Equity</stp>
        <stp>LAST_PRICE</stp>
        <stp>[Crispin Spreadsheet.xlsx]FDXC!R52C7</stp>
        <tr r="G52" s="8"/>
      </tp>
      <tp>
        <v>23.25</v>
        <stp/>
        <stp>##V3_BDPV12</stp>
        <stp>PDG LN Equity</stp>
        <stp>LAST_PRICE</stp>
        <stp>[Crispin Spreadsheet.xlsx]ALEG!R45C7</stp>
        <tr r="G45" s="3"/>
      </tp>
      <tp>
        <v>5940</v>
        <stp/>
        <stp>##V3_BDPV12</stp>
        <stp>RRS LN Equity</stp>
        <stp>LAST_PRICE</stp>
        <stp>[Crispin Spreadsheet.xlsx]BEST!R12C7</stp>
        <tr r="G12" s="6"/>
      </tp>
      <tp>
        <v>1316</v>
        <stp/>
        <stp>##V3_BDHV12</stp>
        <stp>SKY LN Equity</stp>
        <stp>PX_CLOSE_1D</stp>
        <stp>28/03/2018</stp>
        <stp>28/03/2018</stp>
        <stp>[Crispin Spreadsheet.xlsx]FDXC!R42C22</stp>
        <tr r="V42" s="8"/>
      </tp>
      <tp t="s">
        <v>EUR</v>
        <stp/>
        <stp>##V3_BDPV12</stp>
        <stp>KNEBV FH Equity</stp>
        <stp>CRNCY</stp>
        <stp>[Crispin Spreadsheet.xlsx]OEI!R71C4</stp>
        <tr r="D71" s="1"/>
      </tp>
      <tp>
        <v>24.79</v>
        <stp/>
        <stp>##V3_BDHV12</stp>
        <stp>METSO FH Equity</stp>
        <stp>PX_CLOSE_1D</stp>
        <stp>28/03/2018</stp>
        <stp>28/03/2018</stp>
        <stp>[Crispin Spreadsheet.xlsx]SWAN!R31C26</stp>
        <tr r="Z31" s="2"/>
      </tp>
      <tp>
        <v>18.25</v>
        <stp/>
        <stp>##V3_BDHV12</stp>
        <stp>SLP LN Equity</stp>
        <stp>PX_CLOSE_1D</stp>
        <stp>28/03/2018</stp>
        <stp>28/03/2018</stp>
        <stp>[Crispin Spreadsheet.xlsx]OPUS!R51C22</stp>
        <tr r="V51" s="4"/>
      </tp>
      <tp>
        <v>84.78</v>
        <stp/>
        <stp>##V3_BDHV12</stp>
        <stp>SAP GY Equity</stp>
        <stp>PX_CLOSE_1D</stp>
        <stp>28/03/2018</stp>
        <stp>28/03/2018</stp>
        <stp>[Crispin Spreadsheet.xlsx]OPUS!R17C22</stp>
        <tr r="V17" s="4"/>
      </tp>
      <tp t="s">
        <v>BRL</v>
        <stp/>
        <stp>##V3_BDPV12</stp>
        <stp>SLCE3 BS Equity</stp>
        <stp>CRNCY</stp>
        <stp>[Crispin Spreadsheet.xlsx]OEI!R43C4</stp>
        <tr r="D43" s="1"/>
      </tp>
      <tp>
        <v>647</v>
        <stp/>
        <stp>##V3_BDHV12</stp>
        <stp>DMGT LN Equity</stp>
        <stp>PX_CLOSE_1D</stp>
        <stp>28/03/2018</stp>
        <stp>28/03/2018</stp>
        <stp>[Crispin Spreadsheet.xlsx]SWAN!R137C26</stp>
        <tr r="Z137" s="2"/>
      </tp>
      <tp>
        <v>510.6</v>
        <stp/>
        <stp>##V3_BDPV12</stp>
        <stp>COLOB DC Equity</stp>
        <stp>PX_YEST_CLOSE</stp>
        <stp>[Crispin Spreadsheet.xlsx]OEI!R60C6</stp>
        <tr r="F60" s="1"/>
      </tp>
      <tp>
        <v>15.14</v>
        <stp/>
        <stp>##V3_BDPV12</stp>
        <stp>ZIL2 GY Equity</stp>
        <stp>PX_YEST_CLOSE</stp>
        <stp>[Crispin Spreadsheet.xlsx]OEI!R766C6</stp>
        <tr r="F766" s="1"/>
      </tp>
      <tp>
        <v>15.14</v>
        <stp/>
        <stp>##V3_BDPV12</stp>
        <stp>ZIL2 GY Equity</stp>
        <stp>PX_YEST_CLOSE</stp>
        <stp>[Crispin Spreadsheet.xlsx]OEI!R156C6</stp>
        <tr r="F156" s="1"/>
      </tp>
      <tp t="s">
        <v>GBp</v>
        <stp/>
        <stp>##V3_BDPV12</stp>
        <stp>DMGT LN Equity</stp>
        <stp>CRNCY</stp>
        <stp>[Crispin Spreadsheet.xlsx]OEI!R444C4</stp>
        <tr r="D444" s="1"/>
      </tp>
      <tp>
        <v>207.7</v>
        <stp/>
        <stp>##V3_BDPV12</stp>
        <stp>INTU LN Equity</stp>
        <stp>PX_YEST_CLOSE</stp>
        <stp>[Crispin Spreadsheet.xlsx]OEI!R489C6</stp>
        <tr r="F489" s="1"/>
      </tp>
      <tp t="s">
        <v>JPY</v>
        <stp/>
        <stp>##V3_BDPV12</stp>
        <stp>5020 JT Equity</stp>
        <stp>CRNCY</stp>
        <stp>[Crispin Spreadsheet.xlsx]SWAN!R84C4</stp>
        <tr r="D84" s="2"/>
      </tp>
      <tp>
        <v>50.41</v>
        <stp/>
        <stp>##V3_BDPV12</stp>
        <stp>SCHW US Equity</stp>
        <stp>PX_YEST_CLOSE</stp>
        <stp>[Crispin Spreadsheet.xlsx]OEI!R618C6</stp>
        <tr r="F618" s="1"/>
      </tp>
      <tp t="s">
        <v>JPY</v>
        <stp/>
        <stp>##V3_BDPV12</stp>
        <stp>8306 JT Equity</stp>
        <stp>CRNCY</stp>
        <stp>[Crispin Spreadsheet.xlsx]SWAN!R86C4</stp>
        <tr r="D86" s="2"/>
      </tp>
      <tp t="s">
        <v>JPY</v>
        <stp/>
        <stp>##V3_BDPV12</stp>
        <stp>5727 JT Equity</stp>
        <stp>CRNCY</stp>
        <stp>[Crispin Spreadsheet.xlsx]SWAN!R94C4</stp>
        <tr r="D94" s="2"/>
      </tp>
      <tp>
        <v>921</v>
        <stp/>
        <stp>##V3_BDPV12</stp>
        <stp>ANTO LN Equity</stp>
        <stp>PX_YEST_CLOSE</stp>
        <stp>[Crispin Spreadsheet.xlsx]OEI!R409C6</stp>
        <tr r="F409" s="1"/>
      </tp>
      <tp>
        <v>8.24</v>
        <stp/>
        <stp>##V3_BDPV12</stp>
        <stp>GOGO US Equity</stp>
        <stp>PX_YEST_CLOSE</stp>
        <stp>[Crispin Spreadsheet.xlsx]OEI!R647C6</stp>
        <tr r="F647" s="1"/>
      </tp>
      <tp t="s">
        <v>GBp</v>
        <stp/>
        <stp>##V3_BDPV12</stp>
        <stp>OCDO LN Equity</stp>
        <stp>CRNCY</stp>
        <stp>[Crispin Spreadsheet.xlsx]OEI!R517C4</stp>
        <tr r="D517" s="1"/>
      </tp>
      <tp>
        <v>5190</v>
        <stp/>
        <stp>##V3_BDPV12</stp>
        <stp>2331 JT Equity</stp>
        <stp>PX_YEST_CLOSE</stp>
        <stp>[Crispin Spreadsheet.xlsx]OPUS!R26C6</stp>
        <tr r="F26" s="4"/>
      </tp>
      <tp>
        <v>24.75</v>
        <stp/>
        <stp>##V3_BDPV12</stp>
        <stp>UN01 GY Equity</stp>
        <stp>PX_YEST_CLOSE</stp>
        <stp>[Crispin Spreadsheet.xlsx]OPUS!R18C6</stp>
        <tr r="F18" s="4"/>
      </tp>
      <tp>
        <v>322.95999999999998</v>
        <stp/>
        <stp>##V3_BDPV12</stp>
        <stp>CACC US Equity</stp>
        <stp>PX_YEST_CLOSE</stp>
        <stp>[Crispin Spreadsheet.xlsx]OEI!R763C6</stp>
        <tr r="F763" s="1"/>
      </tp>
      <tp>
        <v>2570</v>
        <stp/>
        <stp>##V3_BDPV12</stp>
        <stp>1820 JT Equity</stp>
        <stp>LAST_PRICE</stp>
        <stp>[Crispin Spreadsheet.xlsx]OEI!R269C7</stp>
        <tr r="G269" s="1"/>
      </tp>
      <tp>
        <v>1620</v>
        <stp/>
        <stp>##V3_BDPV12</stp>
        <stp>1808 JT Equity</stp>
        <stp>LAST_PRICE</stp>
        <stp>[Crispin Spreadsheet.xlsx]OEI!R251C7</stp>
        <tr r="G251" s="1"/>
      </tp>
      <tp>
        <v>2324.5</v>
        <stp/>
        <stp>##V3_BDPV12</stp>
        <stp>5401 JT Equity</stp>
        <stp>LAST_PRICE</stp>
        <stp>[Crispin Spreadsheet.xlsx]OEI!R268C7</stp>
        <tr r="G268" s="1"/>
      </tp>
      <tp>
        <v>7002</v>
        <stp/>
        <stp>##V3_BDPV12</stp>
        <stp>4911 JT Equity</stp>
        <stp>LAST_PRICE</stp>
        <stp>[Crispin Spreadsheet.xlsx]OEI!R278C7</stp>
        <tr r="G278" s="1"/>
      </tp>
      <tp>
        <v>21.16</v>
        <stp/>
        <stp>##V3_BDPV12</stp>
        <stp>TKA GY Equity</stp>
        <stp>LAST_PRICE</stp>
        <stp>[Crispin Spreadsheet.xlsx]SWAN!R59C7</stp>
        <tr r="G59" s="2"/>
      </tp>
      <tp>
        <v>1439</v>
        <stp/>
        <stp>##V3_BDHV12</stp>
        <stp>HSX LN Equity</stp>
        <stp>PX_CLOSE_1D</stp>
        <stp>28/03/2018</stp>
        <stp>28/03/2018</stp>
        <stp>[Crispin Spreadsheet.xlsx]FDXC!R36C22</stp>
        <tr r="V36" s="8"/>
      </tp>
      <tp>
        <v>1.58718</v>
        <stp/>
        <stp>##V3_BDPV12</stp>
        <stp>EURCAD Curncy</stp>
        <stp>LAST_PRICE</stp>
        <stp>[Crispin Spreadsheet.xlsx]OEI!R47C13</stp>
        <tr r="M47" s="1"/>
      </tp>
      <tp>
        <v>1.58718</v>
        <stp/>
        <stp>##V3_BDPV12</stp>
        <stp>EURCAD Curncy</stp>
        <stp>LAST_PRICE</stp>
        <stp>[Crispin Spreadsheet.xlsx]OEI!R48C13</stp>
        <tr r="M48" s="1"/>
      </tp>
      <tp>
        <v>1.58718</v>
        <stp/>
        <stp>##V3_BDPV12</stp>
        <stp>EURCAD Curncy</stp>
        <stp>LAST_PRICE</stp>
        <stp>[Crispin Spreadsheet.xlsx]OEI!R49C13</stp>
        <tr r="M49" s="1"/>
      </tp>
      <tp>
        <v>1.58718</v>
        <stp/>
        <stp>##V3_BDPV12</stp>
        <stp>EURCAD Curncy</stp>
        <stp>LAST_PRICE</stp>
        <stp>[Crispin Spreadsheet.xlsx]OEI!R52C13</stp>
        <tr r="M52" s="1"/>
      </tp>
      <tp>
        <v>1.58718</v>
        <stp/>
        <stp>##V3_BDPV12</stp>
        <stp>EURCAD Curncy</stp>
        <stp>LAST_PRICE</stp>
        <stp>[Crispin Spreadsheet.xlsx]OEI!R53C13</stp>
        <tr r="M53" s="1"/>
      </tp>
      <tp>
        <v>1.58718</v>
        <stp/>
        <stp>##V3_BDPV12</stp>
        <stp>EURCAD Curncy</stp>
        <stp>LAST_PRICE</stp>
        <stp>[Crispin Spreadsheet.xlsx]OEI!R50C13</stp>
        <tr r="M50" s="1"/>
      </tp>
      <tp>
        <v>1.58718</v>
        <stp/>
        <stp>##V3_BDPV12</stp>
        <stp>EURCAD Curncy</stp>
        <stp>LAST_PRICE</stp>
        <stp>[Crispin Spreadsheet.xlsx]OEI!R51C13</stp>
        <tr r="M51" s="1"/>
      </tp>
      <tp>
        <v>184.4</v>
        <stp/>
        <stp>##V3_BDPV12</stp>
        <stp>DC/ LN Equity</stp>
        <stp>LAST_PRICE</stp>
        <stp>[Crispin Spreadsheet.xlsx]OEI!R449C7</stp>
        <tr r="G449" s="1"/>
      </tp>
      <tp>
        <v>4.0765000000000002</v>
        <stp/>
        <stp>##V3_BDPV12</stp>
        <stp>EURBRL Curncy</stp>
        <stp>LAST_PRICE</stp>
        <stp>[Crispin Spreadsheet.xlsx]OEI!R43C13</stp>
        <tr r="M43" s="1"/>
      </tp>
      <tp>
        <v>4.0765000000000002</v>
        <stp/>
        <stp>##V3_BDPV12</stp>
        <stp>EURBRL Curncy</stp>
        <stp>LAST_PRICE</stp>
        <stp>[Crispin Spreadsheet.xlsx]OEI!R44C13</stp>
        <tr r="M44" s="1"/>
      </tp>
      <tp>
        <v>1.6015200000000001</v>
        <stp/>
        <stp>##V3_BDPV12</stp>
        <stp>EURAUD Curncy</stp>
        <stp>LAST_PRICE</stp>
        <stp>[Crispin Spreadsheet.xlsx]OEI!R16C13</stp>
        <tr r="M16" s="1"/>
      </tp>
      <tp>
        <v>1.6015200000000001</v>
        <stp/>
        <stp>##V3_BDPV12</stp>
        <stp>EURAUD Curncy</stp>
        <stp>LAST_PRICE</stp>
        <stp>[Crispin Spreadsheet.xlsx]OEI!R17C13</stp>
        <tr r="M17" s="1"/>
      </tp>
      <tp>
        <v>1.6015200000000001</v>
        <stp/>
        <stp>##V3_BDPV12</stp>
        <stp>EURAUD Curncy</stp>
        <stp>LAST_PRICE</stp>
        <stp>[Crispin Spreadsheet.xlsx]OEI!R14C13</stp>
        <tr r="M14" s="1"/>
      </tp>
      <tp>
        <v>1.6015200000000001</v>
        <stp/>
        <stp>##V3_BDPV12</stp>
        <stp>EURAUD Curncy</stp>
        <stp>LAST_PRICE</stp>
        <stp>[Crispin Spreadsheet.xlsx]OEI!R15C13</stp>
        <tr r="M15" s="1"/>
      </tp>
      <tp>
        <v>1.6015200000000001</v>
        <stp/>
        <stp>##V3_BDPV12</stp>
        <stp>EURAUD Curncy</stp>
        <stp>LAST_PRICE</stp>
        <stp>[Crispin Spreadsheet.xlsx]OEI!R18C13</stp>
        <tr r="M18" s="1"/>
      </tp>
      <tp>
        <v>1.6015200000000001</v>
        <stp/>
        <stp>##V3_BDPV12</stp>
        <stp>EURAUD Curncy</stp>
        <stp>LAST_PRICE</stp>
        <stp>[Crispin Spreadsheet.xlsx]OEI!R19C13</stp>
        <tr r="M19" s="1"/>
      </tp>
      <tp>
        <v>1.6015200000000001</v>
        <stp/>
        <stp>##V3_BDPV12</stp>
        <stp>EURAUD Curncy</stp>
        <stp>LAST_PRICE</stp>
        <stp>[Crispin Spreadsheet.xlsx]OEI!R22C13</stp>
        <tr r="M22" s="1"/>
      </tp>
      <tp>
        <v>1.6015200000000001</v>
        <stp/>
        <stp>##V3_BDPV12</stp>
        <stp>EURAUD Curncy</stp>
        <stp>LAST_PRICE</stp>
        <stp>[Crispin Spreadsheet.xlsx]OEI!R23C13</stp>
        <tr r="M23" s="1"/>
      </tp>
      <tp>
        <v>1.6015200000000001</v>
        <stp/>
        <stp>##V3_BDPV12</stp>
        <stp>EURAUD Curncy</stp>
        <stp>LAST_PRICE</stp>
        <stp>[Crispin Spreadsheet.xlsx]OEI!R20C13</stp>
        <tr r="M20" s="1"/>
      </tp>
      <tp>
        <v>1.6015200000000001</v>
        <stp/>
        <stp>##V3_BDPV12</stp>
        <stp>EURAUD Curncy</stp>
        <stp>LAST_PRICE</stp>
        <stp>[Crispin Spreadsheet.xlsx]OEI!R21C13</stp>
        <tr r="M21" s="1"/>
      </tp>
      <tp>
        <v>1.6015200000000001</v>
        <stp/>
        <stp>##V3_BDPV12</stp>
        <stp>EURAUD Curncy</stp>
        <stp>LAST_PRICE</stp>
        <stp>[Crispin Spreadsheet.xlsx]OEI!R26C13</stp>
        <tr r="M26" s="1"/>
      </tp>
      <tp>
        <v>1.6015200000000001</v>
        <stp/>
        <stp>##V3_BDPV12</stp>
        <stp>EURAUD Curncy</stp>
        <stp>LAST_PRICE</stp>
        <stp>[Crispin Spreadsheet.xlsx]OEI!R27C13</stp>
        <tr r="M27" s="1"/>
      </tp>
      <tp>
        <v>1.6015200000000001</v>
        <stp/>
        <stp>##V3_BDPV12</stp>
        <stp>EURAUD Curncy</stp>
        <stp>LAST_PRICE</stp>
        <stp>[Crispin Spreadsheet.xlsx]OEI!R24C13</stp>
        <tr r="M24" s="1"/>
      </tp>
      <tp>
        <v>1.6015200000000001</v>
        <stp/>
        <stp>##V3_BDPV12</stp>
        <stp>EURAUD Curncy</stp>
        <stp>LAST_PRICE</stp>
        <stp>[Crispin Spreadsheet.xlsx]OEI!R25C13</stp>
        <tr r="M25" s="1"/>
      </tp>
      <tp>
        <v>0.87560000000000004</v>
        <stp/>
        <stp>##V3_BDPV12</stp>
        <stp>EURGBP Curncy</stp>
        <stp>LAST_PRICE</stp>
        <stp>[Crispin Spreadsheet.xlsx]OEI!R56C13</stp>
        <tr r="M56" s="1"/>
      </tp>
      <tp>
        <v>0.87560000000000004</v>
        <stp/>
        <stp>##V3_BDPV12</stp>
        <stp>EURGBp Curncy</stp>
        <stp>LAST_PRICE</stp>
        <stp>[Crispin Spreadsheet.xlsx]OPE!R38C13</stp>
        <tr r="M38" s="5"/>
      </tp>
      <tp>
        <v>0.87560000000000004</v>
        <stp/>
        <stp>##V3_BDPV12</stp>
        <stp>EURGBp Curncy</stp>
        <stp>LAST_PRICE</stp>
        <stp>[Crispin Spreadsheet.xlsx]OPE!R39C13</stp>
        <tr r="M39" s="5"/>
      </tp>
      <tp>
        <v>0.87560000000000004</v>
        <stp/>
        <stp>##V3_BDPV12</stp>
        <stp>EURGBp Curncy</stp>
        <stp>LAST_PRICE</stp>
        <stp>[Crispin Spreadsheet.xlsx]OPE!R32C13</stp>
        <tr r="M32" s="5"/>
      </tp>
      <tp>
        <v>0.87560000000000004</v>
        <stp/>
        <stp>##V3_BDPV12</stp>
        <stp>EURGBp Curncy</stp>
        <stp>LAST_PRICE</stp>
        <stp>[Crispin Spreadsheet.xlsx]OPE!R33C13</stp>
        <tr r="M33" s="5"/>
      </tp>
      <tp>
        <v>0.87560000000000004</v>
        <stp/>
        <stp>##V3_BDPV12</stp>
        <stp>EURGBp Curncy</stp>
        <stp>LAST_PRICE</stp>
        <stp>[Crispin Spreadsheet.xlsx]OPE!R36C13</stp>
        <tr r="M36" s="5"/>
      </tp>
      <tp>
        <v>0.87560000000000004</v>
        <stp/>
        <stp>##V3_BDPV12</stp>
        <stp>EURGBp Curncy</stp>
        <stp>LAST_PRICE</stp>
        <stp>[Crispin Spreadsheet.xlsx]OPE!R34C13</stp>
        <tr r="M34" s="5"/>
      </tp>
      <tp>
        <v>0.87560000000000004</v>
        <stp/>
        <stp>##V3_BDPV12</stp>
        <stp>EURGBp Curncy</stp>
        <stp>LAST_PRICE</stp>
        <stp>[Crispin Spreadsheet.xlsx]OPE!R35C13</stp>
        <tr r="M35" s="5"/>
      </tp>
      <tp>
        <v>0.87560000000000004</v>
        <stp/>
        <stp>##V3_BDPV12</stp>
        <stp>EURGBP Curncy</stp>
        <stp>LAST_PRICE</stp>
        <stp>[Crispin Spreadsheet.xlsx]OPE!R42C13</stp>
        <tr r="M42" s="5"/>
      </tp>
      <tp>
        <v>0.87560000000000004</v>
        <stp/>
        <stp>##V3_BDPV12</stp>
        <stp>EURGBp Curncy</stp>
        <stp>LAST_PRICE</stp>
        <stp>[Crispin Spreadsheet.xlsx]OPE!R43C13</stp>
        <tr r="M43" s="5"/>
      </tp>
      <tp>
        <v>0.87560000000000004</v>
        <stp/>
        <stp>##V3_BDPV12</stp>
        <stp>EURGBp Curncy</stp>
        <stp>LAST_PRICE</stp>
        <stp>[Crispin Spreadsheet.xlsx]OPE!R40C13</stp>
        <tr r="M40" s="5"/>
      </tp>
      <tp>
        <v>0.87560000000000004</v>
        <stp/>
        <stp>##V3_BDPV12</stp>
        <stp>EURGBp Curncy</stp>
        <stp>LAST_PRICE</stp>
        <stp>[Crispin Spreadsheet.xlsx]OPE!R41C13</stp>
        <tr r="M41" s="5"/>
      </tp>
      <tp>
        <v>0.87560000000000004</v>
        <stp/>
        <stp>##V3_BDPV12</stp>
        <stp>EURGBp Curncy</stp>
        <stp>LAST_PRICE</stp>
        <stp>[Crispin Spreadsheet.xlsx]OPE!R46C13</stp>
        <tr r="M46" s="5"/>
      </tp>
      <tp>
        <v>0.87560000000000004</v>
        <stp/>
        <stp>##V3_BDPV12</stp>
        <stp>EURGBp Curncy</stp>
        <stp>LAST_PRICE</stp>
        <stp>[Crispin Spreadsheet.xlsx]OPE!R47C13</stp>
        <tr r="M47" s="5"/>
      </tp>
      <tp>
        <v>0.87560000000000004</v>
        <stp/>
        <stp>##V3_BDPV12</stp>
        <stp>EURGBp Curncy</stp>
        <stp>LAST_PRICE</stp>
        <stp>[Crispin Spreadsheet.xlsx]OPE!R44C13</stp>
        <tr r="M44" s="5"/>
      </tp>
      <tp>
        <v>0.87560000000000004</v>
        <stp/>
        <stp>##V3_BDPV12</stp>
        <stp>EURGBp Curncy</stp>
        <stp>LAST_PRICE</stp>
        <stp>[Crispin Spreadsheet.xlsx]OPE!R45C13</stp>
        <tr r="M45" s="5"/>
      </tp>
      <tp>
        <v>7.4485999999999999</v>
        <stp/>
        <stp>##V3_BDPV12</stp>
        <stp>EURDKK Curncy</stp>
        <stp>LAST_PRICE</stp>
        <stp>[Crispin Spreadsheet.xlsx]OEI!R65C13</stp>
        <tr r="M65" s="1"/>
      </tp>
      <tp>
        <v>7.4485999999999999</v>
        <stp/>
        <stp>##V3_BDPV12</stp>
        <stp>EURDKK Curncy</stp>
        <stp>LAST_PRICE</stp>
        <stp>[Crispin Spreadsheet.xlsx]OEI!R64C13</stp>
        <tr r="M64" s="1"/>
      </tp>
      <tp>
        <v>7.4485999999999999</v>
        <stp/>
        <stp>##V3_BDPV12</stp>
        <stp>EURDKK Curncy</stp>
        <stp>LAST_PRICE</stp>
        <stp>[Crispin Spreadsheet.xlsx]OEI!R67C13</stp>
        <tr r="M67" s="1"/>
      </tp>
      <tp>
        <v>7.4485999999999999</v>
        <stp/>
        <stp>##V3_BDPV12</stp>
        <stp>EURDKK Curncy</stp>
        <stp>LAST_PRICE</stp>
        <stp>[Crispin Spreadsheet.xlsx]OEI!R66C13</stp>
        <tr r="M66" s="1"/>
      </tp>
      <tp>
        <v>7.4485999999999999</v>
        <stp/>
        <stp>##V3_BDPV12</stp>
        <stp>EURDKK Curncy</stp>
        <stp>LAST_PRICE</stp>
        <stp>[Crispin Spreadsheet.xlsx]OEI!R61C13</stp>
        <tr r="M61" s="1"/>
      </tp>
      <tp>
        <v>7.4485999999999999</v>
        <stp/>
        <stp>##V3_BDPV12</stp>
        <stp>EURDKK Curncy</stp>
        <stp>LAST_PRICE</stp>
        <stp>[Crispin Spreadsheet.xlsx]OEI!R60C13</stp>
        <tr r="M60" s="1"/>
      </tp>
      <tp>
        <v>7.4485999999999999</v>
        <stp/>
        <stp>##V3_BDPV12</stp>
        <stp>EURDKK Curncy</stp>
        <stp>LAST_PRICE</stp>
        <stp>[Crispin Spreadsheet.xlsx]OEI!R63C13</stp>
        <tr r="M63" s="1"/>
      </tp>
      <tp>
        <v>7.4485999999999999</v>
        <stp/>
        <stp>##V3_BDPV12</stp>
        <stp>EURDKK Curncy</stp>
        <stp>LAST_PRICE</stp>
        <stp>[Crispin Spreadsheet.xlsx]OEI!R62C13</stp>
        <tr r="M62" s="1"/>
      </tp>
      <tp>
        <v>7.4485999999999999</v>
        <stp/>
        <stp>##V3_BDPV12</stp>
        <stp>EURDKK Curncy</stp>
        <stp>LAST_PRICE</stp>
        <stp>[Crispin Spreadsheet.xlsx]OEI!R59C13</stp>
        <tr r="M59" s="1"/>
      </tp>
      <tp>
        <v>133.5</v>
        <stp/>
        <stp>##V3_BDHV12</stp>
        <stp>AMBUB DC Equity</stp>
        <stp>PX_CLOSE_1D</stp>
        <stp>28/03/2018</stp>
        <stp>28/03/2018</stp>
        <stp>[Crispin Spreadsheet.xlsx]SWAN!R28C26</stp>
        <tr r="Z28" s="2"/>
      </tp>
      <tp>
        <v>130.85</v>
        <stp/>
        <stp>##V3_BDPV12</stp>
        <stp>EURJPY Curncy</stp>
        <stp>LAST_PRICE</stp>
        <stp>[Crispin Spreadsheet.xlsx]OPE!R23C13</stp>
        <tr r="M23" s="5"/>
      </tp>
      <tp>
        <v>130.85</v>
        <stp/>
        <stp>##V3_BDPV12</stp>
        <stp>EURJPY Curncy</stp>
        <stp>LAST_PRICE</stp>
        <stp>[Crispin Spreadsheet.xlsx]OPE!R22C13</stp>
        <tr r="M22" s="5"/>
      </tp>
      <tp>
        <v>9.6803000000000008</v>
        <stp/>
        <stp>##V3_BDPV12</stp>
        <stp>EURNOK Curncy</stp>
        <stp>LAST_PRICE</stp>
        <stp>[Crispin Spreadsheet.xlsx]OPE!R26C13</stp>
        <tr r="M26" s="5"/>
      </tp>
      <tp>
        <v>4.4850000000000003</v>
        <stp/>
        <stp>##V3_BDPV12</stp>
        <stp>NOKIA FH Equity</stp>
        <stp>PX_YEST_CLOSE</stp>
        <stp>[Crispin Spreadsheet.xlsx]OEI!R74C6</stp>
        <tr r="F74" s="1"/>
      </tp>
      <tp>
        <v>10.322699999999999</v>
        <stp/>
        <stp>##V3_BDPV12</stp>
        <stp>EURSEK Curncy</stp>
        <stp>LAST_PRICE</stp>
        <stp>[Crispin Spreadsheet.xlsx]OPE!R29C13</stp>
        <tr r="M29" s="5"/>
      </tp>
      <tp>
        <v>1.2327999999999999</v>
        <stp/>
        <stp>##V3_BDPV12</stp>
        <stp>EURUSD Curncy</stp>
        <stp>LAST_PRICE</stp>
        <stp>[Crispin Spreadsheet.xlsx]OPE!R37C13</stp>
        <tr r="M37" s="5"/>
      </tp>
      <tp>
        <v>1.2327999999999999</v>
        <stp/>
        <stp>##V3_BDPV12</stp>
        <stp>EURUSD Curncy</stp>
        <stp>LAST_PRICE</stp>
        <stp>[Crispin Spreadsheet.xlsx]OPE!R52C13</stp>
        <tr r="M52" s="5"/>
      </tp>
      <tp>
        <v>1.2327999999999999</v>
        <stp/>
        <stp>##V3_BDPV12</stp>
        <stp>EURUSD Curncy</stp>
        <stp>LAST_PRICE</stp>
        <stp>[Crispin Spreadsheet.xlsx]OPE!R53C13</stp>
        <tr r="M53" s="5"/>
      </tp>
      <tp>
        <v>1.2327999999999999</v>
        <stp/>
        <stp>##V3_BDPV12</stp>
        <stp>EURUSD Curncy</stp>
        <stp>LAST_PRICE</stp>
        <stp>[Crispin Spreadsheet.xlsx]OPE!R50C13</stp>
        <tr r="M50" s="5"/>
      </tp>
      <tp>
        <v>1.2327999999999999</v>
        <stp/>
        <stp>##V3_BDPV12</stp>
        <stp>EURUSD Curncy</stp>
        <stp>LAST_PRICE</stp>
        <stp>[Crispin Spreadsheet.xlsx]OPE!R51C13</stp>
        <tr r="M51" s="5"/>
      </tp>
      <tp t="s">
        <v>SEK</v>
        <stp/>
        <stp>##V3_BDPV12</stp>
        <stp>GETIB SS Equity</stp>
        <stp>CRNCY</stp>
        <stp>[Crispin Spreadsheet.xlsx]OEI!R769C4</stp>
        <tr r="D769" s="1"/>
      </tp>
      <tp t="s">
        <v>SEK</v>
        <stp/>
        <stp>##V3_BDPV12</stp>
        <stp>GETIB SS Equity</stp>
        <stp>CRNCY</stp>
        <stp>[Crispin Spreadsheet.xlsx]OEI!R359C4</stp>
        <tr r="D359" s="1"/>
      </tp>
      <tp t="s">
        <v>JPY</v>
        <stp/>
        <stp>##V3_BDPV12</stp>
        <stp>6740 JT Equity</stp>
        <stp>CRNCY</stp>
        <stp>[Crispin Spreadsheet.xlsx]SWAN!R83C4</stp>
        <tr r="D83" s="2"/>
      </tp>
      <tp>
        <v>262.5</v>
        <stp/>
        <stp>##V3_BDPV12</stp>
        <stp>ELUXB SS Equity</stp>
        <stp>PX_YEST_CLOSE</stp>
        <stp>[Crispin Spreadsheet.xlsx]OEI!R356C6</stp>
        <tr r="F356" s="1"/>
      </tp>
      <tp>
        <v>1140</v>
        <stp/>
        <stp>##V3_BDPV12</stp>
        <stp>PLUS LN Equity</stp>
        <stp>PX_YEST_CLOSE</stp>
        <stp>[Crispin Spreadsheet.xlsx]OEI!R529C6</stp>
        <tr r="F529" s="1"/>
      </tp>
      <tp t="s">
        <v>SEK</v>
        <stp/>
        <stp>##V3_BDPV12</stp>
        <stp>HEXAB SS Equity</stp>
        <stp>CRNCY</stp>
        <stp>[Crispin Spreadsheet.xlsx]OEI!R771C4</stp>
        <tr r="D771" s="1"/>
      </tp>
      <tp t="s">
        <v>SEK</v>
        <stp/>
        <stp>##V3_BDPV12</stp>
        <stp>HEXAB SS Equity</stp>
        <stp>CRNCY</stp>
        <stp>[Crispin Spreadsheet.xlsx]OEI!R361C4</stp>
        <tr r="D361" s="1"/>
      </tp>
      <tp>
        <v>45.01</v>
        <stp/>
        <stp>##V3_BDPV12</stp>
        <stp>ORCL US Equity</stp>
        <stp>PX_YEST_CLOSE</stp>
        <stp>[Crispin Spreadsheet.xlsx]OEI!R682C6</stp>
        <tr r="F682" s="1"/>
      </tp>
      <tp>
        <v>116.801</v>
        <stp/>
        <stp>##V3_BDPV12</stp>
        <stp>HURLN 7.5 07/24/22 Corp</stp>
        <stp>LAST_PRICE</stp>
        <stp>[Crispin Spreadsheet.xlsx]SWAN!R144C7</stp>
        <tr r="G144" s="2"/>
      </tp>
      <tp t="s">
        <v>USD</v>
        <stp/>
        <stp>##V3_BDPV12</stp>
        <stp>CDZI US Equity</stp>
        <stp>CRNCY</stp>
        <stp>[Crispin Spreadsheet.xlsx]OEI!R615C4</stp>
        <tr r="D615" s="1"/>
      </tp>
      <tp>
        <v>170.5</v>
        <stp/>
        <stp>##V3_BDPV12</stp>
        <stp>SKFB SS Equity</stp>
        <stp>PX_YEST_CLOSE</stp>
        <stp>[Crispin Spreadsheet.xlsx]OEI!R367C6</stp>
        <tr r="F367" s="1"/>
      </tp>
      <tp>
        <v>6844</v>
        <stp/>
        <stp>##V3_BDPV12</stp>
        <stp>4911 JT Equity</stp>
        <stp>PX_YEST_CLOSE</stp>
        <stp>[Crispin Spreadsheet.xlsx]OPUS!R25C6</stp>
        <tr r="F25" s="4"/>
      </tp>
      <tp>
        <v>1244</v>
        <stp/>
        <stp>##V3_BDPV12</stp>
        <stp>2730 JT Equity</stp>
        <stp>LAST_PRICE</stp>
        <stp>[Crispin Spreadsheet.xlsx]OEI!R248C7</stp>
        <tr r="G248" s="1"/>
      </tp>
      <tp t="s">
        <v>JPY</v>
        <stp/>
        <stp>##V3_BDPV12</stp>
        <stp>NKA Index</stp>
        <stp>CRNCY</stp>
        <stp>[Crispin Spreadsheet.xlsx]OEI!R240C4</stp>
        <tr r="D240" s="1"/>
      </tp>
      <tp>
        <v>459.5</v>
        <stp/>
        <stp>##V3_BDPV12</stp>
        <stp>HWDN LN Equity</stp>
        <stp>LAST_PRICE</stp>
        <stp>[Crispin Spreadsheet.xlsx]OPUS!R44C7</stp>
        <tr r="G44" s="4"/>
      </tp>
      <tp>
        <v>44.07</v>
        <stp/>
        <stp>##V3_BDHV12</stp>
        <stp>COLR BB Equity</stp>
        <stp>PX_CLOSE_1D</stp>
        <stp>28/03/2018</stp>
        <stp>28/03/2018</stp>
        <stp>[Crispin Spreadsheet.xlsx]OEI!R36C28</stp>
        <tr r="AB36" s="1"/>
      </tp>
      <tp>
        <v>887</v>
        <stp/>
        <stp>##V3_BDPV12</stp>
        <stp>8848 JT Equity</stp>
        <stp>LAST_PRICE</stp>
        <stp>[Crispin Spreadsheet.xlsx]OEI!R260C7</stp>
        <tr r="G260" s="1"/>
      </tp>
      <tp>
        <v>133.55000000000001</v>
        <stp/>
        <stp>##V3_BDPV12</stp>
        <stp>WCH GY Equity</stp>
        <stp>LAST_PRICE</stp>
        <stp>[Crispin Spreadsheet.xlsx]SWAN!R61C7</stp>
        <tr r="G61" s="2"/>
      </tp>
      <tp>
        <v>7.0999999999999994E-2</v>
        <stp/>
        <stp>##V3_BDPV12</stp>
        <stp>SVH AU Equity</stp>
        <stp>LAST_PRICE</stp>
        <stp>[Crispin Spreadsheet.xlsx]SWAN!R11C7</stp>
        <tr r="G11" s="2"/>
      </tp>
      <tp>
        <v>5.4219999999999997</v>
        <stp/>
        <stp>##V3_BDPV12</stp>
        <stp>AGN NA Equity</stp>
        <stp>LAST_PRICE</stp>
        <stp>[Crispin Spreadsheet.xlsx]SWAN!R97C7</stp>
        <tr r="G97" s="2"/>
      </tp>
      <tp>
        <v>16.329999999999998</v>
        <stp/>
        <stp>##V3_BDPV12</stp>
        <stp>FCA IM Equity</stp>
        <stp>LAST_PRICE</stp>
        <stp>[Crispin Spreadsheet.xlsx]SWAN!R78C7</stp>
        <tr r="G78" s="2"/>
      </tp>
      <tp>
        <v>114.35</v>
        <stp/>
        <stp>##V3_BDHV12</stp>
        <stp>SOLB BB Equity</stp>
        <stp>PX_CLOSE_1D</stp>
        <stp>28/03/2018</stp>
        <stp>28/03/2018</stp>
        <stp>[Crispin Spreadsheet.xlsx]OEI!R39C28</stp>
        <tr r="AB39" s="1"/>
      </tp>
      <tp>
        <v>106.33</v>
        <stp/>
        <stp>##V3_BDHV12</stp>
        <stp>EOG US Equity</stp>
        <stp>PX_CLOSE_1D</stp>
        <stp>28/03/2018</stp>
        <stp>28/03/2018</stp>
        <stp>[Crispin Spreadsheet.xlsx]FDXC!R48C22</stp>
        <tr r="V48" s="8"/>
      </tp>
      <tp>
        <v>24.4</v>
        <stp/>
        <stp>##V3_BDHV12</stp>
        <stp>PDG LN Equity</stp>
        <stp>PX_CLOSE_1D</stp>
        <stp>28/03/2018</stp>
        <stp>28/03/2018</stp>
        <stp>[Crispin Spreadsheet.xlsx]FDXC!R40C22</stp>
        <tr r="V40" s="8"/>
      </tp>
      <tp>
        <v>9.85</v>
        <stp/>
        <stp>##V3_BDHV12</stp>
        <stp>RIG US Equity</stp>
        <stp>PX_CLOSE_1D</stp>
        <stp>28/03/2018</stp>
        <stp>28/03/2018</stp>
        <stp>[Crispin Spreadsheet.xlsx]FDXC!R54C22</stp>
        <tr r="V54" s="8"/>
      </tp>
      <tp>
        <v>172.7</v>
        <stp/>
        <stp>##V3_BDHV12</stp>
        <stp>EMG LN Equity</stp>
        <stp>PX_CLOSE_1D</stp>
        <stp>28/03/2018</stp>
        <stp>28/03/2018</stp>
        <stp>[Crispin Spreadsheet.xlsx]FDXC!R39C22</stp>
        <tr r="V39" s="8"/>
      </tp>
      <tp>
        <v>252.8</v>
        <stp/>
        <stp>##V3_BDPV12</stp>
        <stp>388 HK Equity</stp>
        <stp>LAST_PRICE</stp>
        <stp>[Crispin Spreadsheet.xlsx]OEI!R201C7</stp>
        <tr r="G201" s="1"/>
      </tp>
      <tp>
        <v>225.4</v>
        <stp/>
        <stp>##V3_BDPV12</stp>
        <stp>DANSKE DC Equity</stp>
        <stp>PX_YEST_CLOSE</stp>
        <stp>[Crispin Spreadsheet.xlsx]OEI!R61C6</stp>
        <tr r="F61" s="1"/>
      </tp>
      <tp>
        <v>212.2</v>
        <stp/>
        <stp>##V3_BDPV12</stp>
        <stp>AKERBP NO Equity</stp>
        <stp>PX_YEST_CLOSE</stp>
        <stp>[Crispin Spreadsheet.xlsx]OPE!R26C6</stp>
        <tr r="F26" s="5"/>
      </tp>
      <tp>
        <v>56.6</v>
        <stp/>
        <stp>##V3_BDPV12</stp>
        <stp>NESTE FH Equity</stp>
        <stp>PX_YEST_CLOSE</stp>
        <stp>[Crispin Spreadsheet.xlsx]OEI!R73C6</stp>
        <tr r="F73" s="1"/>
      </tp>
      <tp>
        <v>34.200000000000003</v>
        <stp/>
        <stp>##V3_BDHV12</stp>
        <stp>SLCE3 BS Equity</stp>
        <stp>PX_CLOSE_1D</stp>
        <stp>28/03/2018</stp>
        <stp>28/03/2018</stp>
        <stp>[Crispin Spreadsheet.xlsx]OEI!R43C28</stp>
        <tr r="AB43" s="1"/>
      </tp>
      <tp>
        <v>117.58</v>
        <stp/>
        <stp>##V3_BDHV12</stp>
        <stp>MON US Equity</stp>
        <stp>PX_CLOSE_1D</stp>
        <stp>28/03/2018</stp>
        <stp>28/03/2018</stp>
        <stp>[Crispin Spreadsheet.xlsx]OPUS!R58C22</stp>
        <tr r="V58" s="4"/>
      </tp>
      <tp>
        <v>40.86</v>
        <stp/>
        <stp>##V3_BDHV12</stp>
        <stp>VALE3 BS Equity</stp>
        <stp>PX_CLOSE_1D</stp>
        <stp>28/03/2018</stp>
        <stp>28/03/2018</stp>
        <stp>[Crispin Spreadsheet.xlsx]OEI!R44C28</stp>
        <tr r="AB44" s="1"/>
      </tp>
      <tp>
        <v>0.876</v>
        <stp/>
        <stp>##V3_BDPV12</stp>
        <stp>EURGBp Curncy</stp>
        <stp>PX_YEST_CLOSE</stp>
        <stp>[Crispin Spreadsheet.xlsx]OPE!R47C26</stp>
        <tr r="Z47" s="5"/>
      </tp>
      <tp>
        <v>0.876</v>
        <stp/>
        <stp>##V3_BDPV12</stp>
        <stp>EURGBp Curncy</stp>
        <stp>PX_YEST_CLOSE</stp>
        <stp>[Crispin Spreadsheet.xlsx]OPE!R46C26</stp>
        <tr r="Z46" s="5"/>
      </tp>
      <tp>
        <v>0.876</v>
        <stp/>
        <stp>##V3_BDPV12</stp>
        <stp>EURGBp Curncy</stp>
        <stp>PX_YEST_CLOSE</stp>
        <stp>[Crispin Spreadsheet.xlsx]OPE!R45C26</stp>
        <tr r="Z45" s="5"/>
      </tp>
      <tp>
        <v>0.876</v>
        <stp/>
        <stp>##V3_BDPV12</stp>
        <stp>EURGBp Curncy</stp>
        <stp>PX_YEST_CLOSE</stp>
        <stp>[Crispin Spreadsheet.xlsx]OPE!R44C26</stp>
        <tr r="Z44" s="5"/>
      </tp>
      <tp>
        <v>0.876</v>
        <stp/>
        <stp>##V3_BDPV12</stp>
        <stp>EURGBp Curncy</stp>
        <stp>PX_YEST_CLOSE</stp>
        <stp>[Crispin Spreadsheet.xlsx]OPE!R43C26</stp>
        <tr r="Z43" s="5"/>
      </tp>
      <tp>
        <v>0.876</v>
        <stp/>
        <stp>##V3_BDPV12</stp>
        <stp>EURGBp Curncy</stp>
        <stp>PX_YEST_CLOSE</stp>
        <stp>[Crispin Spreadsheet.xlsx]OPE!R41C26</stp>
        <tr r="Z41" s="5"/>
      </tp>
      <tp>
        <v>0.876</v>
        <stp/>
        <stp>##V3_BDPV12</stp>
        <stp>EURGBp Curncy</stp>
        <stp>PX_YEST_CLOSE</stp>
        <stp>[Crispin Spreadsheet.xlsx]OPE!R40C26</stp>
        <tr r="Z40" s="5"/>
      </tp>
      <tp>
        <v>0.876</v>
        <stp/>
        <stp>##V3_BDPV12</stp>
        <stp>EURGBp Curncy</stp>
        <stp>PX_YEST_CLOSE</stp>
        <stp>[Crispin Spreadsheet.xlsx]OPE!R36C26</stp>
        <tr r="Z36" s="5"/>
      </tp>
      <tp>
        <v>0.876</v>
        <stp/>
        <stp>##V3_BDPV12</stp>
        <stp>EURGBp Curncy</stp>
        <stp>PX_YEST_CLOSE</stp>
        <stp>[Crispin Spreadsheet.xlsx]OPE!R35C26</stp>
        <tr r="Z35" s="5"/>
      </tp>
      <tp>
        <v>0.876</v>
        <stp/>
        <stp>##V3_BDPV12</stp>
        <stp>EURGBp Curncy</stp>
        <stp>PX_YEST_CLOSE</stp>
        <stp>[Crispin Spreadsheet.xlsx]OPE!R34C26</stp>
        <tr r="Z34" s="5"/>
      </tp>
      <tp>
        <v>0.876</v>
        <stp/>
        <stp>##V3_BDPV12</stp>
        <stp>EURGBp Curncy</stp>
        <stp>PX_YEST_CLOSE</stp>
        <stp>[Crispin Spreadsheet.xlsx]OPE!R33C26</stp>
        <tr r="Z33" s="5"/>
      </tp>
      <tp>
        <v>0.876</v>
        <stp/>
        <stp>##V3_BDPV12</stp>
        <stp>EURGBp Curncy</stp>
        <stp>PX_YEST_CLOSE</stp>
        <stp>[Crispin Spreadsheet.xlsx]OPE!R32C26</stp>
        <tr r="Z32" s="5"/>
      </tp>
      <tp>
        <v>0.876</v>
        <stp/>
        <stp>##V3_BDPV12</stp>
        <stp>EURGBp Curncy</stp>
        <stp>PX_YEST_CLOSE</stp>
        <stp>[Crispin Spreadsheet.xlsx]OPE!R39C26</stp>
        <tr r="Z39" s="5"/>
      </tp>
      <tp>
        <v>0.876</v>
        <stp/>
        <stp>##V3_BDPV12</stp>
        <stp>EURGBp Curncy</stp>
        <stp>PX_YEST_CLOSE</stp>
        <stp>[Crispin Spreadsheet.xlsx]OPE!R38C26</stp>
        <tr r="Z38" s="5"/>
      </tp>
      <tp t="s">
        <v>EUR</v>
        <stp/>
        <stp>##V3_BDPV12</stp>
        <stp>ZIL2 GY Equity</stp>
        <stp>CRNCY</stp>
        <stp>[Crispin Spreadsheet.xlsx]OEI!R156C4</stp>
        <tr r="D156" s="1"/>
      </tp>
      <tp t="s">
        <v>EUR</v>
        <stp/>
        <stp>##V3_BDPV12</stp>
        <stp>ZIL2 GY Equity</stp>
        <stp>CRNCY</stp>
        <stp>[Crispin Spreadsheet.xlsx]OEI!R766C4</stp>
        <tr r="D766" s="1"/>
      </tp>
      <tp>
        <v>1.6015200000000001</v>
        <stp/>
        <stp>##V3_BDPV12</stp>
        <stp>EURAUD Curncy</stp>
        <stp>LAST_PRICE</stp>
        <stp>[Crispin Spreadsheet.xlsx]OEI!R739C13</stp>
        <tr r="M739" s="1"/>
      </tp>
      <tp t="s">
        <v>GBp</v>
        <stp/>
        <stp>##V3_BDPV12</stp>
        <stp>INTU LN Equity</stp>
        <stp>CRNCY</stp>
        <stp>[Crispin Spreadsheet.xlsx]OEI!R489C4</stp>
        <tr r="D489" s="1"/>
      </tp>
      <tp>
        <v>215.4</v>
        <stp/>
        <stp>##V3_BDHV12</stp>
        <stp>AKERBP NO Equity</stp>
        <stp>PX_CLOSE_1D</stp>
        <stp>28/03/2018</stp>
        <stp>28/03/2018</stp>
        <stp>[Crispin Spreadsheet.xlsx]FDXC!R25C22</stp>
        <tr r="V25" s="8"/>
      </tp>
      <tp t="s">
        <v>USD</v>
        <stp/>
        <stp>##V3_BDPV12</stp>
        <stp>SCHW US Equity</stp>
        <stp>CRNCY</stp>
        <stp>[Crispin Spreadsheet.xlsx]OEI!R618C4</stp>
        <tr r="D618" s="1"/>
      </tp>
      <tp>
        <v>637.79999999999995</v>
        <stp/>
        <stp>##V3_BDPV12</stp>
        <stp>5020 JT Equity</stp>
        <stp>PX_YEST_CLOSE</stp>
        <stp>[Crispin Spreadsheet.xlsx]SWAN!R84C6</stp>
        <tr r="F84" s="2"/>
      </tp>
      <tp>
        <v>1197</v>
        <stp/>
        <stp>##V3_BDPV12</stp>
        <stp>5727 JT Equity</stp>
        <stp>PX_YEST_CLOSE</stp>
        <stp>[Crispin Spreadsheet.xlsx]SWAN!R94C6</stp>
        <tr r="F94" s="2"/>
      </tp>
      <tp>
        <v>691.4</v>
        <stp/>
        <stp>##V3_BDPV12</stp>
        <stp>8306 JT Equity</stp>
        <stp>PX_YEST_CLOSE</stp>
        <stp>[Crispin Spreadsheet.xlsx]SWAN!R86C6</stp>
        <tr r="F86" s="2"/>
      </tp>
      <tp>
        <v>646</v>
        <stp/>
        <stp>##V3_BDPV12</stp>
        <stp>DMGT LN Equity</stp>
        <stp>PX_YEST_CLOSE</stp>
        <stp>[Crispin Spreadsheet.xlsx]OEI!R444C6</stp>
        <tr r="F444" s="1"/>
      </tp>
      <tp>
        <v>530.79999999999995</v>
        <stp/>
        <stp>##V3_BDPV12</stp>
        <stp>OCDO LN Equity</stp>
        <stp>PX_YEST_CLOSE</stp>
        <stp>[Crispin Spreadsheet.xlsx]OEI!R517C6</stp>
        <tr r="F517" s="1"/>
      </tp>
      <tp t="s">
        <v>USD</v>
        <stp/>
        <stp>##V3_BDPV12</stp>
        <stp>CACC US Equity</stp>
        <stp>CRNCY</stp>
        <stp>[Crispin Spreadsheet.xlsx]OEI!R763C4</stp>
        <tr r="D763" s="1"/>
      </tp>
      <tp t="s">
        <v>JPY</v>
        <stp/>
        <stp>##V3_BDPV12</stp>
        <stp>2331 JT Equity</stp>
        <stp>CRNCY</stp>
        <stp>[Crispin Spreadsheet.xlsx]OPUS!R26C4</stp>
        <tr r="D26" s="4"/>
      </tp>
      <tp t="s">
        <v>EUR</v>
        <stp/>
        <stp>##V3_BDPV12</stp>
        <stp>UN01 GY Equity</stp>
        <stp>CRNCY</stp>
        <stp>[Crispin Spreadsheet.xlsx]OPUS!R18C4</stp>
        <tr r="D18" s="4"/>
      </tp>
      <tp t="s">
        <v>USD</v>
        <stp/>
        <stp>##V3_BDPV12</stp>
        <stp>GOGO US Equity</stp>
        <stp>CRNCY</stp>
        <stp>[Crispin Spreadsheet.xlsx]OEI!R647C4</stp>
        <tr r="D647" s="1"/>
      </tp>
      <tp t="s">
        <v>GBp</v>
        <stp/>
        <stp>##V3_BDPV12</stp>
        <stp>ANTO LN Equity</stp>
        <stp>CRNCY</stp>
        <stp>[Crispin Spreadsheet.xlsx]OEI!R409C4</stp>
        <tr r="D409" s="1"/>
      </tp>
      <tp>
        <v>636.5</v>
        <stp/>
        <stp>##V3_BDPV12</stp>
        <stp>DMGT LN Equity</stp>
        <stp>LAST_PRICE</stp>
        <stp>[Crispin Spreadsheet.xlsx]OPUS!R41C7</stp>
        <tr r="G41" s="4"/>
      </tp>
      <tp>
        <v>83.6</v>
        <stp/>
        <stp>##V3_BDPV12</stp>
        <stp>SAP GY Equity</stp>
        <stp>LAST_PRICE</stp>
        <stp>[Crispin Spreadsheet.xlsx]SWAN!R56C7</stp>
        <tr r="G56" s="2"/>
      </tp>
      <tp>
        <v>133.5</v>
        <stp/>
        <stp>##V3_BDHV12</stp>
        <stp>AMBUB DC Equity</stp>
        <stp>PX_CLOSE_1D</stp>
        <stp>28/03/2018</stp>
        <stp>28/03/2018</stp>
        <stp>[Crispin Spreadsheet.xlsx]OEI!R59C28</stp>
        <tr r="AB59" s="1"/>
      </tp>
      <tp>
        <v>1311</v>
        <stp/>
        <stp>##V3_BDPV12</stp>
        <stp>SKY LN Equity</stp>
        <stp>LAST_PRICE</stp>
        <stp>[Crispin Spreadsheet.xlsx]OBID!R15C7</stp>
        <tr r="G15" s="7"/>
      </tp>
      <tp>
        <v>28.1</v>
        <stp/>
        <stp>##V3_BDPV12</stp>
        <stp>EDEN FP Equity</stp>
        <stp>LAST_PRICE</stp>
        <stp>[Crispin Spreadsheet.xlsx]SWAN!R36C7</stp>
        <tr r="G36" s="2"/>
      </tp>
      <tp>
        <v>1311</v>
        <stp/>
        <stp>##V3_BDPV12</stp>
        <stp>SKY LN Equity</stp>
        <stp>LAST_PRICE</stp>
        <stp>[Crispin Spreadsheet.xlsx]FDXC!R42C7</stp>
        <tr r="G42" s="8"/>
      </tp>
      <tp>
        <v>146.75</v>
        <stp/>
        <stp>##V3_BDHV12</stp>
        <stp>ACA LN Equity</stp>
        <stp>PX_CLOSE_1D</stp>
        <stp>28/03/2018</stp>
        <stp>28/03/2018</stp>
        <stp>[Crispin Spreadsheet.xlsx]ALEG!R35C22</stp>
        <tr r="V35" s="3"/>
      </tp>
      <tp>
        <v>3.14</v>
        <stp/>
        <stp>##V3_BDHV12</stp>
        <stp>MTS AU Equity</stp>
        <stp>PX_CLOSE_1D</stp>
        <stp>28/03/2018</stp>
        <stp>28/03/2018</stp>
        <stp>[Crispin Spreadsheet.xlsx]SWAN!R10C26</stp>
        <tr r="Z10" s="2"/>
      </tp>
      <tp>
        <v>60</v>
        <stp/>
        <stp>##V3_BDHV12</stp>
        <stp>TUNG LN Equity</stp>
        <stp>PX_CLOSE_1D</stp>
        <stp>28/03/2018</stp>
        <stp>28/03/2018</stp>
        <stp>[Crispin Spreadsheet.xlsx]ALEG!R49C22</stp>
        <tr r="V49" s="3"/>
      </tp>
      <tp>
        <v>1.2327999999999999</v>
        <stp/>
        <stp>##V3_BDPV12</stp>
        <stp>EURUSD Curncy</stp>
        <stp>LAST_PRICE</stp>
        <stp>[Crispin Spreadsheet.xlsx]OEI!R3C20</stp>
        <tr r="T3" s="1"/>
      </tp>
      <tp t="s">
        <v>SEK</v>
        <stp/>
        <stp>##V3_BDPV12</stp>
        <stp>ELUXB SS Equity</stp>
        <stp>CRNCY</stp>
        <stp>[Crispin Spreadsheet.xlsx]OEI!R356C4</stp>
        <tr r="D356" s="1"/>
      </tp>
      <tp>
        <v>181</v>
        <stp/>
        <stp>##V3_BDPV12</stp>
        <stp>6740 JT Equity</stp>
        <stp>PX_YEST_CLOSE</stp>
        <stp>[Crispin Spreadsheet.xlsx]SWAN!R83C6</stp>
        <tr r="F83" s="2"/>
      </tp>
      <tp>
        <v>496</v>
        <stp/>
        <stp>##V3_BDPV12</stp>
        <stp>HEXAB SS Equity</stp>
        <stp>PX_YEST_CLOSE</stp>
        <stp>[Crispin Spreadsheet.xlsx]OEI!R361C6</stp>
        <tr r="F361" s="1"/>
      </tp>
      <tp>
        <v>496</v>
        <stp/>
        <stp>##V3_BDPV12</stp>
        <stp>HEXAB SS Equity</stp>
        <stp>PX_YEST_CLOSE</stp>
        <stp>[Crispin Spreadsheet.xlsx]OEI!R771C6</stp>
        <tr r="F771" s="1"/>
      </tp>
      <tp t="s">
        <v>GBp</v>
        <stp/>
        <stp>##V3_BDPV12</stp>
        <stp>PLUS LN Equity</stp>
        <stp>CRNCY</stp>
        <stp>[Crispin Spreadsheet.xlsx]OEI!R529C4</stp>
        <tr r="D529" s="1"/>
      </tp>
      <tp>
        <v>94.94</v>
        <stp/>
        <stp>##V3_BDPV12</stp>
        <stp>GETIB SS Equity</stp>
        <stp>PX_YEST_CLOSE</stp>
        <stp>[Crispin Spreadsheet.xlsx]OEI!R359C6</stp>
        <tr r="F359" s="1"/>
      </tp>
      <tp>
        <v>94.94</v>
        <stp/>
        <stp>##V3_BDPV12</stp>
        <stp>GETIB SS Equity</stp>
        <stp>PX_YEST_CLOSE</stp>
        <stp>[Crispin Spreadsheet.xlsx]OEI!R769C6</stp>
        <tr r="F769" s="1"/>
      </tp>
      <tp>
        <v>13.5</v>
        <stp/>
        <stp>##V3_BDPV12</stp>
        <stp>CDZI US Equity</stp>
        <stp>PX_YEST_CLOSE</stp>
        <stp>[Crispin Spreadsheet.xlsx]OEI!R615C6</stp>
        <tr r="F615" s="1"/>
      </tp>
      <tp t="s">
        <v>JPY</v>
        <stp/>
        <stp>##V3_BDPV12</stp>
        <stp>4911 JT Equity</stp>
        <stp>CRNCY</stp>
        <stp>[Crispin Spreadsheet.xlsx]OPUS!R25C4</stp>
        <tr r="D25" s="4"/>
      </tp>
      <tp t="s">
        <v>SEK</v>
        <stp/>
        <stp>##V3_BDPV12</stp>
        <stp>SKFB SS Equity</stp>
        <stp>CRNCY</stp>
        <stp>[Crispin Spreadsheet.xlsx]OEI!R367C4</stp>
        <tr r="D367" s="1"/>
      </tp>
      <tp t="s">
        <v>USD</v>
        <stp/>
        <stp>##V3_BDPV12</stp>
        <stp>ORCL US Equity</stp>
        <stp>CRNCY</stp>
        <stp>[Crispin Spreadsheet.xlsx]OEI!R682C4</stp>
        <tr r="D682" s="1"/>
      </tp>
      <tp>
        <v>21320</v>
        <stp/>
        <stp>##V3_BDPV12</stp>
        <stp>NKA Index</stp>
        <stp>PX_YEST_CLOSE</stp>
        <stp>[Crispin Spreadsheet.xlsx]OEI!R240C6</stp>
        <tr r="F240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Spreadsheet.xlsx]FDXC!R38C22</stp>
        <tr r="V38" s="8"/>
      </tp>
      <tp>
        <v>11.28</v>
        <stp/>
        <stp>##V3_BDPV12</stp>
        <stp>RDC US Equity</stp>
        <stp>LAST_PRICE</stp>
        <stp>[Crispin Spreadsheet.xlsx]OPUS!R59C7</stp>
        <tr r="G59" s="4"/>
      </tp>
      <tp>
        <v>1280</v>
        <stp/>
        <stp>##V3_BDPV12</stp>
        <stp>JLT LN  Equity</stp>
        <stp>LAST_PRICE</stp>
        <stp>[Crispin Spreadsheet.xlsx]OEI!R496C7</stp>
        <tr r="G496" s="1"/>
      </tp>
      <tp>
        <v>1311</v>
        <stp/>
        <stp>##V3_BDPV12</stp>
        <stp>SKY LN Equity</stp>
        <stp>LAST_PRICE</stp>
        <stp>[Crispin Spreadsheet.xlsx]ALEG!R47C7</stp>
        <tr r="G47" s="3"/>
      </tp>
      <tp t="s">
        <v>EUR</v>
        <stp/>
        <stp>##V3_BDPV12</stp>
        <stp>ONTEX BB Equity</stp>
        <stp>CRNCY</stp>
        <stp>[Crispin Spreadsheet.xlsx]OEI!R38C4</stp>
        <tr r="D38" s="1"/>
      </tp>
      <tp>
        <v>206.15</v>
        <stp/>
        <stp>##V3_BDHV12</stp>
        <stp>BARC LN Equity</stp>
        <stp>PX_CLOSE_1D</stp>
        <stp>28/03/2018</stp>
        <stp>28/03/2018</stp>
        <stp>[Crispin Spreadsheet.xlsx]FDXC!R34C22</stp>
        <tr r="V34" s="8"/>
      </tp>
      <tp>
        <v>2082</v>
        <stp/>
        <stp>##V3_BDHV12</stp>
        <stp>8929 JT Equity</stp>
        <stp>PX_CLOSE_1D</stp>
        <stp>28/03/2018</stp>
        <stp>28/03/2018</stp>
        <stp>[Crispin Spreadsheet.xlsx]OEI!R244C28</stp>
        <tr r="AB244" s="1"/>
      </tp>
      <tp>
        <v>33.119999999999997</v>
        <stp/>
        <stp>##V3_BDHV12</stp>
        <stp>KSP ID Equity</stp>
        <stp>PX_CLOSE_1D</stp>
        <stp>28/03/2018</stp>
        <stp>28/03/2018</stp>
        <stp>[Crispin Spreadsheet.xlsx]SWAN!R74C26</stp>
        <tr r="Z74" s="2"/>
      </tp>
      <tp>
        <v>59.53</v>
        <stp/>
        <stp>##V3_BDHV12</stp>
        <stp>BNP FP Equity</stp>
        <stp>PX_CLOSE_1D</stp>
        <stp>28/03/2018</stp>
        <stp>28/03/2018</stp>
        <stp>[Crispin Spreadsheet.xlsx]SWAN!R35C26</stp>
        <tr r="Z35" s="2"/>
      </tp>
      <tp>
        <v>84.78</v>
        <stp/>
        <stp>##V3_BDHV12</stp>
        <stp>SAP GY Equity</stp>
        <stp>PX_CLOSE_1D</stp>
        <stp>28/03/2018</stp>
        <stp>28/03/2018</stp>
        <stp>[Crispin Spreadsheet.xlsx]SWAN!R56C26</stp>
        <tr r="Z56" s="2"/>
      </tp>
      <tp>
        <v>4455</v>
        <stp/>
        <stp>##V3_BDHV12</stp>
        <stp>9719 JT Equity</stp>
        <stp>PX_CLOSE_1D</stp>
        <stp>28/03/2018</stp>
        <stp>28/03/2018</stp>
        <stp>[Crispin Spreadsheet.xlsx]OEI!R274C28</stp>
        <tr r="AB274" s="1"/>
      </tp>
      <tp>
        <v>4.03</v>
        <stp/>
        <stp>##V3_BDHV12</stp>
        <stp>1919 HK Equity</stp>
        <stp>PX_CLOSE_1D</stp>
        <stp>28/03/2018</stp>
        <stp>28/03/2018</stp>
        <stp>[Crispin Spreadsheet.xlsx]OEI!R196C28</stp>
        <tr r="AB196" s="1"/>
      </tp>
      <tp>
        <v>11.96</v>
        <stp/>
        <stp>##V3_BDHV12</stp>
        <stp>2689 HK Equity</stp>
        <stp>PX_CLOSE_1D</stp>
        <stp>28/03/2018</stp>
        <stp>28/03/2018</stp>
        <stp>[Crispin Spreadsheet.xlsx]OEI!R202C28</stp>
        <tr r="AB202" s="1"/>
      </tp>
      <tp>
        <v>1168</v>
        <stp/>
        <stp>##V3_BDHV12</stp>
        <stp>3099 JT Equity</stp>
        <stp>PX_CLOSE_1D</stp>
        <stp>28/03/2018</stp>
        <stp>28/03/2018</stp>
        <stp>[Crispin Spreadsheet.xlsx]OEI!R252C28</stp>
        <tr r="AB252" s="1"/>
      </tp>
      <tp>
        <v>3.62</v>
        <stp/>
        <stp>##V3_BDHV12</stp>
        <stp>2899 HK Equity</stp>
        <stp>PX_CLOSE_1D</stp>
        <stp>28/03/2018</stp>
        <stp>28/03/2018</stp>
        <stp>[Crispin Spreadsheet.xlsx]OEI!R199C28</stp>
        <tr r="AB199" s="1"/>
      </tp>
      <tp>
        <v>505</v>
        <stp/>
        <stp>##V3_BDHV12</stp>
        <stp>4689 JT Equity</stp>
        <stp>PX_CLOSE_1D</stp>
        <stp>28/03/2018</stp>
        <stp>28/03/2018</stp>
        <stp>[Crispin Spreadsheet.xlsx]OEI!R289C28</stp>
        <tr r="AB289" s="1"/>
      </tp>
      <tp>
        <v>1.1758599999999999</v>
        <stp/>
        <stp>##V3_BDPV12</stp>
        <stp>EURCHF Curncy</stp>
        <stp>LAST_PRICE</stp>
        <stp>[Crispin Spreadsheet.xlsx]OEI!R801C13</stp>
        <tr r="M801" s="1"/>
      </tp>
      <tp>
        <v>1.1758599999999999</v>
        <stp/>
        <stp>##V3_BDPV12</stp>
        <stp>EURCHF Curncy</stp>
        <stp>LAST_PRICE</stp>
        <stp>[Crispin Spreadsheet.xlsx]OEI!R755C13</stp>
        <tr r="M755" s="1"/>
      </tp>
      <tp>
        <v>1.1758599999999999</v>
        <stp/>
        <stp>##V3_BDPV12</stp>
        <stp>EURCHF Curncy</stp>
        <stp>LAST_PRICE</stp>
        <stp>[Crispin Spreadsheet.xlsx]OEI!R378C13</stp>
        <tr r="M378" s="1"/>
      </tp>
      <tp>
        <v>1.1758599999999999</v>
        <stp/>
        <stp>##V3_BDPV12</stp>
        <stp>EURCHF Curncy</stp>
        <stp>LAST_PRICE</stp>
        <stp>[Crispin Spreadsheet.xlsx]OEI!R379C13</stp>
        <tr r="M379" s="1"/>
      </tp>
      <tp>
        <v>1.1758599999999999</v>
        <stp/>
        <stp>##V3_BDPV12</stp>
        <stp>EURCHF Curncy</stp>
        <stp>LAST_PRICE</stp>
        <stp>[Crispin Spreadsheet.xlsx]OEI!R374C13</stp>
        <tr r="M374" s="1"/>
      </tp>
      <tp>
        <v>1.1758599999999999</v>
        <stp/>
        <stp>##V3_BDPV12</stp>
        <stp>EURCHF Curncy</stp>
        <stp>LAST_PRICE</stp>
        <stp>[Crispin Spreadsheet.xlsx]OEI!R375C13</stp>
        <tr r="M375" s="1"/>
      </tp>
      <tp>
        <v>1.1758599999999999</v>
        <stp/>
        <stp>##V3_BDPV12</stp>
        <stp>EURCHF Curncy</stp>
        <stp>LAST_PRICE</stp>
        <stp>[Crispin Spreadsheet.xlsx]OEI!R376C13</stp>
        <tr r="M376" s="1"/>
      </tp>
      <tp>
        <v>1.1758599999999999</v>
        <stp/>
        <stp>##V3_BDPV12</stp>
        <stp>EURCHF Curncy</stp>
        <stp>LAST_PRICE</stp>
        <stp>[Crispin Spreadsheet.xlsx]OEI!R377C13</stp>
        <tr r="M377" s="1"/>
      </tp>
      <tp>
        <v>1.1758599999999999</v>
        <stp/>
        <stp>##V3_BDPV12</stp>
        <stp>EURCHF Curncy</stp>
        <stp>LAST_PRICE</stp>
        <stp>[Crispin Spreadsheet.xlsx]OEI!R394C13</stp>
        <tr r="M394" s="1"/>
      </tp>
      <tp>
        <v>1.1758599999999999</v>
        <stp/>
        <stp>##V3_BDPV12</stp>
        <stp>EURCHF Curncy</stp>
        <stp>LAST_PRICE</stp>
        <stp>[Crispin Spreadsheet.xlsx]OEI!R390C13</stp>
        <tr r="M390" s="1"/>
      </tp>
      <tp>
        <v>1.1758599999999999</v>
        <stp/>
        <stp>##V3_BDPV12</stp>
        <stp>EURCHF Curncy</stp>
        <stp>LAST_PRICE</stp>
        <stp>[Crispin Spreadsheet.xlsx]OEI!R391C13</stp>
        <tr r="M391" s="1"/>
      </tp>
      <tp>
        <v>1.1758599999999999</v>
        <stp/>
        <stp>##V3_BDPV12</stp>
        <stp>EURCHF Curncy</stp>
        <stp>LAST_PRICE</stp>
        <stp>[Crispin Spreadsheet.xlsx]OEI!R392C13</stp>
        <tr r="M392" s="1"/>
      </tp>
      <tp>
        <v>1.1758599999999999</v>
        <stp/>
        <stp>##V3_BDPV12</stp>
        <stp>EURCHF Curncy</stp>
        <stp>LAST_PRICE</stp>
        <stp>[Crispin Spreadsheet.xlsx]OEI!R393C13</stp>
        <tr r="M393" s="1"/>
      </tp>
      <tp>
        <v>1.1758599999999999</v>
        <stp/>
        <stp>##V3_BDPV12</stp>
        <stp>EURCHF Curncy</stp>
        <stp>LAST_PRICE</stp>
        <stp>[Crispin Spreadsheet.xlsx]OEI!R388C13</stp>
        <tr r="M388" s="1"/>
      </tp>
      <tp>
        <v>1.1758599999999999</v>
        <stp/>
        <stp>##V3_BDPV12</stp>
        <stp>EURCHF Curncy</stp>
        <stp>LAST_PRICE</stp>
        <stp>[Crispin Spreadsheet.xlsx]OEI!R389C13</stp>
        <tr r="M389" s="1"/>
      </tp>
      <tp>
        <v>1.1758599999999999</v>
        <stp/>
        <stp>##V3_BDPV12</stp>
        <stp>EURCHF Curncy</stp>
        <stp>LAST_PRICE</stp>
        <stp>[Crispin Spreadsheet.xlsx]OEI!R384C13</stp>
        <tr r="M384" s="1"/>
      </tp>
      <tp>
        <v>1.1758599999999999</v>
        <stp/>
        <stp>##V3_BDPV12</stp>
        <stp>EURCHF Curncy</stp>
        <stp>LAST_PRICE</stp>
        <stp>[Crispin Spreadsheet.xlsx]OEI!R385C13</stp>
        <tr r="M385" s="1"/>
      </tp>
      <tp>
        <v>1.1758599999999999</v>
        <stp/>
        <stp>##V3_BDPV12</stp>
        <stp>EURCHF Curncy</stp>
        <stp>LAST_PRICE</stp>
        <stp>[Crispin Spreadsheet.xlsx]OEI!R386C13</stp>
        <tr r="M386" s="1"/>
      </tp>
      <tp>
        <v>1.1758599999999999</v>
        <stp/>
        <stp>##V3_BDPV12</stp>
        <stp>EURCHF Curncy</stp>
        <stp>LAST_PRICE</stp>
        <stp>[Crispin Spreadsheet.xlsx]OEI!R387C13</stp>
        <tr r="M387" s="1"/>
      </tp>
      <tp>
        <v>1.1758599999999999</v>
        <stp/>
        <stp>##V3_BDPV12</stp>
        <stp>EURCHF Curncy</stp>
        <stp>LAST_PRICE</stp>
        <stp>[Crispin Spreadsheet.xlsx]OEI!R380C13</stp>
        <tr r="M380" s="1"/>
      </tp>
      <tp>
        <v>1.1758599999999999</v>
        <stp/>
        <stp>##V3_BDPV12</stp>
        <stp>EURCHF Curncy</stp>
        <stp>LAST_PRICE</stp>
        <stp>[Crispin Spreadsheet.xlsx]OEI!R381C13</stp>
        <tr r="M381" s="1"/>
      </tp>
      <tp>
        <v>1.1758599999999999</v>
        <stp/>
        <stp>##V3_BDPV12</stp>
        <stp>EURCHF Curncy</stp>
        <stp>LAST_PRICE</stp>
        <stp>[Crispin Spreadsheet.xlsx]OEI!R382C13</stp>
        <tr r="M382" s="1"/>
      </tp>
      <tp>
        <v>1.1758599999999999</v>
        <stp/>
        <stp>##V3_BDPV12</stp>
        <stp>EURCHF Curncy</stp>
        <stp>LAST_PRICE</stp>
        <stp>[Crispin Spreadsheet.xlsx]OEI!R383C13</stp>
        <tr r="M383" s="1"/>
      </tp>
      <tp t="s">
        <v>EUR</v>
        <stp/>
        <stp>##V3_BDPV12</stp>
        <stp>ALPHA GA Equity</stp>
        <stp>CRNCY</stp>
        <stp>[Crispin Spreadsheet.xlsx]OEI!R187C4</stp>
        <tr r="D187" s="1"/>
      </tp>
      <tp t="s">
        <v>USD</v>
        <stp/>
        <stp>##V3_BDPV12</stp>
        <stp>LBTYA US Equity</stp>
        <stp>CRNCY</stp>
        <stp>[Crispin Spreadsheet.xlsx]OEI!R664C4</stp>
        <tr r="D664" s="1"/>
      </tp>
      <tp>
        <v>52.92</v>
        <stp/>
        <stp>##V3_BDPV12</stp>
        <stp>ERICB SS Equity</stp>
        <stp>PX_YEST_CLOSE</stp>
        <stp>[Crispin Spreadsheet.xlsx]OEI!R370C6</stp>
        <tr r="F370" s="1"/>
      </tp>
      <tp t="s">
        <v>USD</v>
        <stp/>
        <stp>##V3_BDPV12</stp>
        <stp>OTPD LI Equity</stp>
        <stp>CRNCY</stp>
        <stp>[Crispin Spreadsheet.xlsx]OEI!R518C4</stp>
        <tr r="D518" s="1"/>
      </tp>
      <tp>
        <v>4815</v>
        <stp/>
        <stp>##V3_BDPV12</stp>
        <stp>9684 JT Equity</stp>
        <stp>PX_YEST_CLOSE</stp>
        <stp>[Crispin Spreadsheet.xlsx]FDXC!R21C6</stp>
        <tr r="F21" s="8"/>
      </tp>
      <tp>
        <v>353.8</v>
        <stp/>
        <stp>##V3_BDPV12</stp>
        <stp>GLEN LN Equity</stp>
        <stp>PX_YEST_CLOSE</stp>
        <stp>[Crispin Spreadsheet.xlsx]OEI!R464C6</stp>
        <tr r="F464" s="1"/>
      </tp>
      <tp t="s">
        <v>USD</v>
        <stp/>
        <stp>##V3_BDPV12</stp>
        <stp>MSCC US Equity</stp>
        <stp>CRNCY</stp>
        <stp>[Crispin Spreadsheet.xlsx]OEI!R671C4</stp>
        <tr r="D671" s="1"/>
      </tp>
      <tp>
        <v>87.2</v>
        <stp/>
        <stp>##V3_BDPV12</stp>
        <stp>SAVE FP Equity</stp>
        <stp>PX_YEST_CLOSE</stp>
        <stp>[Crispin Spreadsheet.xlsx]OEI!R119C6</stp>
        <tr r="F119" s="1"/>
      </tp>
      <tp>
        <v>886</v>
        <stp/>
        <stp>##V3_BDPV12</stp>
        <stp>8848 JT Equity</stp>
        <stp>PX_YEST_CLOSE</stp>
        <stp>[Crispin Spreadsheet.xlsx]ALEG!R19C6</stp>
        <tr r="F19" s="3"/>
      </tp>
      <tp>
        <v>31.164999999999999</v>
        <stp/>
        <stp>##V3_BDPV12</stp>
        <stp>PHIA NA Equity</stp>
        <stp>PX_YEST_CLOSE</stp>
        <stp>[Crispin Spreadsheet.xlsx]OEI!R777C6</stp>
        <tr r="F777" s="1"/>
      </tp>
      <tp t="s">
        <v>USD</v>
        <stp/>
        <stp>##V3_BDPV12</stp>
        <stp>SPA Index</stp>
        <stp>CRNCY</stp>
        <stp>[Crispin Spreadsheet.xlsx]OEI!R596C4</stp>
        <tr r="D596" s="1"/>
      </tp>
      <tp>
        <v>206.55</v>
        <stp/>
        <stp>##V3_BDPV12</stp>
        <stp>BARC LN Equity</stp>
        <stp>LAST_PRICE</stp>
        <stp>[Crispin Spreadsheet.xlsx]FDXC!R34C7</stp>
        <tr r="G34" s="8"/>
      </tp>
      <tp>
        <v>3.87</v>
        <stp/>
        <stp>##V3_BDPV12</stp>
        <stp>TRQ CN Equity</stp>
        <stp>LAST_PRICE</stp>
        <stp>[Crispin Spreadsheet.xlsx]SWAN!R25C7</stp>
        <tr r="G25" s="2"/>
      </tp>
      <tp>
        <v>34.08</v>
        <stp/>
        <stp>##V3_BDPV12</stp>
        <stp>KSP ID Equity</stp>
        <stp>LAST_PRICE</stp>
        <stp>[Crispin Spreadsheet.xlsx]SWAN!R74C7</stp>
        <tr r="G74" s="2"/>
      </tp>
      <tp>
        <v>140.625</v>
        <stp/>
        <stp>##V3_BDPV12</stp>
        <stp>ACA LN Equity</stp>
        <stp>LAST_PRICE</stp>
        <stp>[Crispin Spreadsheet.xlsx]OPUS!R38C7</stp>
        <tr r="G38" s="4"/>
      </tp>
      <tp>
        <v>36.31</v>
        <stp/>
        <stp>##V3_BDPV12</stp>
        <stp>NRE1V FH Equity</stp>
        <stp>LAST_PRICE</stp>
        <stp>[Crispin Spreadsheet.xlsx]SWAN!R32C7</stp>
        <tr r="G32" s="2"/>
      </tp>
      <tp>
        <v>127.49</v>
        <stp/>
        <stp>##V3_BDHV12</stp>
        <stp>GLD US Equity</stp>
        <stp>PX_CLOSE_1D</stp>
        <stp>28/03/2018</stp>
        <stp>28/03/2018</stp>
        <stp>[Crispin Spreadsheet.xlsx]FDXC!R53C22</stp>
        <tr r="V53" s="8"/>
      </tp>
      <tp>
        <v>193.84</v>
        <stp/>
        <stp>##V3_BDHV12</stp>
        <stp>VOD LN Equity</stp>
        <stp>PX_CLOSE_1D</stp>
        <stp>28/03/2018</stp>
        <stp>28/03/2018</stp>
        <stp>[Crispin Spreadsheet.xlsx]FDXC!R45C22</stp>
        <tr r="V45" s="8"/>
      </tp>
      <tp>
        <v>1236</v>
        <stp/>
        <stp>##V3_BDHV12</stp>
        <stp>ABC LN Equity</stp>
        <stp>PX_CLOSE_1D</stp>
        <stp>28/03/2018</stp>
        <stp>28/03/2018</stp>
        <stp>[Crispin Spreadsheet.xlsx]ALEG!R34C22</stp>
        <tr r="V34" s="3"/>
      </tp>
      <tp>
        <v>11.24</v>
        <stp/>
        <stp>##V3_BDHV12</stp>
        <stp>RDC US Equity</stp>
        <stp>PX_CLOSE_1D</stp>
        <stp>28/03/2018</stp>
        <stp>28/03/2018</stp>
        <stp>[Crispin Spreadsheet.xlsx]ALEG!R56C22</stp>
        <tr r="V56" s="3"/>
      </tp>
      <tp>
        <v>3.96</v>
        <stp/>
        <stp>##V3_BDHV12</stp>
        <stp>KGC US Equity</stp>
        <stp>PX_CLOSE_1D</stp>
        <stp>28/03/2018</stp>
        <stp>28/03/2018</stp>
        <stp>[Crispin Spreadsheet.xlsx]ALEG!R54C22</stp>
        <tr r="V54" s="3"/>
      </tp>
      <tp>
        <v>84.6</v>
        <stp/>
        <stp>##V3_BDHV12</stp>
        <stp>SAVE FP Equity</stp>
        <stp>PX_CLOSE_1D</stp>
        <stp>28/03/2018</stp>
        <stp>28/03/2018</stp>
        <stp>[Crispin Spreadsheet.xlsx]ALEG!R10C22</stp>
        <tr r="V10" s="3"/>
      </tp>
      <tp>
        <v>854</v>
        <stp/>
        <stp>##V3_BDHV12</stp>
        <stp>8848 JT Equity</stp>
        <stp>PX_CLOSE_1D</stp>
        <stp>28/03/2018</stp>
        <stp>28/03/2018</stp>
        <stp>[Crispin Spreadsheet.xlsx]OEI!R260C28</stp>
        <tr r="AB260" s="1"/>
      </tp>
      <tp>
        <v>4.2</v>
        <stp/>
        <stp>##V3_BDHV12</stp>
        <stp>TRQ CN Equity</stp>
        <stp>PX_CLOSE_1D</stp>
        <stp>28/03/2018</stp>
        <stp>28/03/2018</stp>
        <stp>[Crispin Spreadsheet.xlsx]SWAN!R25C26</stp>
        <tr r="Z25" s="2"/>
      </tp>
      <tp>
        <v>10.38</v>
        <stp/>
        <stp>##V3_BDHV12</stp>
        <stp>SLCJY US Equity</stp>
        <stp>PX_CLOSE_1D</stp>
        <stp>28/03/2018</stp>
        <stp>28/03/2018</stp>
        <stp>[Crispin Spreadsheet.xlsx]FDXC!R52C22</stp>
        <tr r="V52" s="8"/>
      </tp>
      <tp>
        <v>6.27</v>
        <stp/>
        <stp>##V3_BDHV12</stp>
        <stp>3328 HK Equity</stp>
        <stp>PX_CLOSE_1D</stp>
        <stp>28/03/2018</stp>
        <stp>28/03/2018</stp>
        <stp>[Crispin Spreadsheet.xlsx]OEI!R194C28</stp>
        <tr r="AB194" s="1"/>
      </tp>
      <tp>
        <v>29.3</v>
        <stp/>
        <stp>##V3_BDHV12</stp>
        <stp>1128 HK Equity</stp>
        <stp>PX_CLOSE_1D</stp>
        <stp>28/03/2018</stp>
        <stp>28/03/2018</stp>
        <stp>[Crispin Spreadsheet.xlsx]OEI!R206C28</stp>
        <tr r="AB206" s="1"/>
      </tp>
      <tp>
        <v>42.65</v>
        <stp/>
        <stp>##V3_BDHV12</stp>
        <stp>1928 HK Equity</stp>
        <stp>PX_CLOSE_1D</stp>
        <stp>28/03/2018</stp>
        <stp>28/03/2018</stp>
        <stp>[Crispin Spreadsheet.xlsx]OEI!R204C28</stp>
        <tr r="AB204" s="1"/>
      </tp>
      <tp>
        <v>1629</v>
        <stp/>
        <stp>##V3_BDHV12</stp>
        <stp>1808 JT Equity</stp>
        <stp>PX_CLOSE_1D</stp>
        <stp>28/03/2018</stp>
        <stp>28/03/2018</stp>
        <stp>[Crispin Spreadsheet.xlsx]OEI!R251C28</stp>
        <tr r="AB251" s="1"/>
      </tp>
      <tp>
        <v>3145</v>
        <stp/>
        <stp>##V3_BDHV12</stp>
        <stp>4208 JT Equity</stp>
        <stp>PX_CLOSE_1D</stp>
        <stp>28/03/2018</stp>
        <stp>28/03/2018</stp>
        <stp>[Crispin Spreadsheet.xlsx]OEI!R288C28</stp>
        <tr r="AB288" s="1"/>
      </tp>
      <tp t="s">
        <v>SEK</v>
        <stp/>
        <stp>##V3_BDPV12</stp>
        <stp>ERICB SS Equity</stp>
        <stp>CRNCY</stp>
        <stp>[Crispin Spreadsheet.xlsx]OPE!R29C4</stp>
        <tr r="D29" s="5"/>
      </tp>
      <tp t="s">
        <v>EUR</v>
        <stp/>
        <stp>##V3_BDPV12</stp>
        <stp>TUI1 GY Equity</stp>
        <stp>CRNCY</stp>
        <stp>[Crispin Spreadsheet.xlsx]OEI!R180C4</stp>
        <tr r="D180" s="1"/>
      </tp>
      <tp>
        <v>33.93</v>
        <stp/>
        <stp>##V3_BDPV12</stp>
        <stp>SLCE3 BS Equity</stp>
        <stp>PX_YEST_CLOSE</stp>
        <stp>[Crispin Spreadsheet.xlsx]OEI!R797C6</stp>
        <tr r="F797" s="1"/>
      </tp>
      <tp>
        <v>4.0765000000000002</v>
        <stp/>
        <stp>##V3_BDPV12</stp>
        <stp>EURBRL Curncy</stp>
        <stp>LAST_PRICE</stp>
        <stp>[Crispin Spreadsheet.xlsx]OEI!R797C13</stp>
        <tr r="M797" s="1"/>
      </tp>
      <tp t="s">
        <v>CHF</v>
        <stp/>
        <stp>##V3_BDPV12</stp>
        <stp>BAER SW Equity</stp>
        <stp>CRNCY</stp>
        <stp>[Crispin Spreadsheet.xlsx]OEI!R382C4</stp>
        <tr r="D382" s="1"/>
      </tp>
      <tp t="s">
        <v>TRY</v>
        <stp/>
        <stp>##V3_BDPV12</stp>
        <stp>GARAN TI Equity</stp>
        <stp>CRNCY</stp>
        <stp>[Crispin Spreadsheet.xlsx]OEI!R397C4</stp>
        <tr r="D397" s="1"/>
      </tp>
      <tp>
        <v>303.87</v>
        <stp/>
        <stp>##V3_BDPV12</stp>
        <stp>CHTR US Equity</stp>
        <stp>PX_YEST_CLOSE</stp>
        <stp>[Crispin Spreadsheet.xlsx]OEI!R619C6</stp>
        <tr r="F619" s="1"/>
      </tp>
      <tp>
        <v>180.35</v>
        <stp/>
        <stp>##V3_BDPV12</stp>
        <stp>ASSAB SS Equity</stp>
        <stp>PX_YEST_CLOSE</stp>
        <stp>[Crispin Spreadsheet.xlsx]OEI!R353C6</stp>
        <tr r="F353" s="1"/>
      </tp>
      <tp>
        <v>4.97</v>
        <stp/>
        <stp>##V3_BDPV12</stp>
        <stp>ENEL IM Equity</stp>
        <stp>PX_YEST_CLOSE</stp>
        <stp>[Crispin Spreadsheet.xlsx]OEI!R226C6</stp>
        <tr r="F226" s="1"/>
      </tp>
      <tp t="s">
        <v>EUR</v>
        <stp/>
        <stp>##V3_BDPV12</stp>
        <stp>HLAG GY Equity</stp>
        <stp>CRNCY</stp>
        <stp>[Crispin Spreadsheet.xlsx]OEI!R158C4</stp>
        <tr r="D158" s="1"/>
      </tp>
      <tp>
        <v>712.7</v>
        <stp/>
        <stp>##V3_BDPV12</stp>
        <stp>STAN LN Equity</stp>
        <stp>PX_YEST_CLOSE</stp>
        <stp>[Crispin Spreadsheet.xlsx]OEI!R571C6</stp>
        <tr r="F571" s="1"/>
      </tp>
      <tp>
        <v>4815</v>
        <stp/>
        <stp>##V3_BDPV12</stp>
        <stp>9684 JT Equity</stp>
        <stp>PX_YEST_CLOSE</stp>
        <stp>[Crispin Spreadsheet.xlsx]ALEG!R24C6</stp>
        <tr r="F24" s="3"/>
      </tp>
      <tp>
        <v>6844</v>
        <stp/>
        <stp>##V3_BDPV12</stp>
        <stp>4911 JT Equity</stp>
        <stp>PX_YEST_CLOSE</stp>
        <stp>[Crispin Spreadsheet.xlsx]FDXC!R19C6</stp>
        <tr r="F19" s="8"/>
      </tp>
      <tp t="s">
        <v>USD</v>
        <stp/>
        <stp>##V3_BDPV12</stp>
        <stp>AGCO US Equity</stp>
        <stp>CRNCY</stp>
        <stp>[Crispin Spreadsheet.xlsx]OEI!R600C4</stp>
        <tr r="D600" s="1"/>
      </tp>
      <tp t="s">
        <v>CHF</v>
        <stp/>
        <stp>##V3_BDPV12</stp>
        <stp>CSGN SW Equity</stp>
        <stp>CRNCY</stp>
        <stp>[Crispin Spreadsheet.xlsx]OEI!R380C4</stp>
        <tr r="D380" s="1"/>
      </tp>
      <tp t="s">
        <v>CHF</v>
        <stp/>
        <stp>##V3_BDPV12</stp>
        <stp>ABBN SW Equity</stp>
        <stp>CRNCY</stp>
        <stp>[Crispin Spreadsheet.xlsx]OEI!R375C4</stp>
        <tr r="D375" s="1"/>
      </tp>
      <tp t="s">
        <v>JPY</v>
        <stp/>
        <stp>##V3_BDPV12</stp>
        <stp>8848 JT Equity</stp>
        <stp>CRNCY</stp>
        <stp>[Crispin Spreadsheet.xlsx]OPUS!R22C4</stp>
        <tr r="D22" s="4"/>
      </tp>
      <tp t="s">
        <v>USD</v>
        <stp/>
        <stp>##V3_BDPV12</stp>
        <stp>FIBK US Equity</stp>
        <stp>CRNCY</stp>
        <stp>[Crispin Spreadsheet.xlsx]OEI!R641C4</stp>
        <tr r="D641" s="1"/>
      </tp>
      <tp>
        <v>8597</v>
        <stp/>
        <stp>##V3_BDPV12</stp>
        <stp>SMA Index</stp>
        <stp>PX_YEST_CLOSE</stp>
        <stp>[Crispin Spreadsheet.xlsx]OEI!R374C6</stp>
        <tr r="F374" s="1"/>
      </tp>
      <tp>
        <v>59.91</v>
        <stp/>
        <stp>##V3_BDPV12</stp>
        <stp>BNP FP Equity</stp>
        <stp>LAST_PRICE</stp>
        <stp>[Crispin Spreadsheet.xlsx]SWAN!R35C7</stp>
        <tr r="G35" s="2"/>
      </tp>
      <tp>
        <v>87.4</v>
        <stp/>
        <stp>##V3_BDPV12</stp>
        <stp>SAVE FP Equity</stp>
        <stp>LAST_PRICE</stp>
        <stp>[Crispin Spreadsheet.xlsx]OBID!R14C7</stp>
        <tr r="G14" s="7"/>
      </tp>
      <tp>
        <v>64.89</v>
        <stp/>
        <stp>##V3_BDPV12</stp>
        <stp>VSAT US Equity</stp>
        <stp>LAST_PRICE</stp>
        <stp>[Crispin Spreadsheet.xlsx]OPUS!R62C7</stp>
        <tr r="G62" s="4"/>
      </tp>
      <tp>
        <v>3.96</v>
        <stp/>
        <stp>##V3_BDHV12</stp>
        <stp>KGC US Equity</stp>
        <stp>PX_CLOSE_1D</stp>
        <stp>28/03/2018</stp>
        <stp>28/03/2018</stp>
        <stp>[Crispin Spreadsheet.xlsx]FDXC!R49C22</stp>
        <tr r="V49" s="8"/>
      </tp>
      <tp>
        <v>11.24</v>
        <stp/>
        <stp>##V3_BDHV12</stp>
        <stp>RDC US Equity</stp>
        <stp>PX_CLOSE_1D</stp>
        <stp>28/03/2018</stp>
        <stp>28/03/2018</stp>
        <stp>[Crispin Spreadsheet.xlsx]FDXC!R51C22</stp>
        <tr r="V51" s="8"/>
      </tp>
      <tp>
        <v>1236</v>
        <stp/>
        <stp>##V3_BDHV12</stp>
        <stp>ABC LN Equity</stp>
        <stp>PX_CLOSE_1D</stp>
        <stp>28/03/2018</stp>
        <stp>28/03/2018</stp>
        <stp>[Crispin Spreadsheet.xlsx]FDXC!R31C22</stp>
        <tr r="V31" s="8"/>
      </tp>
      <tp>
        <v>23</v>
        <stp/>
        <stp>##V3_BDPV12</stp>
        <stp>175 HK Equity</stp>
        <stp>LAST_PRICE</stp>
        <stp>[Crispin Spreadsheet.xlsx]OEI!R198C7</stp>
        <tr r="G198" s="1"/>
      </tp>
      <tp>
        <v>24.4</v>
        <stp/>
        <stp>##V3_BDHV12</stp>
        <stp>PDG LN Equity</stp>
        <stp>PX_CLOSE_1D</stp>
        <stp>28/03/2018</stp>
        <stp>28/03/2018</stp>
        <stp>[Crispin Spreadsheet.xlsx]BEST!R11C22</stp>
        <tr r="V11" s="6"/>
      </tp>
      <tp>
        <v>172.7</v>
        <stp/>
        <stp>##V3_BDHV12</stp>
        <stp>EMG LN Equity</stp>
        <stp>PX_CLOSE_1D</stp>
        <stp>28/03/2018</stp>
        <stp>28/03/2018</stp>
        <stp>[Crispin Spreadsheet.xlsx]BEST!R10C22</stp>
        <tr r="V10" s="6"/>
      </tp>
      <tp>
        <v>193.84</v>
        <stp/>
        <stp>##V3_BDHV12</stp>
        <stp>VOD LN Equity</stp>
        <stp>PX_CLOSE_1D</stp>
        <stp>28/03/2018</stp>
        <stp>28/03/2018</stp>
        <stp>[Crispin Spreadsheet.xlsx]ALEG!R50C22</stp>
        <tr r="V50" s="3"/>
      </tp>
      <tp>
        <v>21</v>
        <stp/>
        <stp>##V3_BDHV12</stp>
        <stp>VIV FP Equity</stp>
        <stp>PX_CLOSE_1D</stp>
        <stp>28/03/2018</stp>
        <stp>28/03/2018</stp>
        <stp>[Crispin Spreadsheet.xlsx]SWAN!R48C26</stp>
        <tr r="Z48" s="2"/>
      </tp>
      <tp t="s">
        <v>USD</v>
        <stp/>
        <stp>##V3_BDPV12</stp>
        <stp>SLCJY US Equity</stp>
        <stp>CRNCY</stp>
        <stp>[Crispin Spreadsheet.xlsx]OPE!R52C4</stp>
        <tr r="D52" s="5"/>
      </tp>
      <tp>
        <v>35.93</v>
        <stp/>
        <stp>##V3_BDHV12</stp>
        <stp>NRE1V FH Equity</stp>
        <stp>PX_CLOSE_1D</stp>
        <stp>28/03/2018</stp>
        <stp>28/03/2018</stp>
        <stp>[Crispin Spreadsheet.xlsx]SWAN!R32C26</stp>
        <tr r="Z32" s="2"/>
      </tp>
      <tp>
        <v>17.45</v>
        <stp/>
        <stp>##V3_BDPV12</stp>
        <stp>FORTUM FH Equity</stp>
        <stp>PX_YEST_CLOSE</stp>
        <stp>[Crispin Spreadsheet.xlsx]OEI!R70C6</stp>
        <tr r="F70" s="1"/>
      </tp>
      <tp>
        <v>10.38</v>
        <stp/>
        <stp>##V3_BDHV12</stp>
        <stp>SLCJY US Equity</stp>
        <stp>PX_CLOSE_1D</stp>
        <stp>28/03/2018</stp>
        <stp>28/03/2018</stp>
        <stp>[Crispin Spreadsheet.xlsx]ALEG!R57C22</stp>
        <tr r="V57" s="3"/>
      </tp>
      <tp>
        <v>0.81120000000000003</v>
        <stp/>
        <stp>##V3_BDPV12</stp>
        <stp>USDEUR Curncy</stp>
        <stp>LAST_PRICE</stp>
        <stp>[Crispin Spreadsheet.xlsx]OEI!R830C26</stp>
        <tr r="Z830" s="1"/>
      </tp>
      <tp>
        <v>188.85</v>
        <stp/>
        <stp>##V3_BDPV12</stp>
        <stp>MUV2 GY Equity</stp>
        <stp>PX_YEST_CLOSE</stp>
        <stp>[Crispin Spreadsheet.xlsx]OEI!R166C6</stp>
        <tr r="F166" s="1"/>
      </tp>
      <tp t="s">
        <v>HKD</v>
        <stp/>
        <stp>##V3_BDPV12</stp>
        <stp>1128 HK Equity</stp>
        <stp>CRNCY</stp>
        <stp>[Crispin Spreadsheet.xlsx]SWAN!R71C4</stp>
        <tr r="D71" s="2"/>
      </tp>
      <tp>
        <v>1</v>
        <stp/>
        <stp>##V3_BDPV12</stp>
        <stp>EURBRL Curncy</stp>
        <stp>QUOTE_FACTOR</stp>
        <stp>[Crispin Spreadsheet.xlsx]OPE!R6C12</stp>
        <tr r="L6" s="5"/>
      </tp>
      <tp>
        <v>4415</v>
        <stp/>
        <stp>##V3_BDPV12</stp>
        <stp>8316 JT Equity</stp>
        <stp>PX_YEST_CLOSE</stp>
        <stp>[Crispin Spreadsheet.xlsx]SWAN!R93C6</stp>
        <tr r="F93" s="2"/>
      </tp>
      <tp t="s">
        <v>USD</v>
        <stp/>
        <stp>##V3_BDPV12</stp>
        <stp>LAMR US Equity</stp>
        <stp>CRNCY</stp>
        <stp>[Crispin Spreadsheet.xlsx]OEI!R779C4</stp>
        <tr r="D779" s="1"/>
      </tp>
      <tp>
        <v>1012.63</v>
        <stp/>
        <stp>##V3_BDPV12</stp>
        <stp>GOOGL US Equity</stp>
        <stp>PX_YEST_CLOSE</stp>
        <stp>[Crispin Spreadsheet.xlsx]OEI!R602C6</stp>
        <tr r="F602" s="1"/>
      </tp>
      <tp>
        <v>873</v>
        <stp/>
        <stp>##V3_BDPV12</stp>
        <stp>7224 JT Equity</stp>
        <stp>PX_YEST_CLOSE</stp>
        <stp>[Crispin Spreadsheet.xlsx]SWAN!R90C6</stp>
        <tr r="F90" s="2"/>
      </tp>
      <tp t="s">
        <v>USD</v>
        <stp/>
        <stp>##V3_BDPV12</stp>
        <stp>EBAY US Equity</stp>
        <stp>CRNCY</stp>
        <stp>[Crispin Spreadsheet.xlsx]OEI!R635C4</stp>
        <tr r="D635" s="1"/>
      </tp>
      <tp>
        <v>1.95</v>
        <stp/>
        <stp>##V3_BDPV12</stp>
        <stp>CLNR LN Equity</stp>
        <stp>PX_YEST_CLOSE</stp>
        <stp>[Crispin Spreadsheet.xlsx]OEI!R439C6</stp>
        <tr r="F439" s="1"/>
      </tp>
      <tp>
        <v>460.8</v>
        <stp/>
        <stp>##V3_BDPV12</stp>
        <stp>HWDN LN Equity</stp>
        <stp>PX_YEST_CLOSE</stp>
        <stp>[Crispin Spreadsheet.xlsx]OEI!R473C6</stp>
        <tr r="F473" s="1"/>
      </tp>
      <tp>
        <v>21.25</v>
        <stp/>
        <stp>##V3_BDPV12</stp>
        <stp>ARYN SW Equity</stp>
        <stp>PX_YEST_CLOSE</stp>
        <stp>[Crispin Spreadsheet.xlsx]OEI!R377C6</stp>
        <tr r="F377" s="1"/>
      </tp>
      <tp>
        <v>5.8500000000000003E-2</v>
        <stp/>
        <stp>##V3_BDPV12</stp>
        <stp>ENRO SS Equity</stp>
        <stp>PX_YEST_CLOSE</stp>
        <stp>[Crispin Spreadsheet.xlsx]OEI!R358C6</stp>
        <tr r="F358" s="1"/>
      </tp>
      <tp t="s">
        <v>USD</v>
        <stp/>
        <stp>##V3_BDPV12</stp>
        <stp>NVDA US Equity</stp>
        <stp>CRNCY</stp>
        <stp>[Crispin Spreadsheet.xlsx]OEI!R680C4</stp>
        <tr r="D680" s="1"/>
      </tp>
      <tp>
        <v>691</v>
        <stp/>
        <stp>##V3_BDPV12</stp>
        <stp>INCH LN Equity</stp>
        <stp>PX_YEST_CLOSE</stp>
        <stp>[Crispin Spreadsheet.xlsx]OEI!R484C6</stp>
        <tr r="F484" s="1"/>
      </tp>
      <tp t="s">
        <v>USD</v>
        <stp/>
        <stp>##V3_BDPV12</stp>
        <stp>TSLA US Equity</stp>
        <stp>CRNCY</stp>
        <stp>[Crispin Spreadsheet.xlsx]OEI!R698C4</stp>
        <tr r="D698" s="1"/>
      </tp>
      <tp t="s">
        <v>SEK</v>
        <stp/>
        <stp>##V3_BDPV12</stp>
        <stp>CLAB SS Equity</stp>
        <stp>CRNCY</stp>
        <stp>[Crispin Spreadsheet.xlsx]OEI!R355C4</stp>
        <tr r="D355" s="1"/>
      </tp>
      <tp>
        <v>24.75</v>
        <stp/>
        <stp>##V3_BDPV12</stp>
        <stp>UN01 GY Equity</stp>
        <stp>PX_YEST_CLOSE</stp>
        <stp>[Crispin Spreadsheet.xlsx]FDXC!R12C6</stp>
        <tr r="F12" s="8"/>
      </tp>
      <tp t="s">
        <v>USD</v>
        <stp/>
        <stp>##V3_BDPV12</stp>
        <stp>SAFM US Equity</stp>
        <stp>CRNCY</stp>
        <stp>[Crispin Spreadsheet.xlsx]OEI!R792C4</stp>
        <tr r="D792" s="1"/>
      </tp>
      <tp t="s">
        <v>CHF</v>
        <stp/>
        <stp>##V3_BDPV12</stp>
        <stp>PGHN SW Equity</stp>
        <stp>CRNCY</stp>
        <stp>[Crispin Spreadsheet.xlsx]OEI!R388C4</stp>
        <tr r="D388" s="1"/>
      </tp>
      <tp t="s">
        <v>EUR</v>
        <stp/>
        <stp>##V3_BDPV12</stp>
        <stp>CABK SQ Equity</stp>
        <stp>CRNCY</stp>
        <stp>[Crispin Spreadsheet.xlsx]OEI!R344C4</stp>
        <tr r="D344" s="1"/>
      </tp>
      <tp t="s">
        <v>USD</v>
        <stp/>
        <stp>##V3_BDPV12</stp>
        <stp>SPLK US Equity</stp>
        <stp>CRNCY</stp>
        <stp>[Crispin Spreadsheet.xlsx]OEI!R798C4</stp>
        <tr r="D798" s="1"/>
      </tp>
      <tp>
        <v>18.600000000000001</v>
        <stp/>
        <stp>##V3_BDHV12</stp>
        <stp>FORTUM FH Equity</stp>
        <stp>PX_CLOSE_1D</stp>
        <stp>28/03/2018</stp>
        <stp>28/03/2018</stp>
        <stp>[Crispin Spreadsheet.xlsx]OEI!R70C28</stp>
        <tr r="AB70" s="1"/>
      </tp>
      <tp>
        <v>8.26</v>
        <stp/>
        <stp>##V3_BDHV12</stp>
        <stp>939 HK Equity</stp>
        <stp>PX_CLOSE_1D</stp>
        <stp>28/03/2018</stp>
        <stp>28/03/2018</stp>
        <stp>[Crispin Spreadsheet.xlsx]OEI!R195C28</stp>
        <tr r="AB195" s="1"/>
      </tp>
      <tp>
        <v>0.2</v>
        <stp/>
        <stp>##V3_BDPV12</stp>
        <stp>WGXO AU Equity</stp>
        <stp>LAST_PRICE</stp>
        <stp>[Crispin Spreadsheet.xlsx]SWAN!R13C7</stp>
        <tr r="G13" s="2"/>
      </tp>
      <tp>
        <v>23.25</v>
        <stp/>
        <stp>##V3_BDPV12</stp>
        <stp>PDG LN Equity</stp>
        <stp>LAST_PRICE</stp>
        <stp>[Crispin Spreadsheet.xlsx]OPUS!R48C7</stp>
        <tr r="G48" s="4"/>
      </tp>
      <tp>
        <v>28.11</v>
        <stp/>
        <stp>##V3_BDHV12</stp>
        <stp>EDEN FP Equity</stp>
        <stp>PX_CLOSE_1D</stp>
        <stp>28/03/2018</stp>
        <stp>28/03/2018</stp>
        <stp>[Crispin Spreadsheet.xlsx]OEI!R99C28</stp>
        <tr r="AB99" s="1"/>
      </tp>
      <tp>
        <v>87.4</v>
        <stp/>
        <stp>##V3_BDPV12</stp>
        <stp>SAVE FP Equity</stp>
        <stp>LAST_PRICE</stp>
        <stp>[Crispin Spreadsheet.xlsx]ALEG!R10C7</stp>
        <tr r="G10" s="3"/>
      </tp>
      <tp>
        <v>8.1199999999999992</v>
        <stp/>
        <stp>##V3_BDPV12</stp>
        <stp>939 HK Equity</stp>
        <stp>LAST_PRICE</stp>
        <stp>[Crispin Spreadsheet.xlsx]OEI!R195C7</stp>
        <tr r="G195" s="1"/>
      </tp>
      <tp>
        <v>206.15</v>
        <stp/>
        <stp>##V3_BDHV12</stp>
        <stp>BARC LN Equity</stp>
        <stp>PX_CLOSE_1D</stp>
        <stp>28/03/2018</stp>
        <stp>28/03/2018</stp>
        <stp>[Crispin Spreadsheet.xlsx]ALEG!R37C22</stp>
        <tr r="V37" s="3"/>
      </tp>
      <tp>
        <v>26.56</v>
        <stp/>
        <stp>##V3_BDHV12</stp>
        <stp>WOW AU Equity</stp>
        <stp>PX_CLOSE_1D</stp>
        <stp>28/03/2018</stp>
        <stp>28/03/2018</stp>
        <stp>[Crispin Spreadsheet.xlsx]SWAN!R14C26</stp>
        <tr r="Z14" s="2"/>
      </tp>
      <tp>
        <v>4.0765000000000002</v>
        <stp/>
        <stp>##V3_BDPV12</stp>
        <stp>EURBRL Curncy</stp>
        <stp>LAST_PRICE</stp>
        <stp>[Crispin Spreadsheet.xlsx]OPE!R6C13</stp>
        <tr r="M6" s="5"/>
      </tp>
      <tp>
        <v>7.4485999999999999</v>
        <stp/>
        <stp>##V3_BDPV12</stp>
        <stp>EURDKK Curncy</stp>
        <stp>LAST_PRICE</stp>
        <stp>[Crispin Spreadsheet.xlsx]OEI!R811C13</stp>
        <tr r="M811" s="1"/>
      </tp>
      <tp t="s">
        <v>EUR</v>
        <stp/>
        <stp>##V3_BDPV12</stp>
        <stp>PAH3 GY Equity</stp>
        <stp>CRNCY</stp>
        <stp>[Crispin Spreadsheet.xlsx]OEI!R167C4</stp>
        <tr r="D167" s="1"/>
      </tp>
      <tp>
        <v>7.4485999999999999</v>
        <stp/>
        <stp>##V3_BDPV12</stp>
        <stp>EURDKK Curncy</stp>
        <stp>LAST_PRICE</stp>
        <stp>[Crispin Spreadsheet.xlsx]OEI!R753C13</stp>
        <tr r="M753" s="1"/>
      </tp>
      <tp t="s">
        <v>HKD</v>
        <stp/>
        <stp>##V3_BDPV12</stp>
        <stp>1928 HK Equity</stp>
        <stp>CRNCY</stp>
        <stp>[Crispin Spreadsheet.xlsx]SWAN!R70C4</stp>
        <tr r="D70" s="2"/>
      </tp>
      <tp t="s">
        <v>USD</v>
        <stp/>
        <stp>##V3_BDPV12</stp>
        <stp>SNAP US Equity</stp>
        <stp>CRNCY</stp>
        <stp>[Crispin Spreadsheet.xlsx]OEI!R694C4</stp>
        <tr r="D694" s="1"/>
      </tp>
      <tp t="s">
        <v>USD</v>
        <stp/>
        <stp>##V3_BDPV12</stp>
        <stp>PCAR US Equity</stp>
        <stp>CRNCY</stp>
        <stp>[Crispin Spreadsheet.xlsx]OEI!R684C4</stp>
        <tr r="D684" s="1"/>
      </tp>
      <tp>
        <v>3042</v>
        <stp/>
        <stp>##V3_BDPV12</stp>
        <stp>JMAT LN Equity</stp>
        <stp>PX_YEST_CLOSE</stp>
        <stp>[Crispin Spreadsheet.xlsx]OEI!R497C6</stp>
        <tr r="F497" s="1"/>
      </tp>
      <tp>
        <v>70.760000000000005</v>
        <stp/>
        <stp>##V3_BDPV12</stp>
        <stp>BOSS GY Equity</stp>
        <stp>PX_YEST_CLOSE</stp>
        <stp>[Crispin Spreadsheet.xlsx]OEI!R162C6</stp>
        <tr r="F162" s="1"/>
      </tp>
      <tp>
        <v>57.4</v>
        <stp/>
        <stp>##V3_BDPV12</stp>
        <stp>NODL NO Equity</stp>
        <stp>PX_YEST_CLOSE</stp>
        <stp>[Crispin Spreadsheet.xlsx]OEI!R313C6</stp>
        <tr r="F313" s="1"/>
      </tp>
      <tp>
        <v>637.79999999999995</v>
        <stp/>
        <stp>##V3_BDPV12</stp>
        <stp>5020 JT Equity</stp>
        <stp>PX_YEST_CLOSE</stp>
        <stp>[Crispin Spreadsheet.xlsx]ALEG!R18C6</stp>
        <tr r="F18" s="3"/>
      </tp>
      <tp>
        <v>257.8</v>
        <stp/>
        <stp>##V3_BDPV12</stp>
        <stp>LGEN LN Equity</stp>
        <stp>PX_YEST_CLOSE</stp>
        <stp>[Crispin Spreadsheet.xlsx]OEI!R503C6</stp>
        <tr r="F503" s="1"/>
      </tp>
      <tp>
        <v>6.5000000000000002E-2</v>
        <stp/>
        <stp>##V3_BDPV12</stp>
        <stp>NADLQ US Equity</stp>
        <stp>PX_YEST_CLOSE</stp>
        <stp>[Crispin Spreadsheet.xlsx]OEI!R678C6</stp>
        <tr r="F678" s="1"/>
      </tp>
      <tp>
        <v>205.9</v>
        <stp/>
        <stp>##V3_BDPV12</stp>
        <stp>TSCO LN Equity</stp>
        <stp>PX_YEST_CLOSE</stp>
        <stp>[Crispin Spreadsheet.xlsx]OEI!R575C6</stp>
        <tr r="F575" s="1"/>
      </tp>
      <tp t="s">
        <v>EUR</v>
        <stp/>
        <stp>##V3_BDPV12</stp>
        <stp>RDSA NA Equity</stp>
        <stp>CRNCY</stp>
        <stp>[Crispin Spreadsheet.xlsx]OEI!R304C4</stp>
        <tr r="D304" s="1"/>
      </tp>
      <tp>
        <v>27.3</v>
        <stp/>
        <stp>##V3_BDPV12</stp>
        <stp>NTRI US Equity</stp>
        <stp>PX_YEST_CLOSE</stp>
        <stp>[Crispin Spreadsheet.xlsx]OEI!R679C6</stp>
        <tr r="F679" s="1"/>
      </tp>
      <tp t="s">
        <v>EUR</v>
        <stp/>
        <stp>##V3_BDPV12</stp>
        <stp>FBEL FP Equity</stp>
        <stp>CRNCY</stp>
        <stp>[Crispin Spreadsheet.xlsx]OEI!R103C4</stp>
        <tr r="D103" s="1"/>
      </tp>
      <tp>
        <v>665.4</v>
        <stp/>
        <stp>##V3_BDPV12</stp>
        <stp>HSBA LN Equity</stp>
        <stp>PX_YEST_CLOSE</stp>
        <stp>[Crispin Spreadsheet.xlsx]OEI!R474C6</stp>
        <tr r="F474" s="1"/>
      </tp>
      <tp>
        <v>263.39999999999998</v>
        <stp/>
        <stp>##V3_BDHV12</stp>
        <stp>388 HK Equity</stp>
        <stp>PX_CLOSE_1D</stp>
        <stp>28/03/2018</stp>
        <stp>28/03/2018</stp>
        <stp>[Crispin Spreadsheet.xlsx]OEI!R201C28</stp>
        <tr r="AB201" s="1"/>
      </tp>
      <tp t="s">
        <v>EUR</v>
        <stp/>
        <stp>##V3_BDPV12</stp>
        <stp>GXA Index</stp>
        <stp>CRNCY</stp>
        <stp>[Crispin Spreadsheet.xlsx]OEI!R139C4</stp>
        <tr r="D139" s="1"/>
      </tp>
      <tp>
        <v>206.55</v>
        <stp/>
        <stp>##V3_BDPV12</stp>
        <stp>BARC LN Equity</stp>
        <stp>LAST_PRICE</stp>
        <stp>[Crispin Spreadsheet.xlsx]ALEG!R37C7</stp>
        <tr r="G37" s="3"/>
      </tp>
      <tp>
        <v>26.46</v>
        <stp/>
        <stp>##V3_BDPV12</stp>
        <stp>WOW AU Equity</stp>
        <stp>LAST_PRICE</stp>
        <stp>[Crispin Spreadsheet.xlsx]SWAN!R14C7</stp>
        <tr r="G14" s="2"/>
      </tp>
      <tp>
        <v>3.06</v>
        <stp/>
        <stp>##V3_BDPV12</stp>
        <stp>MTS AU Equity</stp>
        <stp>LAST_PRICE</stp>
        <stp>[Crispin Spreadsheet.xlsx]SWAN!R10C7</stp>
        <tr r="G10" s="2"/>
      </tp>
      <tp>
        <v>1440</v>
        <stp/>
        <stp>##V3_BDPV12</stp>
        <stp>HSX LN Equity</stp>
        <stp>LAST_PRICE</stp>
        <stp>[Crispin Spreadsheet.xlsx]FDXC!R36C7</stp>
        <tr r="G36" s="8"/>
      </tp>
      <tp>
        <v>126.54</v>
        <stp/>
        <stp>##V3_BDPV12</stp>
        <stp>GBS LN Equity</stp>
        <stp>LAST_PRICE</stp>
        <stp>[Crispin Spreadsheet.xlsx]ALEG!R39C7</stp>
        <tr r="G39" s="3"/>
      </tp>
      <tp>
        <v>146.75</v>
        <stp/>
        <stp>##V3_BDHV12</stp>
        <stp>ACA LN Equity</stp>
        <stp>PX_CLOSE_1D</stp>
        <stp>28/03/2018</stp>
        <stp>28/03/2018</stp>
        <stp>[Crispin Spreadsheet.xlsx]FDXC!R32C22</stp>
        <tr r="V32" s="8"/>
      </tp>
      <tp>
        <v>25.61</v>
        <stp/>
        <stp>##V3_BDPV12</stp>
        <stp>METSO FH Equity</stp>
        <stp>PX_YEST_CLOSE</stp>
        <stp>[Crispin Spreadsheet.xlsx]OEI!R72C6</stp>
        <tr r="F72" s="1"/>
      </tp>
      <tp>
        <v>467.8</v>
        <stp/>
        <stp>##V3_BDHV12</stp>
        <stp>HWDN LN Equity</stp>
        <stp>PX_CLOSE_1D</stp>
        <stp>28/03/2018</stp>
        <stp>28/03/2018</stp>
        <stp>[Crispin Spreadsheet.xlsx]OPUS!R44C22</stp>
        <tr r="V44" s="4"/>
      </tp>
      <tp>
        <v>60</v>
        <stp/>
        <stp>##V3_BDHV12</stp>
        <stp>TUNG LN Equity</stp>
        <stp>PX_CLOSE_1D</stp>
        <stp>28/03/2018</stp>
        <stp>28/03/2018</stp>
        <stp>[Crispin Spreadsheet.xlsx]FDXC!R44C22</stp>
        <tr r="V44" s="8"/>
      </tp>
      <tp>
        <v>0.87560000000000004</v>
        <stp/>
        <stp>##V3_BDPV12</stp>
        <stp>EURGBp Curncy</stp>
        <stp>LAST_PRICE</stp>
        <stp>[Crispin Spreadsheet.xlsx]OEI!R458C13</stp>
        <tr r="M458" s="1"/>
      </tp>
      <tp>
        <v>0.87560000000000004</v>
        <stp/>
        <stp>##V3_BDPV12</stp>
        <stp>EURGBp Curncy</stp>
        <stp>LAST_PRICE</stp>
        <stp>[Crispin Spreadsheet.xlsx]OEI!R459C13</stp>
        <tr r="M459" s="1"/>
      </tp>
      <tp>
        <v>0.87560000000000004</v>
        <stp/>
        <stp>##V3_BDPV12</stp>
        <stp>EURGBp Curncy</stp>
        <stp>LAST_PRICE</stp>
        <stp>[Crispin Spreadsheet.xlsx]OEI!R454C13</stp>
        <tr r="M454" s="1"/>
      </tp>
      <tp>
        <v>0.87560000000000004</v>
        <stp/>
        <stp>##V3_BDPV12</stp>
        <stp>EURGBp Curncy</stp>
        <stp>LAST_PRICE</stp>
        <stp>[Crispin Spreadsheet.xlsx]OEI!R455C13</stp>
        <tr r="M455" s="1"/>
      </tp>
      <tp>
        <v>0.87560000000000004</v>
        <stp/>
        <stp>##V3_BDPV12</stp>
        <stp>EURGBp Curncy</stp>
        <stp>LAST_PRICE</stp>
        <stp>[Crispin Spreadsheet.xlsx]OEI!R456C13</stp>
        <tr r="M456" s="1"/>
      </tp>
      <tp>
        <v>0.87560000000000004</v>
        <stp/>
        <stp>##V3_BDPV12</stp>
        <stp>EURGBp Curncy</stp>
        <stp>LAST_PRICE</stp>
        <stp>[Crispin Spreadsheet.xlsx]OEI!R457C13</stp>
        <tr r="M457" s="1"/>
      </tp>
      <tp>
        <v>0.87560000000000004</v>
        <stp/>
        <stp>##V3_BDPV12</stp>
        <stp>EURGBp Curncy</stp>
        <stp>LAST_PRICE</stp>
        <stp>[Crispin Spreadsheet.xlsx]OEI!R450C13</stp>
        <tr r="M450" s="1"/>
      </tp>
      <tp>
        <v>0.87560000000000004</v>
        <stp/>
        <stp>##V3_BDPV12</stp>
        <stp>EURGBp Curncy</stp>
        <stp>LAST_PRICE</stp>
        <stp>[Crispin Spreadsheet.xlsx]OEI!R451C13</stp>
        <tr r="M451" s="1"/>
      </tp>
      <tp>
        <v>0.87560000000000004</v>
        <stp/>
        <stp>##V3_BDPV12</stp>
        <stp>EURGBp Curncy</stp>
        <stp>LAST_PRICE</stp>
        <stp>[Crispin Spreadsheet.xlsx]OEI!R452C13</stp>
        <tr r="M452" s="1"/>
      </tp>
      <tp>
        <v>0.87560000000000004</v>
        <stp/>
        <stp>##V3_BDPV12</stp>
        <stp>EURGBp Curncy</stp>
        <stp>LAST_PRICE</stp>
        <stp>[Crispin Spreadsheet.xlsx]OEI!R453C13</stp>
        <tr r="M453" s="1"/>
      </tp>
      <tp>
        <v>0.87560000000000004</v>
        <stp/>
        <stp>##V3_BDPV12</stp>
        <stp>EURGBp Curncy</stp>
        <stp>LAST_PRICE</stp>
        <stp>[Crispin Spreadsheet.xlsx]OEI!R448C13</stp>
        <tr r="M448" s="1"/>
      </tp>
      <tp>
        <v>0.87560000000000004</v>
        <stp/>
        <stp>##V3_BDPV12</stp>
        <stp>EURGBp Curncy</stp>
        <stp>LAST_PRICE</stp>
        <stp>[Crispin Spreadsheet.xlsx]OEI!R449C13</stp>
        <tr r="M449" s="1"/>
      </tp>
      <tp>
        <v>0.87560000000000004</v>
        <stp/>
        <stp>##V3_BDPV12</stp>
        <stp>EURGBp Curncy</stp>
        <stp>LAST_PRICE</stp>
        <stp>[Crispin Spreadsheet.xlsx]OEI!R444C13</stp>
        <tr r="M444" s="1"/>
      </tp>
      <tp>
        <v>0.87560000000000004</v>
        <stp/>
        <stp>##V3_BDPV12</stp>
        <stp>EURGBp Curncy</stp>
        <stp>LAST_PRICE</stp>
        <stp>[Crispin Spreadsheet.xlsx]OEI!R445C13</stp>
        <tr r="M445" s="1"/>
      </tp>
      <tp>
        <v>0.87560000000000004</v>
        <stp/>
        <stp>##V3_BDPV12</stp>
        <stp>EURGBp Curncy</stp>
        <stp>LAST_PRICE</stp>
        <stp>[Crispin Spreadsheet.xlsx]OEI!R446C13</stp>
        <tr r="M446" s="1"/>
      </tp>
      <tp>
        <v>0.87560000000000004</v>
        <stp/>
        <stp>##V3_BDPV12</stp>
        <stp>EURGBp Curncy</stp>
        <stp>LAST_PRICE</stp>
        <stp>[Crispin Spreadsheet.xlsx]OEI!R447C13</stp>
        <tr r="M447" s="1"/>
      </tp>
      <tp>
        <v>0.87560000000000004</v>
        <stp/>
        <stp>##V3_BDPV12</stp>
        <stp>EURGBp Curncy</stp>
        <stp>LAST_PRICE</stp>
        <stp>[Crispin Spreadsheet.xlsx]OEI!R440C13</stp>
        <tr r="M440" s="1"/>
      </tp>
      <tp>
        <v>0.87560000000000004</v>
        <stp/>
        <stp>##V3_BDPV12</stp>
        <stp>EURGBp Curncy</stp>
        <stp>LAST_PRICE</stp>
        <stp>[Crispin Spreadsheet.xlsx]OEI!R441C13</stp>
        <tr r="M441" s="1"/>
      </tp>
      <tp>
        <v>0.87560000000000004</v>
        <stp/>
        <stp>##V3_BDPV12</stp>
        <stp>EURGBp Curncy</stp>
        <stp>LAST_PRICE</stp>
        <stp>[Crispin Spreadsheet.xlsx]OEI!R442C13</stp>
        <tr r="M442" s="1"/>
      </tp>
      <tp>
        <v>0.87560000000000004</v>
        <stp/>
        <stp>##V3_BDPV12</stp>
        <stp>EURGBp Curncy</stp>
        <stp>LAST_PRICE</stp>
        <stp>[Crispin Spreadsheet.xlsx]OEI!R443C13</stp>
        <tr r="M443" s="1"/>
      </tp>
      <tp>
        <v>0.87560000000000004</v>
        <stp/>
        <stp>##V3_BDPV12</stp>
        <stp>EURGBp Curncy</stp>
        <stp>LAST_PRICE</stp>
        <stp>[Crispin Spreadsheet.xlsx]OEI!R478C13</stp>
        <tr r="M478" s="1"/>
      </tp>
      <tp>
        <v>0.87560000000000004</v>
        <stp/>
        <stp>##V3_BDPV12</stp>
        <stp>EURGBp Curncy</stp>
        <stp>LAST_PRICE</stp>
        <stp>[Crispin Spreadsheet.xlsx]OEI!R479C13</stp>
        <tr r="M479" s="1"/>
      </tp>
      <tp>
        <v>0.87560000000000004</v>
        <stp/>
        <stp>##V3_BDPV12</stp>
        <stp>EURGBp Curncy</stp>
        <stp>LAST_PRICE</stp>
        <stp>[Crispin Spreadsheet.xlsx]OEI!R474C13</stp>
        <tr r="M474" s="1"/>
      </tp>
      <tp>
        <v>0.87560000000000004</v>
        <stp/>
        <stp>##V3_BDPV12</stp>
        <stp>EURGBp Curncy</stp>
        <stp>LAST_PRICE</stp>
        <stp>[Crispin Spreadsheet.xlsx]OEI!R475C13</stp>
        <tr r="M475" s="1"/>
      </tp>
      <tp>
        <v>0.87560000000000004</v>
        <stp/>
        <stp>##V3_BDPV12</stp>
        <stp>EURGBp Curncy</stp>
        <stp>LAST_PRICE</stp>
        <stp>[Crispin Spreadsheet.xlsx]OEI!R477C13</stp>
        <tr r="M477" s="1"/>
      </tp>
      <tp>
        <v>0.87560000000000004</v>
        <stp/>
        <stp>##V3_BDPV12</stp>
        <stp>EURGBp Curncy</stp>
        <stp>LAST_PRICE</stp>
        <stp>[Crispin Spreadsheet.xlsx]OEI!R470C13</stp>
        <tr r="M470" s="1"/>
      </tp>
      <tp>
        <v>0.87560000000000004</v>
        <stp/>
        <stp>##V3_BDPV12</stp>
        <stp>EURGBp Curncy</stp>
        <stp>LAST_PRICE</stp>
        <stp>[Crispin Spreadsheet.xlsx]OEI!R472C13</stp>
        <tr r="M472" s="1"/>
      </tp>
      <tp>
        <v>0.87560000000000004</v>
        <stp/>
        <stp>##V3_BDPV12</stp>
        <stp>EURGBp Curncy</stp>
        <stp>LAST_PRICE</stp>
        <stp>[Crispin Spreadsheet.xlsx]OEI!R473C13</stp>
        <tr r="M473" s="1"/>
      </tp>
      <tp>
        <v>0.87560000000000004</v>
        <stp/>
        <stp>##V3_BDPV12</stp>
        <stp>EURGBp Curncy</stp>
        <stp>LAST_PRICE</stp>
        <stp>[Crispin Spreadsheet.xlsx]OEI!R468C13</stp>
        <tr r="M468" s="1"/>
      </tp>
      <tp>
        <v>0.87560000000000004</v>
        <stp/>
        <stp>##V3_BDPV12</stp>
        <stp>EURGBp Curncy</stp>
        <stp>LAST_PRICE</stp>
        <stp>[Crispin Spreadsheet.xlsx]OEI!R469C13</stp>
        <tr r="M469" s="1"/>
      </tp>
      <tp>
        <v>0.87560000000000004</v>
        <stp/>
        <stp>##V3_BDPV12</stp>
        <stp>EURGBp Curncy</stp>
        <stp>LAST_PRICE</stp>
        <stp>[Crispin Spreadsheet.xlsx]OEI!R464C13</stp>
        <tr r="M464" s="1"/>
      </tp>
      <tp>
        <v>0.87560000000000004</v>
        <stp/>
        <stp>##V3_BDPV12</stp>
        <stp>EURGBp Curncy</stp>
        <stp>LAST_PRICE</stp>
        <stp>[Crispin Spreadsheet.xlsx]OEI!R466C13</stp>
        <tr r="M466" s="1"/>
      </tp>
      <tp>
        <v>0.87560000000000004</v>
        <stp/>
        <stp>##V3_BDPV12</stp>
        <stp>EURGBp Curncy</stp>
        <stp>LAST_PRICE</stp>
        <stp>[Crispin Spreadsheet.xlsx]OEI!R467C13</stp>
        <tr r="M467" s="1"/>
      </tp>
      <tp>
        <v>0.87560000000000004</v>
        <stp/>
        <stp>##V3_BDPV12</stp>
        <stp>EURGBp Curncy</stp>
        <stp>LAST_PRICE</stp>
        <stp>[Crispin Spreadsheet.xlsx]OEI!R460C13</stp>
        <tr r="M460" s="1"/>
      </tp>
      <tp>
        <v>0.87560000000000004</v>
        <stp/>
        <stp>##V3_BDPV12</stp>
        <stp>EURGBp Curncy</stp>
        <stp>LAST_PRICE</stp>
        <stp>[Crispin Spreadsheet.xlsx]OEI!R461C13</stp>
        <tr r="M461" s="1"/>
      </tp>
      <tp>
        <v>0.87560000000000004</v>
        <stp/>
        <stp>##V3_BDPV12</stp>
        <stp>EURGBp Curncy</stp>
        <stp>LAST_PRICE</stp>
        <stp>[Crispin Spreadsheet.xlsx]OEI!R462C13</stp>
        <tr r="M462" s="1"/>
      </tp>
      <tp>
        <v>0.87560000000000004</v>
        <stp/>
        <stp>##V3_BDPV12</stp>
        <stp>EURGBp Curncy</stp>
        <stp>LAST_PRICE</stp>
        <stp>[Crispin Spreadsheet.xlsx]OEI!R463C13</stp>
        <tr r="M463" s="1"/>
      </tp>
      <tp>
        <v>0.87560000000000004</v>
        <stp/>
        <stp>##V3_BDPV12</stp>
        <stp>EURGBp Curncy</stp>
        <stp>LAST_PRICE</stp>
        <stp>[Crispin Spreadsheet.xlsx]OEI!R418C13</stp>
        <tr r="M418" s="1"/>
      </tp>
      <tp>
        <v>0.87560000000000004</v>
        <stp/>
        <stp>##V3_BDPV12</stp>
        <stp>EURGBp Curncy</stp>
        <stp>LAST_PRICE</stp>
        <stp>[Crispin Spreadsheet.xlsx]OEI!R419C13</stp>
        <tr r="M419" s="1"/>
      </tp>
      <tp>
        <v>0.87560000000000004</v>
        <stp/>
        <stp>##V3_BDPV12</stp>
        <stp>EURGBp Curncy</stp>
        <stp>LAST_PRICE</stp>
        <stp>[Crispin Spreadsheet.xlsx]OEI!R414C13</stp>
        <tr r="M414" s="1"/>
      </tp>
      <tp>
        <v>0.87560000000000004</v>
        <stp/>
        <stp>##V3_BDPV12</stp>
        <stp>EURGBp Curncy</stp>
        <stp>LAST_PRICE</stp>
        <stp>[Crispin Spreadsheet.xlsx]OEI!R415C13</stp>
        <tr r="M415" s="1"/>
      </tp>
      <tp>
        <v>0.87560000000000004</v>
        <stp/>
        <stp>##V3_BDPV12</stp>
        <stp>EURGBp Curncy</stp>
        <stp>LAST_PRICE</stp>
        <stp>[Crispin Spreadsheet.xlsx]OEI!R416C13</stp>
        <tr r="M416" s="1"/>
      </tp>
      <tp>
        <v>0.87560000000000004</v>
        <stp/>
        <stp>##V3_BDPV12</stp>
        <stp>EURGBp Curncy</stp>
        <stp>LAST_PRICE</stp>
        <stp>[Crispin Spreadsheet.xlsx]OEI!R417C13</stp>
        <tr r="M417" s="1"/>
      </tp>
      <tp>
        <v>0.87560000000000004</v>
        <stp/>
        <stp>##V3_BDPV12</stp>
        <stp>EURGBp Curncy</stp>
        <stp>LAST_PRICE</stp>
        <stp>[Crispin Spreadsheet.xlsx]OEI!R410C13</stp>
        <tr r="M410" s="1"/>
      </tp>
      <tp>
        <v>0.87560000000000004</v>
        <stp/>
        <stp>##V3_BDPV12</stp>
        <stp>EURGBp Curncy</stp>
        <stp>LAST_PRICE</stp>
        <stp>[Crispin Spreadsheet.xlsx]OEI!R411C13</stp>
        <tr r="M411" s="1"/>
      </tp>
      <tp>
        <v>0.87560000000000004</v>
        <stp/>
        <stp>##V3_BDPV12</stp>
        <stp>EURGBp Curncy</stp>
        <stp>LAST_PRICE</stp>
        <stp>[Crispin Spreadsheet.xlsx]OEI!R412C13</stp>
        <tr r="M412" s="1"/>
      </tp>
      <tp>
        <v>0.87560000000000004</v>
        <stp/>
        <stp>##V3_BDPV12</stp>
        <stp>EURGBp Curncy</stp>
        <stp>LAST_PRICE</stp>
        <stp>[Crispin Spreadsheet.xlsx]OEI!R413C13</stp>
        <tr r="M413" s="1"/>
      </tp>
      <tp>
        <v>0.87560000000000004</v>
        <stp/>
        <stp>##V3_BDPV12</stp>
        <stp>EURGBp Curncy</stp>
        <stp>LAST_PRICE</stp>
        <stp>[Crispin Spreadsheet.xlsx]OEI!R408C13</stp>
        <tr r="M408" s="1"/>
      </tp>
      <tp>
        <v>0.87560000000000004</v>
        <stp/>
        <stp>##V3_BDPV12</stp>
        <stp>EURGBp Curncy</stp>
        <stp>LAST_PRICE</stp>
        <stp>[Crispin Spreadsheet.xlsx]OEI!R409C13</stp>
        <tr r="M409" s="1"/>
      </tp>
      <tp>
        <v>0.87560000000000004</v>
        <stp/>
        <stp>##V3_BDPV12</stp>
        <stp>EURGBp Curncy</stp>
        <stp>LAST_PRICE</stp>
        <stp>[Crispin Spreadsheet.xlsx]OEI!R404C13</stp>
        <tr r="M404" s="1"/>
      </tp>
      <tp>
        <v>0.87560000000000004</v>
        <stp/>
        <stp>##V3_BDPV12</stp>
        <stp>EURGBp Curncy</stp>
        <stp>LAST_PRICE</stp>
        <stp>[Crispin Spreadsheet.xlsx]OEI!R405C13</stp>
        <tr r="M405" s="1"/>
      </tp>
      <tp>
        <v>0.87560000000000004</v>
        <stp/>
        <stp>##V3_BDPV12</stp>
        <stp>EURGBp Curncy</stp>
        <stp>LAST_PRICE</stp>
        <stp>[Crispin Spreadsheet.xlsx]OEI!R406C13</stp>
        <tr r="M406" s="1"/>
      </tp>
      <tp>
        <v>0.87560000000000004</v>
        <stp/>
        <stp>##V3_BDPV12</stp>
        <stp>EURGBp Curncy</stp>
        <stp>LAST_PRICE</stp>
        <stp>[Crispin Spreadsheet.xlsx]OEI!R407C13</stp>
        <tr r="M407" s="1"/>
      </tp>
      <tp>
        <v>0.87560000000000004</v>
        <stp/>
        <stp>##V3_BDPV12</stp>
        <stp>EURGBp Curncy</stp>
        <stp>LAST_PRICE</stp>
        <stp>[Crispin Spreadsheet.xlsx]OEI!R402C13</stp>
        <tr r="M402" s="1"/>
      </tp>
      <tp>
        <v>0.87560000000000004</v>
        <stp/>
        <stp>##V3_BDPV12</stp>
        <stp>EURGBp Curncy</stp>
        <stp>LAST_PRICE</stp>
        <stp>[Crispin Spreadsheet.xlsx]OEI!R403C13</stp>
        <tr r="M403" s="1"/>
      </tp>
      <tp>
        <v>0.87560000000000004</v>
        <stp/>
        <stp>##V3_BDPV12</stp>
        <stp>EURGBp Curncy</stp>
        <stp>LAST_PRICE</stp>
        <stp>[Crispin Spreadsheet.xlsx]OEI!R438C13</stp>
        <tr r="M438" s="1"/>
      </tp>
      <tp>
        <v>0.87560000000000004</v>
        <stp/>
        <stp>##V3_BDPV12</stp>
        <stp>EURGBp Curncy</stp>
        <stp>LAST_PRICE</stp>
        <stp>[Crispin Spreadsheet.xlsx]OEI!R439C13</stp>
        <tr r="M439" s="1"/>
      </tp>
      <tp>
        <v>0.87560000000000004</v>
        <stp/>
        <stp>##V3_BDPV12</stp>
        <stp>EURGBp Curncy</stp>
        <stp>LAST_PRICE</stp>
        <stp>[Crispin Spreadsheet.xlsx]OEI!R434C13</stp>
        <tr r="M434" s="1"/>
      </tp>
      <tp>
        <v>0.87560000000000004</v>
        <stp/>
        <stp>##V3_BDPV12</stp>
        <stp>EURGBp Curncy</stp>
        <stp>LAST_PRICE</stp>
        <stp>[Crispin Spreadsheet.xlsx]OEI!R435C13</stp>
        <tr r="M435" s="1"/>
      </tp>
      <tp>
        <v>0.87560000000000004</v>
        <stp/>
        <stp>##V3_BDPV12</stp>
        <stp>EURGBp Curncy</stp>
        <stp>LAST_PRICE</stp>
        <stp>[Crispin Spreadsheet.xlsx]OEI!R436C13</stp>
        <tr r="M436" s="1"/>
      </tp>
      <tp>
        <v>0.87560000000000004</v>
        <stp/>
        <stp>##V3_BDPV12</stp>
        <stp>EURGBp Curncy</stp>
        <stp>LAST_PRICE</stp>
        <stp>[Crispin Spreadsheet.xlsx]OEI!R431C13</stp>
        <tr r="M431" s="1"/>
      </tp>
      <tp>
        <v>0.87560000000000004</v>
        <stp/>
        <stp>##V3_BDPV12</stp>
        <stp>EURGBp Curncy</stp>
        <stp>LAST_PRICE</stp>
        <stp>[Crispin Spreadsheet.xlsx]OEI!R433C13</stp>
        <tr r="M433" s="1"/>
      </tp>
      <tp>
        <v>0.87560000000000004</v>
        <stp/>
        <stp>##V3_BDPV12</stp>
        <stp>EURGBp Curncy</stp>
        <stp>LAST_PRICE</stp>
        <stp>[Crispin Spreadsheet.xlsx]OEI!R429C13</stp>
        <tr r="M429" s="1"/>
      </tp>
      <tp>
        <v>0.87560000000000004</v>
        <stp/>
        <stp>##V3_BDPV12</stp>
        <stp>EURGBp Curncy</stp>
        <stp>LAST_PRICE</stp>
        <stp>[Crispin Spreadsheet.xlsx]OEI!R424C13</stp>
        <tr r="M424" s="1"/>
      </tp>
      <tp>
        <v>0.87560000000000004</v>
        <stp/>
        <stp>##V3_BDPV12</stp>
        <stp>EURGBp Curncy</stp>
        <stp>LAST_PRICE</stp>
        <stp>[Crispin Spreadsheet.xlsx]OEI!R425C13</stp>
        <tr r="M425" s="1"/>
      </tp>
      <tp>
        <v>0.87560000000000004</v>
        <stp/>
        <stp>##V3_BDPV12</stp>
        <stp>EURGBp Curncy</stp>
        <stp>LAST_PRICE</stp>
        <stp>[Crispin Spreadsheet.xlsx]OEI!R426C13</stp>
        <tr r="M426" s="1"/>
      </tp>
      <tp>
        <v>0.87560000000000004</v>
        <stp/>
        <stp>##V3_BDPV12</stp>
        <stp>EURGBp Curncy</stp>
        <stp>LAST_PRICE</stp>
        <stp>[Crispin Spreadsheet.xlsx]OEI!R427C13</stp>
        <tr r="M427" s="1"/>
      </tp>
      <tp>
        <v>0.87560000000000004</v>
        <stp/>
        <stp>##V3_BDPV12</stp>
        <stp>EURGBp Curncy</stp>
        <stp>LAST_PRICE</stp>
        <stp>[Crispin Spreadsheet.xlsx]OEI!R420C13</stp>
        <tr r="M420" s="1"/>
      </tp>
      <tp>
        <v>0.87560000000000004</v>
        <stp/>
        <stp>##V3_BDPV12</stp>
        <stp>EURGBp Curncy</stp>
        <stp>LAST_PRICE</stp>
        <stp>[Crispin Spreadsheet.xlsx]OEI!R421C13</stp>
        <tr r="M421" s="1"/>
      </tp>
      <tp>
        <v>0.87560000000000004</v>
        <stp/>
        <stp>##V3_BDPV12</stp>
        <stp>EURGBp Curncy</stp>
        <stp>LAST_PRICE</stp>
        <stp>[Crispin Spreadsheet.xlsx]OEI!R422C13</stp>
        <tr r="M422" s="1"/>
      </tp>
      <tp>
        <v>0.87560000000000004</v>
        <stp/>
        <stp>##V3_BDPV12</stp>
        <stp>EURGBp Curncy</stp>
        <stp>LAST_PRICE</stp>
        <stp>[Crispin Spreadsheet.xlsx]OEI!R423C13</stp>
        <tr r="M423" s="1"/>
      </tp>
      <tp>
        <v>0.87560000000000004</v>
        <stp/>
        <stp>##V3_BDPV12</stp>
        <stp>EURGBp Curncy</stp>
        <stp>LAST_PRICE</stp>
        <stp>[Crispin Spreadsheet.xlsx]OEI!R498C13</stp>
        <tr r="M498" s="1"/>
      </tp>
      <tp>
        <v>0.87560000000000004</v>
        <stp/>
        <stp>##V3_BDPV12</stp>
        <stp>EURGBp Curncy</stp>
        <stp>LAST_PRICE</stp>
        <stp>[Crispin Spreadsheet.xlsx]OEI!R499C13</stp>
        <tr r="M499" s="1"/>
      </tp>
      <tp>
        <v>0.87560000000000004</v>
        <stp/>
        <stp>##V3_BDPV12</stp>
        <stp>EURGBp Curncy</stp>
        <stp>LAST_PRICE</stp>
        <stp>[Crispin Spreadsheet.xlsx]OEI!R495C13</stp>
        <tr r="M495" s="1"/>
      </tp>
      <tp>
        <v>0.87560000000000004</v>
        <stp/>
        <stp>##V3_BDPV12</stp>
        <stp>EURGBp Curncy</stp>
        <stp>LAST_PRICE</stp>
        <stp>[Crispin Spreadsheet.xlsx]OEI!R496C13</stp>
        <tr r="M496" s="1"/>
      </tp>
      <tp>
        <v>0.87560000000000004</v>
        <stp/>
        <stp>##V3_BDPV12</stp>
        <stp>EURGBp Curncy</stp>
        <stp>LAST_PRICE</stp>
        <stp>[Crispin Spreadsheet.xlsx]OEI!R497C13</stp>
        <tr r="M497" s="1"/>
      </tp>
      <tp>
        <v>0.87560000000000004</v>
        <stp/>
        <stp>##V3_BDPV12</stp>
        <stp>EURGBp Curncy</stp>
        <stp>LAST_PRICE</stp>
        <stp>[Crispin Spreadsheet.xlsx]OEI!R490C13</stp>
        <tr r="M490" s="1"/>
      </tp>
      <tp>
        <v>0.87560000000000004</v>
        <stp/>
        <stp>##V3_BDPV12</stp>
        <stp>EURGBp Curncy</stp>
        <stp>LAST_PRICE</stp>
        <stp>[Crispin Spreadsheet.xlsx]OEI!R491C13</stp>
        <tr r="M491" s="1"/>
      </tp>
      <tp>
        <v>0.87560000000000004</v>
        <stp/>
        <stp>##V3_BDPV12</stp>
        <stp>EURGBp Curncy</stp>
        <stp>LAST_PRICE</stp>
        <stp>[Crispin Spreadsheet.xlsx]OEI!R492C13</stp>
        <tr r="M492" s="1"/>
      </tp>
      <tp>
        <v>0.87560000000000004</v>
        <stp/>
        <stp>##V3_BDPV12</stp>
        <stp>EURGBp Curncy</stp>
        <stp>LAST_PRICE</stp>
        <stp>[Crispin Spreadsheet.xlsx]OEI!R488C13</stp>
        <tr r="M488" s="1"/>
      </tp>
      <tp>
        <v>0.87560000000000004</v>
        <stp/>
        <stp>##V3_BDPV12</stp>
        <stp>EURGBp Curncy</stp>
        <stp>LAST_PRICE</stp>
        <stp>[Crispin Spreadsheet.xlsx]OEI!R489C13</stp>
        <tr r="M489" s="1"/>
      </tp>
      <tp>
        <v>0.87560000000000004</v>
        <stp/>
        <stp>##V3_BDPV12</stp>
        <stp>EURGBp Curncy</stp>
        <stp>LAST_PRICE</stp>
        <stp>[Crispin Spreadsheet.xlsx]OEI!R484C13</stp>
        <tr r="M484" s="1"/>
      </tp>
      <tp>
        <v>0.87560000000000004</v>
        <stp/>
        <stp>##V3_BDPV12</stp>
        <stp>EURGBp Curncy</stp>
        <stp>LAST_PRICE</stp>
        <stp>[Crispin Spreadsheet.xlsx]OEI!R485C13</stp>
        <tr r="M485" s="1"/>
      </tp>
      <tp>
        <v>0.87560000000000004</v>
        <stp/>
        <stp>##V3_BDPV12</stp>
        <stp>EURGBp Curncy</stp>
        <stp>LAST_PRICE</stp>
        <stp>[Crispin Spreadsheet.xlsx]OEI!R486C13</stp>
        <tr r="M486" s="1"/>
      </tp>
      <tp>
        <v>0.87560000000000004</v>
        <stp/>
        <stp>##V3_BDPV12</stp>
        <stp>EURGBp Curncy</stp>
        <stp>LAST_PRICE</stp>
        <stp>[Crispin Spreadsheet.xlsx]OEI!R487C13</stp>
        <tr r="M487" s="1"/>
      </tp>
      <tp>
        <v>0.87560000000000004</v>
        <stp/>
        <stp>##V3_BDPV12</stp>
        <stp>EURGBp Curncy</stp>
        <stp>LAST_PRICE</stp>
        <stp>[Crispin Spreadsheet.xlsx]OEI!R481C13</stp>
        <tr r="M481" s="1"/>
      </tp>
      <tp>
        <v>0.87560000000000004</v>
        <stp/>
        <stp>##V3_BDPV12</stp>
        <stp>EURGBp Curncy</stp>
        <stp>LAST_PRICE</stp>
        <stp>[Crispin Spreadsheet.xlsx]OEI!R483C13</stp>
        <tr r="M483" s="1"/>
      </tp>
      <tp>
        <v>0.87560000000000004</v>
        <stp/>
        <stp>##V3_BDPV12</stp>
        <stp>EURGBP Curncy</stp>
        <stp>LAST_PRICE</stp>
        <stp>[Crispin Spreadsheet.xlsx]OEI!R471C13</stp>
        <tr r="M471" s="1"/>
      </tp>
      <tp>
        <v>0.87560000000000004</v>
        <stp/>
        <stp>##V3_BDPV12</stp>
        <stp>EURGBP Curncy</stp>
        <stp>LAST_PRICE</stp>
        <stp>[Crispin Spreadsheet.xlsx]OEI!R400C13</stp>
        <tr r="M400" s="1"/>
      </tp>
      <tp>
        <v>0.87560000000000004</v>
        <stp/>
        <stp>##V3_BDPV12</stp>
        <stp>EURGBP Curncy</stp>
        <stp>LAST_PRICE</stp>
        <stp>[Crispin Spreadsheet.xlsx]OEI!R401C13</stp>
        <tr r="M401" s="1"/>
      </tp>
      <tp>
        <v>0.87560000000000004</v>
        <stp/>
        <stp>##V3_BDPV12</stp>
        <stp>EURGBP Curncy</stp>
        <stp>LAST_PRICE</stp>
        <stp>[Crispin Spreadsheet.xlsx]OEI!R437C13</stp>
        <tr r="M437" s="1"/>
      </tp>
      <tp>
        <v>0.87560000000000004</v>
        <stp/>
        <stp>##V3_BDPV12</stp>
        <stp>EURGBP Curncy</stp>
        <stp>LAST_PRICE</stp>
        <stp>[Crispin Spreadsheet.xlsx]OEI!R428C13</stp>
        <tr r="M428" s="1"/>
      </tp>
      <tp>
        <v>0.87560000000000004</v>
        <stp/>
        <stp>##V3_BDPV12</stp>
        <stp>EURGBP Curncy</stp>
        <stp>LAST_PRICE</stp>
        <stp>[Crispin Spreadsheet.xlsx]OEI!R494C13</stp>
        <tr r="M494" s="1"/>
      </tp>
      <tp>
        <v>0.87560000000000004</v>
        <stp/>
        <stp>##V3_BDPV12</stp>
        <stp>EURGBP Curncy</stp>
        <stp>LAST_PRICE</stp>
        <stp>[Crispin Spreadsheet.xlsx]OEI!R493C13</stp>
        <tr r="M493" s="1"/>
      </tp>
      <tp>
        <v>0.87560000000000004</v>
        <stp/>
        <stp>##V3_BDPV12</stp>
        <stp>EURGBP Curncy</stp>
        <stp>LAST_PRICE</stp>
        <stp>[Crispin Spreadsheet.xlsx]OEI!R480C13</stp>
        <tr r="M480" s="1"/>
      </tp>
      <tp>
        <v>0.87560000000000004</v>
        <stp/>
        <stp>##V3_BDPV12</stp>
        <stp>EURGBP Curncy</stp>
        <stp>LAST_PRICE</stp>
        <stp>[Crispin Spreadsheet.xlsx]OEI!R482C13</stp>
        <tr r="M482" s="1"/>
      </tp>
      <tp>
        <v>0.87560000000000004</v>
        <stp/>
        <stp>##V3_BDPV12</stp>
        <stp>EURGBp Curncy</stp>
        <stp>LAST_PRICE</stp>
        <stp>[Crispin Spreadsheet.xlsx]OEI!R555C13</stp>
        <tr r="M555" s="1"/>
      </tp>
      <tp>
        <v>0.87560000000000004</v>
        <stp/>
        <stp>##V3_BDPV12</stp>
        <stp>EURGBp Curncy</stp>
        <stp>LAST_PRICE</stp>
        <stp>[Crispin Spreadsheet.xlsx]OEI!R556C13</stp>
        <tr r="M556" s="1"/>
      </tp>
      <tp>
        <v>0.87560000000000004</v>
        <stp/>
        <stp>##V3_BDPV12</stp>
        <stp>EURGBp Curncy</stp>
        <stp>LAST_PRICE</stp>
        <stp>[Crispin Spreadsheet.xlsx]OEI!R550C13</stp>
        <tr r="M550" s="1"/>
      </tp>
      <tp>
        <v>0.87560000000000004</v>
        <stp/>
        <stp>##V3_BDPV12</stp>
        <stp>EURGBp Curncy</stp>
        <stp>LAST_PRICE</stp>
        <stp>[Crispin Spreadsheet.xlsx]OEI!R551C13</stp>
        <tr r="M551" s="1"/>
      </tp>
      <tp>
        <v>0.87560000000000004</v>
        <stp/>
        <stp>##V3_BDPV12</stp>
        <stp>EURGBp Curncy</stp>
        <stp>LAST_PRICE</stp>
        <stp>[Crispin Spreadsheet.xlsx]OEI!R552C13</stp>
        <tr r="M552" s="1"/>
      </tp>
      <tp>
        <v>0.87560000000000004</v>
        <stp/>
        <stp>##V3_BDPV12</stp>
        <stp>EURGBp Curncy</stp>
        <stp>LAST_PRICE</stp>
        <stp>[Crispin Spreadsheet.xlsx]OEI!R548C13</stp>
        <tr r="M548" s="1"/>
      </tp>
      <tp>
        <v>0.87560000000000004</v>
        <stp/>
        <stp>##V3_BDPV12</stp>
        <stp>EURGBp Curncy</stp>
        <stp>LAST_PRICE</stp>
        <stp>[Crispin Spreadsheet.xlsx]OEI!R549C13</stp>
        <tr r="M549" s="1"/>
      </tp>
      <tp>
        <v>0.87560000000000004</v>
        <stp/>
        <stp>##V3_BDPV12</stp>
        <stp>EURGBp Curncy</stp>
        <stp>LAST_PRICE</stp>
        <stp>[Crispin Spreadsheet.xlsx]OEI!R544C13</stp>
        <tr r="M544" s="1"/>
      </tp>
      <tp>
        <v>0.87560000000000004</v>
        <stp/>
        <stp>##V3_BDPV12</stp>
        <stp>EURGBp Curncy</stp>
        <stp>LAST_PRICE</stp>
        <stp>[Crispin Spreadsheet.xlsx]OEI!R545C13</stp>
        <tr r="M545" s="1"/>
      </tp>
      <tp>
        <v>0.87560000000000004</v>
        <stp/>
        <stp>##V3_BDPV12</stp>
        <stp>EURGBp Curncy</stp>
        <stp>LAST_PRICE</stp>
        <stp>[Crispin Spreadsheet.xlsx]OEI!R546C13</stp>
        <tr r="M546" s="1"/>
      </tp>
      <tp>
        <v>0.87560000000000004</v>
        <stp/>
        <stp>##V3_BDPV12</stp>
        <stp>EURGBp Curncy</stp>
        <stp>LAST_PRICE</stp>
        <stp>[Crispin Spreadsheet.xlsx]OEI!R547C13</stp>
        <tr r="M547" s="1"/>
      </tp>
      <tp>
        <v>0.87560000000000004</v>
        <stp/>
        <stp>##V3_BDPV12</stp>
        <stp>EURGBp Curncy</stp>
        <stp>LAST_PRICE</stp>
        <stp>[Crispin Spreadsheet.xlsx]OEI!R540C13</stp>
        <tr r="M540" s="1"/>
      </tp>
      <tp>
        <v>0.87560000000000004</v>
        <stp/>
        <stp>##V3_BDPV12</stp>
        <stp>EURGBp Curncy</stp>
        <stp>LAST_PRICE</stp>
        <stp>[Crispin Spreadsheet.xlsx]OEI!R541C13</stp>
        <tr r="M541" s="1"/>
      </tp>
      <tp>
        <v>0.87560000000000004</v>
        <stp/>
        <stp>##V3_BDPV12</stp>
        <stp>EURGBp Curncy</stp>
        <stp>LAST_PRICE</stp>
        <stp>[Crispin Spreadsheet.xlsx]OEI!R542C13</stp>
        <tr r="M542" s="1"/>
      </tp>
      <tp>
        <v>0.87560000000000004</v>
        <stp/>
        <stp>##V3_BDPV12</stp>
        <stp>EURGBp Curncy</stp>
        <stp>LAST_PRICE</stp>
        <stp>[Crispin Spreadsheet.xlsx]OEI!R543C13</stp>
        <tr r="M543" s="1"/>
      </tp>
      <tp>
        <v>0.87560000000000004</v>
        <stp/>
        <stp>##V3_BDPV12</stp>
        <stp>EURGBp Curncy</stp>
        <stp>LAST_PRICE</stp>
        <stp>[Crispin Spreadsheet.xlsx]OEI!R578C13</stp>
        <tr r="M578" s="1"/>
      </tp>
      <tp>
        <v>0.87560000000000004</v>
        <stp/>
        <stp>##V3_BDPV12</stp>
        <stp>EURGBp Curncy</stp>
        <stp>LAST_PRICE</stp>
        <stp>[Crispin Spreadsheet.xlsx]OEI!R579C13</stp>
        <tr r="M579" s="1"/>
      </tp>
      <tp>
        <v>0.87560000000000004</v>
        <stp/>
        <stp>##V3_BDPV12</stp>
        <stp>EURGBp Curncy</stp>
        <stp>LAST_PRICE</stp>
        <stp>[Crispin Spreadsheet.xlsx]OEI!R574C13</stp>
        <tr r="M574" s="1"/>
      </tp>
      <tp>
        <v>0.87560000000000004</v>
        <stp/>
        <stp>##V3_BDPV12</stp>
        <stp>EURGBp Curncy</stp>
        <stp>LAST_PRICE</stp>
        <stp>[Crispin Spreadsheet.xlsx]OEI!R575C13</stp>
        <tr r="M575" s="1"/>
      </tp>
      <tp>
        <v>0.87560000000000004</v>
        <stp/>
        <stp>##V3_BDPV12</stp>
        <stp>EURGBp Curncy</stp>
        <stp>LAST_PRICE</stp>
        <stp>[Crispin Spreadsheet.xlsx]OEI!R576C13</stp>
        <tr r="M576" s="1"/>
      </tp>
      <tp>
        <v>0.87560000000000004</v>
        <stp/>
        <stp>##V3_BDPV12</stp>
        <stp>EURGBp Curncy</stp>
        <stp>LAST_PRICE</stp>
        <stp>[Crispin Spreadsheet.xlsx]OEI!R577C13</stp>
        <tr r="M577" s="1"/>
      </tp>
      <tp>
        <v>0.87560000000000004</v>
        <stp/>
        <stp>##V3_BDPV12</stp>
        <stp>EURGBp Curncy</stp>
        <stp>LAST_PRICE</stp>
        <stp>[Crispin Spreadsheet.xlsx]OEI!R570C13</stp>
        <tr r="M570" s="1"/>
      </tp>
      <tp>
        <v>0.87560000000000004</v>
        <stp/>
        <stp>##V3_BDPV12</stp>
        <stp>EURGBp Curncy</stp>
        <stp>LAST_PRICE</stp>
        <stp>[Crispin Spreadsheet.xlsx]OEI!R571C13</stp>
        <tr r="M571" s="1"/>
      </tp>
      <tp>
        <v>0.87560000000000004</v>
        <stp/>
        <stp>##V3_BDPV12</stp>
        <stp>EURGBp Curncy</stp>
        <stp>LAST_PRICE</stp>
        <stp>[Crispin Spreadsheet.xlsx]OEI!R572C13</stp>
        <tr r="M572" s="1"/>
      </tp>
      <tp>
        <v>0.87560000000000004</v>
        <stp/>
        <stp>##V3_BDPV12</stp>
        <stp>EURGBp Curncy</stp>
        <stp>LAST_PRICE</stp>
        <stp>[Crispin Spreadsheet.xlsx]OEI!R573C13</stp>
        <tr r="M573" s="1"/>
      </tp>
      <tp>
        <v>0.87560000000000004</v>
        <stp/>
        <stp>##V3_BDPV12</stp>
        <stp>EURGBp Curncy</stp>
        <stp>LAST_PRICE</stp>
        <stp>[Crispin Spreadsheet.xlsx]OEI!R568C13</stp>
        <tr r="M568" s="1"/>
      </tp>
      <tp>
        <v>0.87560000000000004</v>
        <stp/>
        <stp>##V3_BDPV12</stp>
        <stp>EURGBp Curncy</stp>
        <stp>LAST_PRICE</stp>
        <stp>[Crispin Spreadsheet.xlsx]OEI!R569C13</stp>
        <tr r="M569" s="1"/>
      </tp>
      <tp>
        <v>0.87560000000000004</v>
        <stp/>
        <stp>##V3_BDPV12</stp>
        <stp>EURGBp Curncy</stp>
        <stp>LAST_PRICE</stp>
        <stp>[Crispin Spreadsheet.xlsx]OEI!R564C13</stp>
        <tr r="M564" s="1"/>
      </tp>
      <tp>
        <v>0.87560000000000004</v>
        <stp/>
        <stp>##V3_BDPV12</stp>
        <stp>EURGBp Curncy</stp>
        <stp>LAST_PRICE</stp>
        <stp>[Crispin Spreadsheet.xlsx]OEI!R565C13</stp>
        <tr r="M565" s="1"/>
      </tp>
      <tp>
        <v>0.87560000000000004</v>
        <stp/>
        <stp>##V3_BDPV12</stp>
        <stp>EURGBp Curncy</stp>
        <stp>LAST_PRICE</stp>
        <stp>[Crispin Spreadsheet.xlsx]OEI!R566C13</stp>
        <tr r="M566" s="1"/>
      </tp>
      <tp>
        <v>0.87560000000000004</v>
        <stp/>
        <stp>##V3_BDPV12</stp>
        <stp>EURGBp Curncy</stp>
        <stp>LAST_PRICE</stp>
        <stp>[Crispin Spreadsheet.xlsx]OEI!R567C13</stp>
        <tr r="M567" s="1"/>
      </tp>
      <tp>
        <v>0.87560000000000004</v>
        <stp/>
        <stp>##V3_BDPV12</stp>
        <stp>EURGBp Curncy</stp>
        <stp>LAST_PRICE</stp>
        <stp>[Crispin Spreadsheet.xlsx]OEI!R560C13</stp>
        <tr r="M560" s="1"/>
      </tp>
      <tp>
        <v>0.87560000000000004</v>
        <stp/>
        <stp>##V3_BDPV12</stp>
        <stp>EURGBp Curncy</stp>
        <stp>LAST_PRICE</stp>
        <stp>[Crispin Spreadsheet.xlsx]OEI!R561C13</stp>
        <tr r="M561" s="1"/>
      </tp>
      <tp>
        <v>0.87560000000000004</v>
        <stp/>
        <stp>##V3_BDPV12</stp>
        <stp>EURGBp Curncy</stp>
        <stp>LAST_PRICE</stp>
        <stp>[Crispin Spreadsheet.xlsx]OEI!R562C13</stp>
        <tr r="M562" s="1"/>
      </tp>
      <tp>
        <v>0.87560000000000004</v>
        <stp/>
        <stp>##V3_BDPV12</stp>
        <stp>EURGBp Curncy</stp>
        <stp>LAST_PRICE</stp>
        <stp>[Crispin Spreadsheet.xlsx]OEI!R563C13</stp>
        <tr r="M563" s="1"/>
      </tp>
      <tp>
        <v>0.87560000000000004</v>
        <stp/>
        <stp>##V3_BDPV12</stp>
        <stp>EURGBp Curncy</stp>
        <stp>LAST_PRICE</stp>
        <stp>[Crispin Spreadsheet.xlsx]OEI!R519C13</stp>
        <tr r="M519" s="1"/>
      </tp>
      <tp>
        <v>0.87560000000000004</v>
        <stp/>
        <stp>##V3_BDPV12</stp>
        <stp>EURGBp Curncy</stp>
        <stp>LAST_PRICE</stp>
        <stp>[Crispin Spreadsheet.xlsx]OEI!R514C13</stp>
        <tr r="M514" s="1"/>
      </tp>
      <tp>
        <v>0.87560000000000004</v>
        <stp/>
        <stp>##V3_BDPV12</stp>
        <stp>EURGBp Curncy</stp>
        <stp>LAST_PRICE</stp>
        <stp>[Crispin Spreadsheet.xlsx]OEI!R515C13</stp>
        <tr r="M515" s="1"/>
      </tp>
      <tp>
        <v>0.87560000000000004</v>
        <stp/>
        <stp>##V3_BDPV12</stp>
        <stp>EURGBp Curncy</stp>
        <stp>LAST_PRICE</stp>
        <stp>[Crispin Spreadsheet.xlsx]OEI!R516C13</stp>
        <tr r="M516" s="1"/>
      </tp>
      <tp>
        <v>0.87560000000000004</v>
        <stp/>
        <stp>##V3_BDPV12</stp>
        <stp>EURGBp Curncy</stp>
        <stp>LAST_PRICE</stp>
        <stp>[Crispin Spreadsheet.xlsx]OEI!R517C13</stp>
        <tr r="M517" s="1"/>
      </tp>
      <tp>
        <v>0.87560000000000004</v>
        <stp/>
        <stp>##V3_BDPV12</stp>
        <stp>EURGBp Curncy</stp>
        <stp>LAST_PRICE</stp>
        <stp>[Crispin Spreadsheet.xlsx]OEI!R510C13</stp>
        <tr r="M510" s="1"/>
      </tp>
      <tp>
        <v>0.87560000000000004</v>
        <stp/>
        <stp>##V3_BDPV12</stp>
        <stp>EURGBp Curncy</stp>
        <stp>LAST_PRICE</stp>
        <stp>[Crispin Spreadsheet.xlsx]OEI!R511C13</stp>
        <tr r="M511" s="1"/>
      </tp>
      <tp>
        <v>0.87560000000000004</v>
        <stp/>
        <stp>##V3_BDPV12</stp>
        <stp>EURGBp Curncy</stp>
        <stp>LAST_PRICE</stp>
        <stp>[Crispin Spreadsheet.xlsx]OEI!R512C13</stp>
        <tr r="M512" s="1"/>
      </tp>
      <tp>
        <v>0.87560000000000004</v>
        <stp/>
        <stp>##V3_BDPV12</stp>
        <stp>EURGBp Curncy</stp>
        <stp>LAST_PRICE</stp>
        <stp>[Crispin Spreadsheet.xlsx]OEI!R513C13</stp>
        <tr r="M513" s="1"/>
      </tp>
      <tp>
        <v>0.87560000000000004</v>
        <stp/>
        <stp>##V3_BDPV12</stp>
        <stp>EURGBp Curncy</stp>
        <stp>LAST_PRICE</stp>
        <stp>[Crispin Spreadsheet.xlsx]OEI!R508C13</stp>
        <tr r="M508" s="1"/>
      </tp>
      <tp>
        <v>0.87560000000000004</v>
        <stp/>
        <stp>##V3_BDPV12</stp>
        <stp>EURGBp Curncy</stp>
        <stp>LAST_PRICE</stp>
        <stp>[Crispin Spreadsheet.xlsx]OEI!R509C13</stp>
        <tr r="M509" s="1"/>
      </tp>
      <tp>
        <v>0.87560000000000004</v>
        <stp/>
        <stp>##V3_BDPV12</stp>
        <stp>EURGBp Curncy</stp>
        <stp>LAST_PRICE</stp>
        <stp>[Crispin Spreadsheet.xlsx]OEI!R504C13</stp>
        <tr r="M504" s="1"/>
      </tp>
      <tp>
        <v>0.87560000000000004</v>
        <stp/>
        <stp>##V3_BDPV12</stp>
        <stp>EURGBp Curncy</stp>
        <stp>LAST_PRICE</stp>
        <stp>[Crispin Spreadsheet.xlsx]OEI!R505C13</stp>
        <tr r="M505" s="1"/>
      </tp>
      <tp>
        <v>0.87560000000000004</v>
        <stp/>
        <stp>##V3_BDPV12</stp>
        <stp>EURGBp Curncy</stp>
        <stp>LAST_PRICE</stp>
        <stp>[Crispin Spreadsheet.xlsx]OEI!R506C13</stp>
        <tr r="M506" s="1"/>
      </tp>
      <tp>
        <v>0.87560000000000004</v>
        <stp/>
        <stp>##V3_BDPV12</stp>
        <stp>EURGBp Curncy</stp>
        <stp>LAST_PRICE</stp>
        <stp>[Crispin Spreadsheet.xlsx]OEI!R507C13</stp>
        <tr r="M507" s="1"/>
      </tp>
      <tp>
        <v>0.87560000000000004</v>
        <stp/>
        <stp>##V3_BDPV12</stp>
        <stp>EURGBp Curncy</stp>
        <stp>LAST_PRICE</stp>
        <stp>[Crispin Spreadsheet.xlsx]OEI!R500C13</stp>
        <tr r="M500" s="1"/>
      </tp>
      <tp>
        <v>0.87560000000000004</v>
        <stp/>
        <stp>##V3_BDPV12</stp>
        <stp>EURGBp Curncy</stp>
        <stp>LAST_PRICE</stp>
        <stp>[Crispin Spreadsheet.xlsx]OEI!R501C13</stp>
        <tr r="M501" s="1"/>
      </tp>
      <tp>
        <v>0.87560000000000004</v>
        <stp/>
        <stp>##V3_BDPV12</stp>
        <stp>EURGBp Curncy</stp>
        <stp>LAST_PRICE</stp>
        <stp>[Crispin Spreadsheet.xlsx]OEI!R502C13</stp>
        <tr r="M502" s="1"/>
      </tp>
      <tp>
        <v>0.87560000000000004</v>
        <stp/>
        <stp>##V3_BDPV12</stp>
        <stp>EURGBp Curncy</stp>
        <stp>LAST_PRICE</stp>
        <stp>[Crispin Spreadsheet.xlsx]OEI!R503C13</stp>
        <tr r="M503" s="1"/>
      </tp>
      <tp>
        <v>0.87560000000000004</v>
        <stp/>
        <stp>##V3_BDPV12</stp>
        <stp>EURGBp Curncy</stp>
        <stp>LAST_PRICE</stp>
        <stp>[Crispin Spreadsheet.xlsx]OEI!R539C13</stp>
        <tr r="M539" s="1"/>
      </tp>
      <tp>
        <v>0.87560000000000004</v>
        <stp/>
        <stp>##V3_BDPV12</stp>
        <stp>EURGBp Curncy</stp>
        <stp>LAST_PRICE</stp>
        <stp>[Crispin Spreadsheet.xlsx]OEI!R534C13</stp>
        <tr r="M534" s="1"/>
      </tp>
      <tp>
        <v>0.87560000000000004</v>
        <stp/>
        <stp>##V3_BDPV12</stp>
        <stp>EURGBp Curncy</stp>
        <stp>LAST_PRICE</stp>
        <stp>[Crispin Spreadsheet.xlsx]OEI!R535C13</stp>
        <tr r="M535" s="1"/>
      </tp>
      <tp>
        <v>0.87560000000000004</v>
        <stp/>
        <stp>##V3_BDPV12</stp>
        <stp>EURGBp Curncy</stp>
        <stp>LAST_PRICE</stp>
        <stp>[Crispin Spreadsheet.xlsx]OEI!R537C13</stp>
        <tr r="M537" s="1"/>
      </tp>
      <tp>
        <v>0.87560000000000004</v>
        <stp/>
        <stp>##V3_BDPV12</stp>
        <stp>EURGBp Curncy</stp>
        <stp>LAST_PRICE</stp>
        <stp>[Crispin Spreadsheet.xlsx]OEI!R530C13</stp>
        <tr r="M530" s="1"/>
      </tp>
      <tp>
        <v>0.87560000000000004</v>
        <stp/>
        <stp>##V3_BDPV12</stp>
        <stp>EURGBp Curncy</stp>
        <stp>LAST_PRICE</stp>
        <stp>[Crispin Spreadsheet.xlsx]OEI!R531C13</stp>
        <tr r="M531" s="1"/>
      </tp>
      <tp>
        <v>0.87560000000000004</v>
        <stp/>
        <stp>##V3_BDPV12</stp>
        <stp>EURGBp Curncy</stp>
        <stp>LAST_PRICE</stp>
        <stp>[Crispin Spreadsheet.xlsx]OEI!R532C13</stp>
        <tr r="M532" s="1"/>
      </tp>
      <tp>
        <v>0.87560000000000004</v>
        <stp/>
        <stp>##V3_BDPV12</stp>
        <stp>EURGBp Curncy</stp>
        <stp>LAST_PRICE</stp>
        <stp>[Crispin Spreadsheet.xlsx]OEI!R533C13</stp>
        <tr r="M533" s="1"/>
      </tp>
      <tp>
        <v>0.87560000000000004</v>
        <stp/>
        <stp>##V3_BDPV12</stp>
        <stp>EURGBp Curncy</stp>
        <stp>LAST_PRICE</stp>
        <stp>[Crispin Spreadsheet.xlsx]OEI!R528C13</stp>
        <tr r="M528" s="1"/>
      </tp>
      <tp>
        <v>0.87560000000000004</v>
        <stp/>
        <stp>##V3_BDPV12</stp>
        <stp>EURGBp Curncy</stp>
        <stp>LAST_PRICE</stp>
        <stp>[Crispin Spreadsheet.xlsx]OEI!R529C13</stp>
        <tr r="M529" s="1"/>
      </tp>
      <tp>
        <v>0.87560000000000004</v>
        <stp/>
        <stp>##V3_BDPV12</stp>
        <stp>EURGBp Curncy</stp>
        <stp>LAST_PRICE</stp>
        <stp>[Crispin Spreadsheet.xlsx]OEI!R524C13</stp>
        <tr r="M524" s="1"/>
      </tp>
      <tp>
        <v>0.87560000000000004</v>
        <stp/>
        <stp>##V3_BDPV12</stp>
        <stp>EURGBp Curncy</stp>
        <stp>LAST_PRICE</stp>
        <stp>[Crispin Spreadsheet.xlsx]OEI!R525C13</stp>
        <tr r="M525" s="1"/>
      </tp>
      <tp>
        <v>0.87560000000000004</v>
        <stp/>
        <stp>##V3_BDPV12</stp>
        <stp>EURGBp Curncy</stp>
        <stp>LAST_PRICE</stp>
        <stp>[Crispin Spreadsheet.xlsx]OEI!R526C13</stp>
        <tr r="M526" s="1"/>
      </tp>
      <tp>
        <v>0.87560000000000004</v>
        <stp/>
        <stp>##V3_BDPV12</stp>
        <stp>EURGBp Curncy</stp>
        <stp>LAST_PRICE</stp>
        <stp>[Crispin Spreadsheet.xlsx]OEI!R527C13</stp>
        <tr r="M527" s="1"/>
      </tp>
      <tp>
        <v>0.87560000000000004</v>
        <stp/>
        <stp>##V3_BDPV12</stp>
        <stp>EURGBp Curncy</stp>
        <stp>LAST_PRICE</stp>
        <stp>[Crispin Spreadsheet.xlsx]OEI!R523C13</stp>
        <tr r="M523" s="1"/>
      </tp>
      <tp>
        <v>0.87560000000000004</v>
        <stp/>
        <stp>##V3_BDPV12</stp>
        <stp>EURGBp Curncy</stp>
        <stp>LAST_PRICE</stp>
        <stp>[Crispin Spreadsheet.xlsx]OEI!R590C13</stp>
        <tr r="M590" s="1"/>
      </tp>
      <tp>
        <v>0.87560000000000004</v>
        <stp/>
        <stp>##V3_BDPV12</stp>
        <stp>EURGBp Curncy</stp>
        <stp>LAST_PRICE</stp>
        <stp>[Crispin Spreadsheet.xlsx]OEI!R591C13</stp>
        <tr r="M591" s="1"/>
      </tp>
      <tp>
        <v>0.87560000000000004</v>
        <stp/>
        <stp>##V3_BDPV12</stp>
        <stp>EURGBp Curncy</stp>
        <stp>LAST_PRICE</stp>
        <stp>[Crispin Spreadsheet.xlsx]OEI!R592C13</stp>
        <tr r="M592" s="1"/>
      </tp>
      <tp>
        <v>0.87560000000000004</v>
        <stp/>
        <stp>##V3_BDPV12</stp>
        <stp>EURGBp Curncy</stp>
        <stp>LAST_PRICE</stp>
        <stp>[Crispin Spreadsheet.xlsx]OEI!R593C13</stp>
        <tr r="M593" s="1"/>
      </tp>
      <tp>
        <v>0.87560000000000004</v>
        <stp/>
        <stp>##V3_BDPV12</stp>
        <stp>EURGBp Curncy</stp>
        <stp>LAST_PRICE</stp>
        <stp>[Crispin Spreadsheet.xlsx]OEI!R588C13</stp>
        <tr r="M588" s="1"/>
      </tp>
      <tp>
        <v>0.87560000000000004</v>
        <stp/>
        <stp>##V3_BDPV12</stp>
        <stp>EURGBp Curncy</stp>
        <stp>LAST_PRICE</stp>
        <stp>[Crispin Spreadsheet.xlsx]OEI!R589C13</stp>
        <tr r="M589" s="1"/>
      </tp>
      <tp>
        <v>0.87560000000000004</v>
        <stp/>
        <stp>##V3_BDPV12</stp>
        <stp>EURGBp Curncy</stp>
        <stp>LAST_PRICE</stp>
        <stp>[Crispin Spreadsheet.xlsx]OEI!R584C13</stp>
        <tr r="M584" s="1"/>
      </tp>
      <tp>
        <v>0.87560000000000004</v>
        <stp/>
        <stp>##V3_BDPV12</stp>
        <stp>EURGBp Curncy</stp>
        <stp>LAST_PRICE</stp>
        <stp>[Crispin Spreadsheet.xlsx]OEI!R585C13</stp>
        <tr r="M585" s="1"/>
      </tp>
      <tp>
        <v>0.87560000000000004</v>
        <stp/>
        <stp>##V3_BDPV12</stp>
        <stp>EURGBp Curncy</stp>
        <stp>LAST_PRICE</stp>
        <stp>[Crispin Spreadsheet.xlsx]OEI!R586C13</stp>
        <tr r="M586" s="1"/>
      </tp>
      <tp>
        <v>0.87560000000000004</v>
        <stp/>
        <stp>##V3_BDPV12</stp>
        <stp>EURGBp Curncy</stp>
        <stp>LAST_PRICE</stp>
        <stp>[Crispin Spreadsheet.xlsx]OEI!R587C13</stp>
        <tr r="M587" s="1"/>
      </tp>
      <tp>
        <v>0.87560000000000004</v>
        <stp/>
        <stp>##V3_BDPV12</stp>
        <stp>EURGBp Curncy</stp>
        <stp>LAST_PRICE</stp>
        <stp>[Crispin Spreadsheet.xlsx]OEI!R580C13</stp>
        <tr r="M580" s="1"/>
      </tp>
      <tp>
        <v>0.87560000000000004</v>
        <stp/>
        <stp>##V3_BDPV12</stp>
        <stp>EURGBp Curncy</stp>
        <stp>LAST_PRICE</stp>
        <stp>[Crispin Spreadsheet.xlsx]OEI!R581C13</stp>
        <tr r="M581" s="1"/>
      </tp>
      <tp>
        <v>0.87560000000000004</v>
        <stp/>
        <stp>##V3_BDPV12</stp>
        <stp>EURGBp Curncy</stp>
        <stp>LAST_PRICE</stp>
        <stp>[Crispin Spreadsheet.xlsx]OEI!R582C13</stp>
        <tr r="M582" s="1"/>
      </tp>
      <tp>
        <v>0.87560000000000004</v>
        <stp/>
        <stp>##V3_BDPV12</stp>
        <stp>EURGBp Curncy</stp>
        <stp>LAST_PRICE</stp>
        <stp>[Crispin Spreadsheet.xlsx]OEI!R583C13</stp>
        <tr r="M583" s="1"/>
      </tp>
      <tp>
        <v>0.87560000000000004</v>
        <stp/>
        <stp>##V3_BDPV12</stp>
        <stp>EURGBP Curncy</stp>
        <stp>LAST_PRICE</stp>
        <stp>[Crispin Spreadsheet.xlsx]OEI!R558C13</stp>
        <tr r="M558" s="1"/>
      </tp>
      <tp>
        <v>0.87560000000000004</v>
        <stp/>
        <stp>##V3_BDPV12</stp>
        <stp>EURGBP Curncy</stp>
        <stp>LAST_PRICE</stp>
        <stp>[Crispin Spreadsheet.xlsx]OEI!R559C13</stp>
        <tr r="M559" s="1"/>
      </tp>
      <tp>
        <v>0.87560000000000004</v>
        <stp/>
        <stp>##V3_BDPV12</stp>
        <stp>EURGBP Curncy</stp>
        <stp>LAST_PRICE</stp>
        <stp>[Crispin Spreadsheet.xlsx]OEI!R557C13</stp>
        <tr r="M557" s="1"/>
      </tp>
      <tp>
        <v>0.87560000000000004</v>
        <stp/>
        <stp>##V3_BDPV12</stp>
        <stp>EURGBP Curncy</stp>
        <stp>LAST_PRICE</stp>
        <stp>[Crispin Spreadsheet.xlsx]OEI!R538C13</stp>
        <tr r="M538" s="1"/>
      </tp>
      <tp>
        <v>0.87560000000000004</v>
        <stp/>
        <stp>##V3_BDPV12</stp>
        <stp>EURGBP Curncy</stp>
        <stp>LAST_PRICE</stp>
        <stp>[Crispin Spreadsheet.xlsx]OEI!R536C13</stp>
        <tr r="M536" s="1"/>
      </tp>
      <tp>
        <v>0.87560000000000004</v>
        <stp/>
        <stp>##V3_BDPV12</stp>
        <stp>EURGBP Curncy</stp>
        <stp>LAST_PRICE</stp>
        <stp>[Crispin Spreadsheet.xlsx]OEI!R520C13</stp>
        <tr r="M520" s="1"/>
      </tp>
      <tp>
        <v>0.87560000000000004</v>
        <stp/>
        <stp>##V3_BDPV12</stp>
        <stp>EURGBP Curncy</stp>
        <stp>LAST_PRICE</stp>
        <stp>[Crispin Spreadsheet.xlsx]OEI!R521C13</stp>
        <tr r="M521" s="1"/>
      </tp>
      <tp>
        <v>0.87560000000000004</v>
        <stp/>
        <stp>##V3_BDPV12</stp>
        <stp>EURGBP Curncy</stp>
        <stp>LAST_PRICE</stp>
        <stp>[Crispin Spreadsheet.xlsx]OEI!R522C13</stp>
        <tr r="M522" s="1"/>
      </tp>
      <tp>
        <v>0.87560000000000004</v>
        <stp/>
        <stp>##V3_BDPV12</stp>
        <stp>EURGBp Curncy</stp>
        <stp>LAST_PRICE</stp>
        <stp>[Crispin Spreadsheet.xlsx]OEI!R758C13</stp>
        <tr r="M758" s="1"/>
      </tp>
      <tp>
        <v>0.87560000000000004</v>
        <stp/>
        <stp>##V3_BDPV12</stp>
        <stp>EURGBp Curncy</stp>
        <stp>LAST_PRICE</stp>
        <stp>[Crispin Spreadsheet.xlsx]OEI!R756C13</stp>
        <tr r="M756" s="1"/>
      </tp>
      <tp>
        <v>0.87560000000000004</v>
        <stp/>
        <stp>##V3_BDPV12</stp>
        <stp>EURGBp Curncy</stp>
        <stp>LAST_PRICE</stp>
        <stp>[Crispin Spreadsheet.xlsx]OEI!R757C13</stp>
        <tr r="M757" s="1"/>
      </tp>
      <tp>
        <v>0.87560000000000004</v>
        <stp/>
        <stp>##V3_BDPV12</stp>
        <stp>EURGBp Curncy</stp>
        <stp>LAST_PRICE</stp>
        <stp>[Crispin Spreadsheet.xlsx]OEI!R773C13</stp>
        <tr r="M773" s="1"/>
      </tp>
      <tp>
        <v>0.87560000000000004</v>
        <stp/>
        <stp>##V3_BDPV12</stp>
        <stp>EURGBp Curncy</stp>
        <stp>LAST_PRICE</stp>
        <stp>[Crispin Spreadsheet.xlsx]OEI!R764C13</stp>
        <tr r="M764" s="1"/>
      </tp>
      <tp>
        <v>0.87560000000000004</v>
        <stp/>
        <stp>##V3_BDPV12</stp>
        <stp>EURGBp Curncy</stp>
        <stp>LAST_PRICE</stp>
        <stp>[Crispin Spreadsheet.xlsx]OEI!R799C13</stp>
        <tr r="M799" s="1"/>
      </tp>
      <tp>
        <v>0.87560000000000004</v>
        <stp/>
        <stp>##V3_BDPV12</stp>
        <stp>EURGBp Curncy</stp>
        <stp>LAST_PRICE</stp>
        <stp>[Crispin Spreadsheet.xlsx]OEI!R795C13</stp>
        <tr r="M795" s="1"/>
      </tp>
      <tp>
        <v>0.87560000000000004</v>
        <stp/>
        <stp>##V3_BDPV12</stp>
        <stp>EURGBP Curncy</stp>
        <stp>LAST_PRICE</stp>
        <stp>[Crispin Spreadsheet.xlsx]OEI!R740C13</stp>
        <tr r="M740" s="1"/>
      </tp>
      <tp>
        <v>0.87560000000000004</v>
        <stp/>
        <stp>##V3_BDPV12</stp>
        <stp>EURGBP Curncy</stp>
        <stp>LAST_PRICE</stp>
        <stp>[Crispin Spreadsheet.xlsx]OEI!R743C13</stp>
        <tr r="M743" s="1"/>
      </tp>
      <tp>
        <v>0.87560000000000004</v>
        <stp/>
        <stp>##V3_BDPV12</stp>
        <stp>EURGBP Curncy</stp>
        <stp>LAST_PRICE</stp>
        <stp>[Crispin Spreadsheet.xlsx]OEI!R718C13</stp>
        <tr r="M718" s="1"/>
      </tp>
      <tp>
        <v>0.87560000000000004</v>
        <stp/>
        <stp>##V3_BDPV12</stp>
        <stp>EURGBP Curncy</stp>
        <stp>LAST_PRICE</stp>
        <stp>[Crispin Spreadsheet.xlsx]OEI!R738C13</stp>
        <tr r="M738" s="1"/>
      </tp>
      <tp>
        <v>0.87560000000000004</v>
        <stp/>
        <stp>##V3_BDPV12</stp>
        <stp>EURGBP Curncy</stp>
        <stp>LAST_PRICE</stp>
        <stp>[Crispin Spreadsheet.xlsx]OEI!R735C13</stp>
        <tr r="M735" s="1"/>
      </tp>
      <tp>
        <v>0.87560000000000004</v>
        <stp/>
        <stp>##V3_BDPV12</stp>
        <stp>EURGBp Curncy</stp>
        <stp>LAST_PRICE</stp>
        <stp>[Crispin Spreadsheet.xlsx]OEI!R812C13</stp>
        <tr r="M812" s="1"/>
      </tp>
      <tp>
        <v>36.9</v>
        <stp/>
        <stp>##V3_BDPV12</stp>
        <stp>NRE1V FH Equity</stp>
        <stp>PX_YEST_CLOSE</stp>
        <stp>[Crispin Spreadsheet.xlsx]SWAN!R32C6</stp>
        <tr r="F32" s="2"/>
      </tp>
      <tp>
        <v>0.71030000000000004</v>
        <stp/>
        <stp>##V3_BDPV12</stp>
        <stp>USDGBP Curncy</stp>
        <stp>LAST_PRICE</stp>
        <stp>[Crispin Spreadsheet.xlsx]OEI!R821C13</stp>
        <tr r="M821" s="1"/>
      </tp>
      <tp>
        <v>0.71030000000000004</v>
        <stp/>
        <stp>##V3_BDPV12</stp>
        <stp>USDGBP Curncy</stp>
        <stp>LAST_PRICE</stp>
        <stp>[Crispin Spreadsheet.xlsx]OEI!R826C13</stp>
        <tr r="M826" s="1"/>
      </tp>
      <tp t="s">
        <v>GBp</v>
        <stp/>
        <stp>##V3_BDPV12</stp>
        <stp>IBST LN Equity</stp>
        <stp>CRNCY</stp>
        <stp>[Crispin Spreadsheet.xlsx]OEI!R478C4</stp>
        <tr r="D478" s="1"/>
      </tp>
      <tp>
        <v>6844</v>
        <stp/>
        <stp>##V3_BDPV12</stp>
        <stp>4911 JT Equity</stp>
        <stp>PX_YEST_CLOSE</stp>
        <stp>[Crispin Spreadsheet.xlsx]SWAN!R91C6</stp>
        <tr r="F91" s="2"/>
      </tp>
      <tp>
        <v>2079</v>
        <stp/>
        <stp>##V3_BDPV12</stp>
        <stp>8929 JT Equity</stp>
        <stp>PX_YEST_CLOSE</stp>
        <stp>[Crispin Spreadsheet.xlsx]SWAN!R82C6</stp>
        <tr r="F82" s="2"/>
      </tp>
      <tp>
        <v>1268.5</v>
        <stp/>
        <stp>##V3_BDPV12</stp>
        <stp>FRES LN Equity</stp>
        <stp>PX_YEST_CLOSE</stp>
        <stp>[Crispin Spreadsheet.xlsx]OEI!R460C6</stp>
        <tr r="F460" s="1"/>
      </tp>
      <tp t="s">
        <v>JPY</v>
        <stp/>
        <stp>##V3_BDPV12</stp>
        <stp>8306 JT Equity</stp>
        <stp>CRNCY</stp>
        <stp>[Crispin Spreadsheet.xlsx]OPUS!R23C4</stp>
        <tr r="D23" s="4"/>
      </tp>
      <tp>
        <v>21.25</v>
        <stp/>
        <stp>##V3_BDPV12</stp>
        <stp>ARYN SW Equity</stp>
        <stp>PX_YEST_CLOSE</stp>
        <stp>[Crispin Spreadsheet.xlsx]OEI!R755C6</stp>
        <tr r="F755" s="1"/>
      </tp>
      <tp t="s">
        <v>GBp</v>
        <stp/>
        <stp>##V3_BDPV12</stp>
        <stp>RDSA LN Equity</stp>
        <stp>CRNCY</stp>
        <stp>[Crispin Spreadsheet.xlsx]OEI!R548C4</stp>
        <tr r="D548" s="1"/>
      </tp>
      <tp t="s">
        <v>JPY</v>
        <stp/>
        <stp>##V3_BDPV12</stp>
        <stp>5020 JT Equity</stp>
        <stp>CRNCY</stp>
        <stp>[Crispin Spreadsheet.xlsx]OPUS!R21C4</stp>
        <tr r="D21" s="4"/>
      </tp>
      <tp t="s">
        <v>GBp</v>
        <stp/>
        <stp>##V3_BDPV12</stp>
        <stp>HMSO LN Equity</stp>
        <stp>CRNCY</stp>
        <stp>[Crispin Spreadsheet.xlsx]OEI!R468C4</stp>
        <tr r="D468" s="1"/>
      </tp>
      <tp t="s">
        <v>EUR</v>
        <stp/>
        <stp>##V3_BDPV12</stp>
        <stp>LIGHT NA Equity</stp>
        <stp>CRNCY</stp>
        <stp>[Crispin Spreadsheet.xlsx]OEI!R303C4</stp>
        <tr r="D303" s="1"/>
      </tp>
      <tp>
        <v>51.66</v>
        <stp/>
        <stp>##V3_BDPV12</stp>
        <stp>ERICB SS Equity</stp>
        <stp>LAST_PRICE</stp>
        <stp>[Crispin Spreadsheet.xlsx]OPUS!R34C7</stp>
        <tr r="G34" s="4"/>
      </tp>
      <tp t="s">
        <v>#N/A N/A</v>
        <stp/>
        <stp>##V3_BDHV12</stp>
        <stp>HURLN 7.5 07/24/22 Corp</stp>
        <stp>PX_CLOSE_1D</stp>
        <stp>28/03/2018</stp>
        <stp>28/03/2018</stp>
        <stp>[Crispin Spreadsheet.xlsx]ALEG!R42C22</stp>
        <tr r="V42" s="3"/>
      </tp>
      <tp>
        <v>53.7</v>
        <stp/>
        <stp>##V3_BDHV12</stp>
        <stp>ERICB SS Equity</stp>
        <stp>PX_CLOSE_1D</stp>
        <stp>28/03/2018</stp>
        <stp>28/03/2018</stp>
        <stp>[Crispin Spreadsheet.xlsx]OPE!R29C22</stp>
        <tr r="V29" s="5"/>
      </tp>
      <tp t="s">
        <v>NOK</v>
        <stp/>
        <stp>##V3_BDPV12</stp>
        <stp>AKERBP NO Equity</stp>
        <stp>CRNCY</stp>
        <stp>[Crispin Spreadsheet.xlsx]OBID!R6C4</stp>
        <tr r="D6" s="7"/>
      </tp>
      <tp>
        <v>53</v>
        <stp/>
        <stp>##V3_BDPV12</stp>
        <stp>TUNG LN Equity</stp>
        <stp>LAST_PRICE</stp>
        <stp>[Crispin Spreadsheet.xlsx]FDXC!R44C7</stp>
        <tr r="G44" s="8"/>
      </tp>
      <tp>
        <v>172.7</v>
        <stp/>
        <stp>##V3_BDHV12</stp>
        <stp>EMG LN Equity</stp>
        <stp>PX_CLOSE_1D</stp>
        <stp>28/03/2018</stp>
        <stp>28/03/2018</stp>
        <stp>[Crispin Spreadsheet.xlsx]ALEG!R43C22</stp>
        <tr r="V43" s="3"/>
      </tp>
      <tp>
        <v>9.85</v>
        <stp/>
        <stp>##V3_BDHV12</stp>
        <stp>RIG US Equity</stp>
        <stp>PX_CLOSE_1D</stp>
        <stp>28/03/2018</stp>
        <stp>28/03/2018</stp>
        <stp>[Crispin Spreadsheet.xlsx]ALEG!R58C22</stp>
        <tr r="V58" s="3"/>
      </tp>
      <tp>
        <v>24.4</v>
        <stp/>
        <stp>##V3_BDHV12</stp>
        <stp>PDG LN Equity</stp>
        <stp>PX_CLOSE_1D</stp>
        <stp>28/03/2018</stp>
        <stp>28/03/2018</stp>
        <stp>[Crispin Spreadsheet.xlsx]ALEG!R45C22</stp>
        <tr r="V45" s="3"/>
      </tp>
      <tp>
        <v>106.33</v>
        <stp/>
        <stp>##V3_BDHV12</stp>
        <stp>EOG US Equity</stp>
        <stp>PX_CLOSE_1D</stp>
        <stp>28/03/2018</stp>
        <stp>28/03/2018</stp>
        <stp>[Crispin Spreadsheet.xlsx]ALEG!R53C22</stp>
        <tr r="V53" s="3"/>
      </tp>
      <tp>
        <v>13.195</v>
        <stp/>
        <stp>##V3_BDHV12</stp>
        <stp>SZU GY Equity</stp>
        <stp>PX_CLOSE_1D</stp>
        <stp>28/03/2018</stp>
        <stp>28/03/2018</stp>
        <stp>[Crispin Spreadsheet.xlsx]SWAN!R58C26</stp>
        <tr r="Z58" s="2"/>
      </tp>
      <tp>
        <v>10.38</v>
        <stp/>
        <stp>##V3_BDHV12</stp>
        <stp>SLCJY US Equity</stp>
        <stp>PX_CLOSE_1D</stp>
        <stp>28/03/2018</stp>
        <stp>28/03/2018</stp>
        <stp>[Crispin Spreadsheet.xlsx]BEST!R14C22</stp>
        <tr r="V14" s="6"/>
      </tp>
      <tp>
        <v>297.5</v>
        <stp/>
        <stp>##V3_BDPV12</stp>
        <stp>NOVOB DC Equity</stp>
        <stp>PX_YEST_CLOSE</stp>
        <stp>[Crispin Spreadsheet.xlsx]OEI!R63C6</stp>
        <tr r="F63" s="1"/>
      </tp>
      <tp>
        <v>53.7</v>
        <stp/>
        <stp>##V3_BDHV12</stp>
        <stp>ERICB SS Equity</stp>
        <stp>PX_CLOSE_1D</stp>
        <stp>28/03/2018</stp>
        <stp>28/03/2018</stp>
        <stp>[Crispin Spreadsheet.xlsx]OPUS!R34C22</stp>
        <tr r="V34" s="4"/>
      </tp>
      <tp t="s">
        <v>GBp</v>
        <stp/>
        <stp>##V3_BDPV12</stp>
        <stp>JUST LN Equity</stp>
        <stp>CRNCY</stp>
        <stp>[Crispin Spreadsheet.xlsx]OEI!R499C4</stp>
        <tr r="D499" s="1"/>
      </tp>
      <tp>
        <v>212.2</v>
        <stp/>
        <stp>##V3_BDPV12</stp>
        <stp>AKERBP NO Equity</stp>
        <stp>PX_YEST_CLOSE</stp>
        <stp>[Crispin Spreadsheet.xlsx]OEI!R308C6</stp>
        <tr r="F308" s="1"/>
      </tp>
      <tp>
        <v>362.1</v>
        <stp/>
        <stp>##V3_BDPV12</stp>
        <stp>ISAT LN Equity</stp>
        <stp>PX_YEST_CLOSE</stp>
        <stp>[Crispin Spreadsheet.xlsx]OEI!R485C6</stp>
        <tr r="F485" s="1"/>
      </tp>
      <tp>
        <v>215.4</v>
        <stp/>
        <stp>##V3_BDHV12</stp>
        <stp>AKERBP NO Equity</stp>
        <stp>PX_CLOSE_1D</stp>
        <stp>28/03/2018</stp>
        <stp>28/03/2018</stp>
        <stp>[Crispin Spreadsheet.xlsx]ALEG!R28C22</stp>
        <tr r="V28" s="3"/>
      </tp>
      <tp>
        <v>89.06</v>
        <stp/>
        <stp>##V3_BDPV12</stp>
        <stp>EKTAB SS Equity</stp>
        <stp>PX_YEST_CLOSE</stp>
        <stp>[Crispin Spreadsheet.xlsx]OEI!R357C6</stp>
        <tr r="F357" s="1"/>
      </tp>
      <tp>
        <v>886</v>
        <stp/>
        <stp>##V3_BDPV12</stp>
        <stp>8848 JT Equity</stp>
        <stp>PX_YEST_CLOSE</stp>
        <stp>[Crispin Spreadsheet.xlsx]SWAN!R85C6</stp>
        <tr r="F85" s="2"/>
      </tp>
      <tp>
        <v>136.4</v>
        <stp/>
        <stp>##V3_BDPV12</stp>
        <stp>AMBUB DC Equity</stp>
        <stp>PX_YEST_CLOSE</stp>
        <stp>[Crispin Spreadsheet.xlsx]OEI!R753C6</stp>
        <tr r="F753" s="1"/>
      </tp>
      <tp>
        <v>1858.5</v>
        <stp/>
        <stp>##V3_BDPV12</stp>
        <stp>8591 JT Equity</stp>
        <stp>PX_YEST_CLOSE</stp>
        <stp>[Crispin Spreadsheet.xlsx]ALEG!R21C6</stp>
        <tr r="F21" s="3"/>
      </tp>
      <tp>
        <v>160.15</v>
        <stp/>
        <stp>##V3_BDPV12</stp>
        <stp>ASML NA Equity</stp>
        <stp>PX_YEST_CLOSE</stp>
        <stp>[Crispin Spreadsheet.xlsx]OEI!R296C6</stp>
        <tr r="F296" s="1"/>
      </tp>
      <tp>
        <v>24.75</v>
        <stp/>
        <stp>##V3_BDPV12</stp>
        <stp>UN01 GY Equity</stp>
        <stp>PX_YEST_CLOSE</stp>
        <stp>[Crispin Spreadsheet.xlsx]ALEG!R15C6</stp>
        <tr r="F15" s="3"/>
      </tp>
      <tp>
        <v>24.71</v>
        <stp/>
        <stp>##V3_BDPV12</stp>
        <stp>FNTN GY Equity</stp>
        <stp>PX_YEST_CLOSE</stp>
        <stp>[Crispin Spreadsheet.xlsx]OEI!R767C6</stp>
        <tr r="F767" s="1"/>
      </tp>
      <tp t="s">
        <v>GBp</v>
        <stp/>
        <stp>##V3_BDPV12</stp>
        <stp>BARC LN Equity</stp>
        <stp>CRNCY</stp>
        <stp>[Crispin Spreadsheet.xlsx]OEI!R418C4</stp>
        <tr r="D418" s="1"/>
      </tp>
      <tp t="s">
        <v>SEK</v>
        <stp/>
        <stp>##V3_BDPV12</stp>
        <stp>SKAB SS Equity</stp>
        <stp>CRNCY</stp>
        <stp>[Crispin Spreadsheet.xlsx]OEI!R366C4</stp>
        <tr r="D366" s="1"/>
      </tp>
      <tp t="s">
        <v>SEK</v>
        <stp/>
        <stp>##V3_BDPV12</stp>
        <stp>SKAB SS Equity</stp>
        <stp>CRNCY</stp>
        <stp>[Crispin Spreadsheet.xlsx]OEI!R796C4</stp>
        <tr r="D796" s="1"/>
      </tp>
      <tp t="s">
        <v>GBp</v>
        <stp/>
        <stp>##V3_BDPV12</stp>
        <stp>RDSB LN Equity</stp>
        <stp>CRNCY</stp>
        <stp>[Crispin Spreadsheet.xlsx]OEI!R549C4</stp>
        <tr r="D549" s="1"/>
      </tp>
      <tp t="s">
        <v>USD</v>
        <stp/>
        <stp>##V3_BDPV12</stp>
        <stp>CSCO US Equity</stp>
        <stp>CRNCY</stp>
        <stp>[Crispin Spreadsheet.xlsx]OEI!R624C4</stp>
        <tr r="D624" s="1"/>
      </tp>
      <tp t="s">
        <v>USD</v>
        <stp/>
        <stp>##V3_BDPV12</stp>
        <stp>AVGO US Equity</stp>
        <stp>CRNCY</stp>
        <stp>[Crispin Spreadsheet.xlsx]OEI!R760C4</stp>
        <tr r="D760" s="1"/>
      </tp>
      <tp t="s">
        <v>CHF</v>
        <stp/>
        <stp>##V3_BDPV12</stp>
        <stp>ADEN SW Equity</stp>
        <stp>CRNCY</stp>
        <stp>[Crispin Spreadsheet.xlsx]OEI!R376C4</stp>
        <tr r="D376" s="1"/>
      </tp>
      <tp>
        <v>31.164999999999999</v>
        <stp/>
        <stp>##V3_BDPV12</stp>
        <stp>PHIA NA Equity</stp>
        <stp>PX_YEST_CLOSE</stp>
        <stp>[Crispin Spreadsheet.xlsx]OEI!R302C6</stp>
        <tr r="F302" s="1"/>
      </tp>
      <tp t="s">
        <v>GBp</v>
        <stp/>
        <stp>##V3_BDPV12</stp>
        <stp>ITRK LN Equity</stp>
        <stp>CRNCY</stp>
        <stp>[Crispin Spreadsheet.xlsx]OEI!R488C4</stp>
        <tr r="D488" s="1"/>
      </tp>
      <tp>
        <v>21.76</v>
        <stp/>
        <stp>##V3_BDPV12</stp>
        <stp>ONTEX BB Equity</stp>
        <stp>LAST_PRICE</stp>
        <stp>[Crispin Spreadsheet.xlsx]SWAN!R18C7</stp>
        <tr r="G18" s="2"/>
      </tp>
      <tp t="s">
        <v>BRL</v>
        <stp/>
        <stp>##V3_BDPV12</stp>
        <stp>SLCE3 BS Equity</stp>
        <stp>CRNCY</stp>
        <stp>[Crispin Spreadsheet.xlsx]OPUS!R6C4</stp>
        <tr r="D6" s="4"/>
      </tp>
      <tp>
        <v>1440</v>
        <stp/>
        <stp>##V3_BDPV12</stp>
        <stp>HSX LN Equity</stp>
        <stp>LAST_PRICE</stp>
        <stp>[Crispin Spreadsheet.xlsx]ALEG!R40C7</stp>
        <tr r="G40" s="3"/>
      </tp>
      <tp>
        <v>18.25</v>
        <stp/>
        <stp>##V3_BDPV12</stp>
        <stp>SLP LN Equity</stp>
        <stp>LAST_PRICE</stp>
        <stp>[Crispin Spreadsheet.xlsx]ALEG!R48C7</stp>
        <tr r="G48" s="3"/>
      </tp>
      <tp>
        <v>17.22</v>
        <stp/>
        <stp>##V3_BDPV12</stp>
        <stp>656 HK Equity</stp>
        <stp>LAST_PRICE</stp>
        <stp>[Crispin Spreadsheet.xlsx]OEI!R197C7</stp>
        <tr r="G197" s="1"/>
      </tp>
      <tp>
        <v>116.801</v>
        <stp/>
        <stp>##V3_BDPV12</stp>
        <stp>HURLN 7.5 07/24/22 Corp</stp>
        <stp>LAST_PRICE</stp>
        <stp>[Crispin Spreadsheet.xlsx]OPUS!R45C7</stp>
        <tr r="G45" s="4"/>
      </tp>
      <tp>
        <v>467.8</v>
        <stp/>
        <stp>##V3_BDHV12</stp>
        <stp>HWDN LN Equity</stp>
        <stp>PX_CLOSE_1D</stp>
        <stp>28/03/2018</stp>
        <stp>28/03/2018</stp>
        <stp>[Crispin Spreadsheet.xlsx]ALEG!R41C22</stp>
        <tr r="V41" s="3"/>
      </tp>
      <tp>
        <v>206900</v>
        <stp/>
        <stp>##V3_BDHV12</stp>
        <stp>8953 JT Equity</stp>
        <stp>PX_CLOSE_1D</stp>
        <stp>28/03/2018</stp>
        <stp>28/03/2018</stp>
        <stp>[Crispin Spreadsheet.xlsx]OEI!R256C28</stp>
        <tr r="AB256" s="1"/>
      </tp>
      <tp>
        <v>21.72</v>
        <stp/>
        <stp>##V3_BDPV12</stp>
        <stp>ONTEX BB Equity</stp>
        <stp>PX_YEST_CLOSE</stp>
        <stp>[Crispin Spreadsheet.xlsx]OEI!R38C6</stp>
        <tr r="F38" s="1"/>
      </tp>
      <tp>
        <v>2826.5</v>
        <stp/>
        <stp>##V3_BDHV12</stp>
        <stp>2503 JT Equity</stp>
        <stp>PX_CLOSE_1D</stp>
        <stp>28/03/2018</stp>
        <stp>28/03/2018</stp>
        <stp>[Crispin Spreadsheet.xlsx]OEI!R259C28</stp>
        <tr r="AB259" s="1"/>
      </tp>
      <tp>
        <v>15.24</v>
        <stp/>
        <stp>##V3_BDHV12</stp>
        <stp>2823 HK Equity</stp>
        <stp>PX_CLOSE_1D</stp>
        <stp>28/03/2018</stp>
        <stp>28/03/2018</stp>
        <stp>[Crispin Spreadsheet.xlsx]OEI!R193C28</stp>
        <tr r="AB193" s="1"/>
      </tp>
      <tp>
        <v>3225</v>
        <stp/>
        <stp>##V3_BDHV12</stp>
        <stp>6753 JT Equity</stp>
        <stp>PX_CLOSE_1D</stp>
        <stp>28/03/2018</stp>
        <stp>28/03/2018</stp>
        <stp>[Crispin Spreadsheet.xlsx]OEI!R276C28</stp>
        <tr r="AB276" s="1"/>
      </tp>
      <tp>
        <v>6200</v>
        <stp/>
        <stp>##V3_BDHV12</stp>
        <stp>6383 JT Equity</stp>
        <stp>PX_CLOSE_1D</stp>
        <stp>28/03/2018</stp>
        <stp>28/03/2018</stp>
        <stp>[Crispin Spreadsheet.xlsx]OEI!R245C28</stp>
        <tr r="AB245" s="1"/>
      </tp>
      <tp>
        <v>1288</v>
        <stp/>
        <stp>##V3_BDHV12</stp>
        <stp>6113 JT Equity</stp>
        <stp>PX_CLOSE_1D</stp>
        <stp>28/03/2018</stp>
        <stp>28/03/2018</stp>
        <stp>[Crispin Spreadsheet.xlsx]OEI!R243C28</stp>
        <tr r="AB243" s="1"/>
      </tp>
      <tp>
        <v>10350</v>
        <stp/>
        <stp>##V3_BDHV12</stp>
        <stp>6963 JT Equity</stp>
        <stp>PX_CLOSE_1D</stp>
        <stp>28/03/2018</stp>
        <stp>28/03/2018</stp>
        <stp>[Crispin Spreadsheet.xlsx]OEI!R273C28</stp>
        <tr r="AB273" s="1"/>
      </tp>
      <tp>
        <v>6891</v>
        <stp/>
        <stp>##V3_BDHV12</stp>
        <stp>7203 JT Equity</stp>
        <stp>PX_CLOSE_1D</stp>
        <stp>28/03/2018</stp>
        <stp>28/03/2018</stp>
        <stp>[Crispin Spreadsheet.xlsx]OEI!R287C28</stp>
        <tr r="AB287" s="1"/>
      </tp>
      <tp t="s">
        <v>USD</v>
        <stp/>
        <stp>##V3_BDPV12</stp>
        <stp>VSAT US Equity</stp>
        <stp>CRNCY</stp>
        <stp>[Crispin Spreadsheet.xlsx]OEI!R709C4</stp>
        <tr r="D709" s="1"/>
      </tp>
      <tp>
        <v>1858.5</v>
        <stp/>
        <stp>##V3_BDPV12</stp>
        <stp>8591 JT Equity</stp>
        <stp>PX_YEST_CLOSE</stp>
        <stp>[Crispin Spreadsheet.xlsx]SWAN!R87C6</stp>
        <tr r="F87" s="2"/>
      </tp>
      <tp>
        <v>64.66</v>
        <stp/>
        <stp>##V3_BDPV12</stp>
        <stp>LLOY LN Equity</stp>
        <stp>PX_YEST_CLOSE</stp>
        <stp>[Crispin Spreadsheet.xlsx]OEI!R504C6</stp>
        <tr r="F504" s="1"/>
      </tp>
      <tp>
        <v>1696</v>
        <stp/>
        <stp>##V3_BDPV12</stp>
        <stp>BRBY LN Equity</stp>
        <stp>PX_YEST_CLOSE</stp>
        <stp>[Crispin Spreadsheet.xlsx]OEI!R429C6</stp>
        <tr r="F429" s="1"/>
      </tp>
      <tp t="s">
        <v>GBp</v>
        <stp/>
        <stp>##V3_BDPV12</stp>
        <stp>TSTR LN Equity</stp>
        <stp>CRNCY</stp>
        <stp>[Crispin Spreadsheet.xlsx]OEI!R581C4</stp>
        <tr r="D581" s="1"/>
      </tp>
      <tp>
        <v>38.549999999999997</v>
        <stp/>
        <stp>##V3_BDPV12</stp>
        <stp>CRUS US Equity</stp>
        <stp>PX_YEST_CLOSE</stp>
        <stp>[Crispin Spreadsheet.xlsx]OEI!R623C6</stp>
        <tr r="F623" s="1"/>
      </tp>
      <tp>
        <v>4415</v>
        <stp/>
        <stp>##V3_BDPV12</stp>
        <stp>8316 JT Equity</stp>
        <stp>PX_YEST_CLOSE</stp>
        <stp>[Crispin Spreadsheet.xlsx]FDXC!R22C6</stp>
        <tr r="F22" s="8"/>
      </tp>
      <tp>
        <v>166.68</v>
        <stp/>
        <stp>##V3_BDPV12</stp>
        <stp>AAPL US Equity</stp>
        <stp>PX_YEST_CLOSE</stp>
        <stp>[Crispin Spreadsheet.xlsx]OEI!R606C6</stp>
        <tr r="F606" s="1"/>
      </tp>
      <tp t="s">
        <v>SEK</v>
        <stp/>
        <stp>##V3_BDPV12</stp>
        <stp>VOLVB SS Equity</stp>
        <stp>CRNCY</stp>
        <stp>[Crispin Spreadsheet.xlsx]OEI!R371C4</stp>
        <tr r="D371" s="1"/>
      </tp>
      <tp>
        <v>749</v>
        <stp/>
        <stp>##V3_BDPV12</stp>
        <stp>PSON LN Equity</stp>
        <stp>PX_YEST_CLOSE</stp>
        <stp>[Crispin Spreadsheet.xlsx]OEI!R524C6</stp>
        <tr r="F524" s="1"/>
      </tp>
      <tp t="s">
        <v>USD</v>
        <stp/>
        <stp>##V3_BDPV12</stp>
        <stp>TSLA US Equity</stp>
        <stp>CRNCY</stp>
        <stp>[Crispin Spreadsheet.xlsx]OEI!R804C4</stp>
        <tr r="D804" s="1"/>
      </tp>
      <tp t="s">
        <v>JPY</v>
        <stp/>
        <stp>##V3_BDPV12</stp>
        <stp>8591 JT Equity</stp>
        <stp>CRNCY</stp>
        <stp>[Crispin Spreadsheet.xlsx]OPUS!R24C4</stp>
        <tr r="D24" s="4"/>
      </tp>
      <tp>
        <v>5190</v>
        <stp/>
        <stp>##V3_BDPV12</stp>
        <stp>2331 JT Equity</stp>
        <stp>PX_YEST_CLOSE</stp>
        <stp>[Crispin Spreadsheet.xlsx]FDXC!R20C6</stp>
        <tr r="F20" s="8"/>
      </tp>
      <tp>
        <v>642</v>
        <stp/>
        <stp>##V3_BDPV12</stp>
        <stp>BLND LN Equity</stp>
        <stp>PX_YEST_CLOSE</stp>
        <stp>[Crispin Spreadsheet.xlsx]OEI!R425C6</stp>
        <tr r="F425" s="1"/>
      </tp>
      <tp t="s">
        <v>USD</v>
        <stp/>
        <stp>##V3_BDPV12</stp>
        <stp>GGAL US Equity</stp>
        <stp>CRNCY</stp>
        <stp>[Crispin Spreadsheet.xlsx]OEI!R649C4</stp>
        <tr r="D649" s="1"/>
      </tp>
      <tp>
        <v>100.25</v>
        <stp/>
        <stp>##V3_BDPV12</stp>
        <stp>SUBC NO Equity</stp>
        <stp>PX_YEST_CLOSE</stp>
        <stp>[Crispin Spreadsheet.xlsx]OEI!R318C6</stp>
        <tr r="F318" s="1"/>
      </tp>
      <tp>
        <v>24</v>
        <stp/>
        <stp>##V3_BDHV12</stp>
        <stp>175 HK Equity</stp>
        <stp>PX_CLOSE_1D</stp>
        <stp>28/03/2018</stp>
        <stp>28/03/2018</stp>
        <stp>[Crispin Spreadsheet.xlsx]OEI!R198C28</stp>
        <tr r="AB198" s="1"/>
      </tp>
      <tp t="s">
        <v>EUR</v>
        <stp/>
        <stp>##V3_BDPV12</stp>
        <stp>STA Index</stp>
        <stp>CRNCY</stp>
        <stp>[Crispin Spreadsheet.xlsx]OEI!R218C4</stp>
        <tr r="D218" s="1"/>
      </tp>
      <tp>
        <v>33.64</v>
        <stp/>
        <stp>##V3_BDPV12</stp>
        <stp>WEED CN Equity</stp>
        <stp>LAST_PRICE</stp>
        <stp>[Crispin Spreadsheet.xlsx]SWAN!R24C7</stp>
        <tr r="G24" s="2"/>
      </tp>
      <tp>
        <v>20.8</v>
        <stp/>
        <stp>##V3_BDPV12</stp>
        <stp>VIV FP Equity</stp>
        <stp>LAST_PRICE</stp>
        <stp>[Crispin Spreadsheet.xlsx]SWAN!R48C7</stp>
        <tr r="G48" s="2"/>
      </tp>
      <tp>
        <v>13.73</v>
        <stp/>
        <stp>##V3_BDPV12</stp>
        <stp>ORA FP Equity</stp>
        <stp>LAST_PRICE</stp>
        <stp>[Crispin Spreadsheet.xlsx]OPUS!R12C7</stp>
        <tr r="G12" s="4"/>
      </tp>
      <tp>
        <v>65.28</v>
        <stp/>
        <stp>##V3_BDHV12</stp>
        <stp>PAH3 GY Equity</stp>
        <stp>PX_CLOSE_1D</stp>
        <stp>28/03/2018</stp>
        <stp>28/03/2018</stp>
        <stp>[Crispin Spreadsheet.xlsx]OEI!R167C28</stp>
        <tr r="AB167" s="1"/>
      </tp>
      <tp>
        <v>18.25</v>
        <stp/>
        <stp>##V3_BDPV12</stp>
        <stp>SLP LN Equity</stp>
        <stp>LAST_PRICE</stp>
        <stp>[Crispin Spreadsheet.xlsx]FDXC!R43C7</stp>
        <tr r="G43" s="8"/>
      </tp>
      <tp>
        <v>0.44600000000000001</v>
        <stp/>
        <stp>##V3_BDPV12</stp>
        <stp>GEDI IM Equity</stp>
        <stp>LAST_PRICE</stp>
        <stp>[Crispin Spreadsheet.xlsx]SWAN!R79C7</stp>
        <tr r="G79" s="2"/>
      </tp>
      <tp t="s">
        <v>#N/A N/A</v>
        <stp/>
        <stp>##V3_BDHV12</stp>
        <stp>HURLN 7.5 07/24/22 Corp</stp>
        <stp>PX_CLOSE_1D</stp>
        <stp>28/03/2018</stp>
        <stp>28/03/2018</stp>
        <stp>[Crispin Spreadsheet.xlsx]OPUS!R45C22</stp>
        <tr r="V45" s="4"/>
      </tp>
      <tp>
        <v>20.8</v>
        <stp/>
        <stp>##V3_BDPV12</stp>
        <stp>VIV FP Equity</stp>
        <stp>LAST_PRICE</stp>
        <stp>[Crispin Spreadsheet.xlsx]ALEG!R11C7</stp>
        <tr r="G11" s="3"/>
      </tp>
      <tp>
        <v>117.58</v>
        <stp/>
        <stp>##V3_BDHV12</stp>
        <stp>MON US Equity</stp>
        <stp>PX_CLOSE_1D</stp>
        <stp>28/03/2018</stp>
        <stp>28/03/2018</stp>
        <stp>[Crispin Spreadsheet.xlsx]FDXC!R50C22</stp>
        <tr r="V50" s="8"/>
      </tp>
      <tp>
        <v>3.8199999999999998E-2</v>
        <stp/>
        <stp>##V3_BDPV12</stp>
        <stp>AB1 GY Equity</stp>
        <stp>LAST_PRICE</stp>
        <stp>[Crispin Spreadsheet.xlsx]OEI!R141C7</stp>
        <tr r="G141" s="1"/>
      </tp>
      <tp>
        <v>52.92</v>
        <stp/>
        <stp>##V3_BDPV12</stp>
        <stp>ERICB SS Equity</stp>
        <stp>PX_YEST_CLOSE</stp>
        <stp>[Crispin Spreadsheet.xlsx]OPE!R29C6</stp>
        <tr r="F29" s="5"/>
      </tp>
      <tp>
        <v>16.2</v>
        <stp/>
        <stp>##V3_BDHV12</stp>
        <stp>SNAP US Equity</stp>
        <stp>PX_CLOSE_1D</stp>
        <stp>28/03/2018</stp>
        <stp>28/03/2018</stp>
        <stp>[Crispin Spreadsheet.xlsx]SWAN!R202C26</stp>
        <tr r="Z202" s="2"/>
      </tp>
      <tp>
        <v>53.7</v>
        <stp/>
        <stp>##V3_BDHV12</stp>
        <stp>ERICB SS Equity</stp>
        <stp>PX_CLOSE_1D</stp>
        <stp>28/03/2018</stp>
        <stp>28/03/2018</stp>
        <stp>[Crispin Spreadsheet.xlsx]ALEG!R31C22</stp>
        <tr r="V31" s="3"/>
      </tp>
      <tp>
        <v>172.7</v>
        <stp/>
        <stp>##V3_BDHV12</stp>
        <stp>EMG LN Equity</stp>
        <stp>PX_CLOSE_1D</stp>
        <stp>28/03/2018</stp>
        <stp>28/03/2018</stp>
        <stp>[Crispin Spreadsheet.xlsx]OBID!R11C22</stp>
        <tr r="V11" s="7"/>
      </tp>
      <tp>
        <v>24.4</v>
        <stp/>
        <stp>##V3_BDHV12</stp>
        <stp>PDG LN Equity</stp>
        <stp>PX_CLOSE_1D</stp>
        <stp>28/03/2018</stp>
        <stp>28/03/2018</stp>
        <stp>[Crispin Spreadsheet.xlsx]OBID!R12C22</stp>
        <tr r="V12" s="7"/>
      </tp>
      <tp>
        <v>1.81</v>
        <stp/>
        <stp>##V3_BDHV12</stp>
        <stp>SDRL NO Equity</stp>
        <stp>PX_CLOSE_1D</stp>
        <stp>28/03/2018</stp>
        <stp>28/03/2018</stp>
        <stp>[Crispin Spreadsheet.xlsx]SWAN!R106C26</stp>
        <tr r="Z106" s="2"/>
      </tp>
      <tp>
        <v>130.9</v>
        <stp/>
        <stp>##V3_BDHV12</stp>
        <stp>SGLD LN Equity</stp>
        <stp>PX_CLOSE_1D</stp>
        <stp>28/03/2018</stp>
        <stp>28/03/2018</stp>
        <stp>[Crispin Spreadsheet.xlsx]SWAN!R220C26</stp>
        <tr r="Z220" s="2"/>
      </tp>
      <tp>
        <v>1783.5</v>
        <stp/>
        <stp>##V3_BDHV12</stp>
        <stp>8802 JT Equity</stp>
        <stp>PX_CLOSE_1D</stp>
        <stp>28/03/2018</stp>
        <stp>28/03/2018</stp>
        <stp>[Crispin Spreadsheet.xlsx]OEI!R262C28</stp>
        <tr r="AB262" s="1"/>
      </tp>
      <tp>
        <v>24.4</v>
        <stp/>
        <stp>##V3_BDHV12</stp>
        <stp>PDG LN Equity</stp>
        <stp>PX_CLOSE_1D</stp>
        <stp>28/03/2018</stp>
        <stp>28/03/2018</stp>
        <stp>[Crispin Spreadsheet.xlsx]OPUS!R48C22</stp>
        <tr r="V48" s="4"/>
      </tp>
      <tp>
        <v>106.33</v>
        <stp/>
        <stp>##V3_BDHV12</stp>
        <stp>EOG US Equity</stp>
        <stp>PX_CLOSE_1D</stp>
        <stp>28/03/2018</stp>
        <stp>28/03/2018</stp>
        <stp>[Crispin Spreadsheet.xlsx]OPUS!R56C22</stp>
        <tr r="V56" s="4"/>
      </tp>
      <tp>
        <v>172.7</v>
        <stp/>
        <stp>##V3_BDHV12</stp>
        <stp>EMG LN Equity</stp>
        <stp>PX_CLOSE_1D</stp>
        <stp>28/03/2018</stp>
        <stp>28/03/2018</stp>
        <stp>[Crispin Spreadsheet.xlsx]OPUS!R46C22</stp>
        <tr r="V46" s="4"/>
      </tp>
      <tp>
        <v>9.85</v>
        <stp/>
        <stp>##V3_BDHV12</stp>
        <stp>RIG US Equity</stp>
        <stp>PX_CLOSE_1D</stp>
        <stp>28/03/2018</stp>
        <stp>28/03/2018</stp>
        <stp>[Crispin Spreadsheet.xlsx]OPUS!R61C22</stp>
        <tr r="V61" s="4"/>
      </tp>
      <tp>
        <v>4500</v>
        <stp/>
        <stp>##V3_BDHV12</stp>
        <stp>3382 JT Equity</stp>
        <stp>PX_CLOSE_1D</stp>
        <stp>28/03/2018</stp>
        <stp>28/03/2018</stp>
        <stp>[Crispin Spreadsheet.xlsx]OEI!R275C28</stp>
        <tr r="AB275" s="1"/>
      </tp>
      <tp>
        <v>1629.5</v>
        <stp/>
        <stp>##V3_BDHV12</stp>
        <stp>7202 JT Equity</stp>
        <stp>PX_CLOSE_1D</stp>
        <stp>28/03/2018</stp>
        <stp>28/03/2018</stp>
        <stp>[Crispin Spreadsheet.xlsx]OEI!R253C28</stp>
        <tr r="AB253" s="1"/>
      </tp>
      <tp>
        <v>3365</v>
        <stp/>
        <stp>##V3_BDHV12</stp>
        <stp>7012 JT Equity</stp>
        <stp>PX_CLOSE_1D</stp>
        <stp>28/03/2018</stp>
        <stp>28/03/2018</stp>
        <stp>[Crispin Spreadsheet.xlsx]OEI!R258C28</stp>
        <tr r="AB258" s="1"/>
      </tp>
      <tp>
        <v>1438</v>
        <stp/>
        <stp>##V3_BDHV12</stp>
        <stp>5002 JT Equity</stp>
        <stp>PX_CLOSE_1D</stp>
        <stp>28/03/2018</stp>
        <stp>28/03/2018</stp>
        <stp>[Crispin Spreadsheet.xlsx]OEI!R279C28</stp>
        <tr r="AB279" s="1"/>
      </tp>
      <tp>
        <v>831</v>
        <stp/>
        <stp>##V3_BDHV12</stp>
        <stp>5202 JT Equity</stp>
        <stp>PX_CLOSE_1D</stp>
        <stp>28/03/2018</stp>
        <stp>28/03/2018</stp>
        <stp>[Crispin Spreadsheet.xlsx]OEI!R267C28</stp>
        <tr r="AB267" s="1"/>
      </tp>
      <tp>
        <v>9.6766000000000005</v>
        <stp/>
        <stp>##V3_BDPV12</stp>
        <stp>EURHKD Curncy</stp>
        <stp>LAST_PRICE</stp>
        <stp>[Crispin Spreadsheet.xlsx]OEI!R198C13</stp>
        <tr r="M198" s="1"/>
      </tp>
      <tp>
        <v>9.6766000000000005</v>
        <stp/>
        <stp>##V3_BDPV12</stp>
        <stp>EURHKD Curncy</stp>
        <stp>LAST_PRICE</stp>
        <stp>[Crispin Spreadsheet.xlsx]OEI!R199C13</stp>
        <tr r="M199" s="1"/>
      </tp>
      <tp>
        <v>9.6766000000000005</v>
        <stp/>
        <stp>##V3_BDPV12</stp>
        <stp>EURHKD Curncy</stp>
        <stp>LAST_PRICE</stp>
        <stp>[Crispin Spreadsheet.xlsx]OEI!R194C13</stp>
        <tr r="M194" s="1"/>
      </tp>
      <tp>
        <v>9.6766000000000005</v>
        <stp/>
        <stp>##V3_BDPV12</stp>
        <stp>EURHKD Curncy</stp>
        <stp>LAST_PRICE</stp>
        <stp>[Crispin Spreadsheet.xlsx]OEI!R195C13</stp>
        <tr r="M195" s="1"/>
      </tp>
      <tp>
        <v>9.6766000000000005</v>
        <stp/>
        <stp>##V3_BDPV12</stp>
        <stp>EURHKD Curncy</stp>
        <stp>LAST_PRICE</stp>
        <stp>[Crispin Spreadsheet.xlsx]OEI!R196C13</stp>
        <tr r="M196" s="1"/>
      </tp>
      <tp>
        <v>9.6766000000000005</v>
        <stp/>
        <stp>##V3_BDPV12</stp>
        <stp>EURHKD Curncy</stp>
        <stp>LAST_PRICE</stp>
        <stp>[Crispin Spreadsheet.xlsx]OEI!R197C13</stp>
        <tr r="M197" s="1"/>
      </tp>
      <tp>
        <v>9.6766000000000005</v>
        <stp/>
        <stp>##V3_BDPV12</stp>
        <stp>EURHKD Curncy</stp>
        <stp>LAST_PRICE</stp>
        <stp>[Crispin Spreadsheet.xlsx]OEI!R193C13</stp>
        <tr r="M193" s="1"/>
      </tp>
      <tp>
        <v>9.6766000000000005</v>
        <stp/>
        <stp>##V3_BDPV12</stp>
        <stp>EURHKD Curncy</stp>
        <stp>LAST_PRICE</stp>
        <stp>[Crispin Spreadsheet.xlsx]OEI!R204C13</stp>
        <tr r="M204" s="1"/>
      </tp>
      <tp>
        <v>9.6766000000000005</v>
        <stp/>
        <stp>##V3_BDPV12</stp>
        <stp>EURHKD Curncy</stp>
        <stp>LAST_PRICE</stp>
        <stp>[Crispin Spreadsheet.xlsx]OEI!R205C13</stp>
        <tr r="M205" s="1"/>
      </tp>
      <tp>
        <v>9.6766000000000005</v>
        <stp/>
        <stp>##V3_BDPV12</stp>
        <stp>EURHKD Curncy</stp>
        <stp>LAST_PRICE</stp>
        <stp>[Crispin Spreadsheet.xlsx]OEI!R206C13</stp>
        <tr r="M206" s="1"/>
      </tp>
      <tp>
        <v>9.6766000000000005</v>
        <stp/>
        <stp>##V3_BDPV12</stp>
        <stp>EURHKD Curncy</stp>
        <stp>LAST_PRICE</stp>
        <stp>[Crispin Spreadsheet.xlsx]OEI!R200C13</stp>
        <tr r="M200" s="1"/>
      </tp>
      <tp>
        <v>9.6766000000000005</v>
        <stp/>
        <stp>##V3_BDPV12</stp>
        <stp>EURHKD Curncy</stp>
        <stp>LAST_PRICE</stp>
        <stp>[Crispin Spreadsheet.xlsx]OEI!R201C13</stp>
        <tr r="M201" s="1"/>
      </tp>
      <tp>
        <v>9.6766000000000005</v>
        <stp/>
        <stp>##V3_BDPV12</stp>
        <stp>EURHKD Curncy</stp>
        <stp>LAST_PRICE</stp>
        <stp>[Crispin Spreadsheet.xlsx]OEI!R202C13</stp>
        <tr r="M202" s="1"/>
      </tp>
      <tp>
        <v>9.6766000000000005</v>
        <stp/>
        <stp>##V3_BDPV12</stp>
        <stp>EURHKD Curncy</stp>
        <stp>LAST_PRICE</stp>
        <stp>[Crispin Spreadsheet.xlsx]OEI!R203C13</stp>
        <tr r="M203" s="1"/>
      </tp>
      <tp>
        <v>312.37</v>
        <stp/>
        <stp>##V3_BDPV12</stp>
        <stp>EURHUF Curncy</stp>
        <stp>LAST_PRICE</stp>
        <stp>[Crispin Spreadsheet.xlsx]OEI!R210C13</stp>
        <tr r="M210" s="1"/>
      </tp>
      <tp>
        <v>312.37</v>
        <stp/>
        <stp>##V3_BDPV12</stp>
        <stp>EURHUF Curncy</stp>
        <stp>LAST_PRICE</stp>
        <stp>[Crispin Spreadsheet.xlsx]OEI!R209C13</stp>
        <tr r="M209" s="1"/>
      </tp>
      <tp t="s">
        <v>USD</v>
        <stp/>
        <stp>##V3_BDPV12</stp>
        <stp>VSAT US Equity</stp>
        <stp>CRNCY</stp>
        <stp>[Crispin Spreadsheet.xlsx]OEI!R808C4</stp>
        <tr r="D808" s="1"/>
      </tp>
      <tp t="s">
        <v>USD</v>
        <stp/>
        <stp>##V3_BDPV12</stp>
        <stp>NFLX US Equity</stp>
        <stp>CRNCY</stp>
        <stp>[Crispin Spreadsheet.xlsx]OEI!R675C4</stp>
        <tr r="D675" s="1"/>
      </tp>
      <tp>
        <v>38.83</v>
        <stp/>
        <stp>##V3_BDPV12</stp>
        <stp>APAM NA Equity</stp>
        <stp>PX_YEST_CLOSE</stp>
        <stp>[Crispin Spreadsheet.xlsx]OEI!R294C6</stp>
        <tr r="F294" s="1"/>
      </tp>
      <tp>
        <v>2348</v>
        <stp/>
        <stp>##V3_BDPV12</stp>
        <stp>SGSN SW Equity</stp>
        <stp>PX_YEST_CLOSE</stp>
        <stp>[Crispin Spreadsheet.xlsx]OEI!R390C6</stp>
        <tr r="F390" s="1"/>
      </tp>
      <tp>
        <v>44.5</v>
        <stp/>
        <stp>##V3_BDPV12</stp>
        <stp>FCCN LN Equity</stp>
        <stp>PX_YEST_CLOSE</stp>
        <stp>[Crispin Spreadsheet.xlsx]OEI!R459C6</stp>
        <tr r="F459" s="1"/>
      </tp>
      <tp t="s">
        <v>GBp</v>
        <stp/>
        <stp>##V3_BDPV12</stp>
        <stp>STVG LN Equity</stp>
        <stp>CRNCY</stp>
        <stp>[Crispin Spreadsheet.xlsx]OEI!R572C4</stp>
        <tr r="D572" s="1"/>
      </tp>
      <tp>
        <v>215.4</v>
        <stp/>
        <stp>##V3_BDHV12</stp>
        <stp>AKERBP NO Equity</stp>
        <stp>PX_CLOSE_1D</stp>
        <stp>28/03/2018</stp>
        <stp>28/03/2018</stp>
        <stp>[Crispin Spreadsheet.xlsx]OPUS!R31C22</stp>
        <tr r="V31" s="4"/>
      </tp>
      <tp>
        <v>5.5E-2</v>
        <stp/>
        <stp>##V3_BDHV12</stp>
        <stp>NADLQ US Equity</stp>
        <stp>PX_CLOSE_1D</stp>
        <stp>28/03/2018</stp>
        <stp>28/03/2018</stp>
        <stp>[Crispin Spreadsheet.xlsx]SWAN!R199C26</stp>
        <tr r="Z199" s="2"/>
      </tp>
      <tp>
        <v>886</v>
        <stp/>
        <stp>##V3_BDPV12</stp>
        <stp>8848 JT Equity</stp>
        <stp>PX_YEST_CLOSE</stp>
        <stp>[Crispin Spreadsheet.xlsx]FDXC!R16C6</stp>
        <tr r="F16" s="8"/>
      </tp>
      <tp>
        <v>184.6</v>
        <stp/>
        <stp>##V3_BDHV12</stp>
        <stp>MUV2 GY Equity</stp>
        <stp>PX_CLOSE_1D</stp>
        <stp>28/03/2018</stp>
        <stp>28/03/2018</stp>
        <stp>[Crispin Spreadsheet.xlsx]OEI!R166C28</stp>
        <tr r="AB166" s="1"/>
      </tp>
      <tp>
        <v>15.38</v>
        <stp/>
        <stp>##V3_BDHV12</stp>
        <stp>ZIL2 GY Equity</stp>
        <stp>PX_CLOSE_1D</stp>
        <stp>28/03/2018</stp>
        <stp>28/03/2018</stp>
        <stp>[Crispin Spreadsheet.xlsx]OEI!R156C28</stp>
        <tr r="AB156" s="1"/>
      </tp>
      <tp>
        <v>15.38</v>
        <stp/>
        <stp>##V3_BDHV12</stp>
        <stp>ZIL2 GY Equity</stp>
        <stp>PX_CLOSE_1D</stp>
        <stp>28/03/2018</stp>
        <stp>28/03/2018</stp>
        <stp>[Crispin Spreadsheet.xlsx]OEI!R766C28</stp>
        <tr r="AB766" s="1"/>
      </tp>
      <tp>
        <v>5940</v>
        <stp/>
        <stp>##V3_BDPV12</stp>
        <stp>RRS LN Equity</stp>
        <stp>LAST_PRICE</stp>
        <stp>[Crispin Spreadsheet.xlsx]FDXC!R41C7</stp>
        <tr r="G41" s="8"/>
      </tp>
      <tp>
        <v>10.38</v>
        <stp/>
        <stp>##V3_BDHV12</stp>
        <stp>SLCJY US Equity</stp>
        <stp>PX_CLOSE_1D</stp>
        <stp>28/03/2018</stp>
        <stp>28/03/2018</stp>
        <stp>[Crispin Spreadsheet.xlsx]OPUS!R60C22</stp>
        <tr r="V60" s="4"/>
      </tp>
      <tp>
        <v>757</v>
        <stp/>
        <stp>##V3_BDHV12</stp>
        <stp>PSON LN Equity</stp>
        <stp>PX_CLOSE_1D</stp>
        <stp>28/03/2018</stp>
        <stp>28/03/2018</stp>
        <stp>[Crispin Spreadsheet.xlsx]SWAN!R157C26</stp>
        <tr r="Z157" s="2"/>
      </tp>
      <tp t="s">
        <v>DKK</v>
        <stp/>
        <stp>##V3_BDPV12</stp>
        <stp>DANSKE DC Equity</stp>
        <stp>CRNCY</stp>
        <stp>[Crispin Spreadsheet.xlsx]OEI!R61C4</stp>
        <tr r="D61" s="1"/>
      </tp>
      <tp t="s">
        <v>NOK</v>
        <stp/>
        <stp>##V3_BDPV12</stp>
        <stp>AKERBP NO Equity</stp>
        <stp>CRNCY</stp>
        <stp>[Crispin Spreadsheet.xlsx]OPE!R26C4</stp>
        <tr r="D26" s="5"/>
      </tp>
      <tp>
        <v>1892.5</v>
        <stp/>
        <stp>##V3_BDHV12</stp>
        <stp>8591 JT Equity</stp>
        <stp>PX_CLOSE_1D</stp>
        <stp>28/03/2018</stp>
        <stp>28/03/2018</stp>
        <stp>[Crispin Spreadsheet.xlsx]OEI!R271C28</stp>
        <tr r="AB271" s="1"/>
      </tp>
      <tp>
        <v>586000</v>
        <stp/>
        <stp>##V3_BDHV12</stp>
        <stp>8951 JT Equity</stp>
        <stp>PX_CLOSE_1D</stp>
        <stp>28/03/2018</stp>
        <stp>28/03/2018</stp>
        <stp>[Crispin Spreadsheet.xlsx]OEI!R266C28</stp>
        <tr r="AB266" s="1"/>
      </tp>
      <tp>
        <v>2542</v>
        <stp/>
        <stp>##V3_BDHV12</stp>
        <stp>8801 JT Equity</stp>
        <stp>PX_CLOSE_1D</stp>
        <stp>28/03/2018</stp>
        <stp>28/03/2018</stp>
        <stp>[Crispin Spreadsheet.xlsx]OEI!R264C28</stp>
        <tr r="AB264" s="1"/>
      </tp>
      <tp>
        <v>2257</v>
        <stp/>
        <stp>##V3_BDHV12</stp>
        <stp>8871 JT Equity</stp>
        <stp>PX_CLOSE_1D</stp>
        <stp>28/03/2018</stp>
        <stp>28/03/2018</stp>
        <stp>[Crispin Spreadsheet.xlsx]OEI!R250C28</stp>
        <tr r="AB250" s="1"/>
      </tp>
      <tp>
        <v>22.46</v>
        <stp/>
        <stp>##V3_BDHV12</stp>
        <stp>IFX GY Equity</stp>
        <stp>PX_CLOSE_1D</stp>
        <stp>28/03/2018</stp>
        <stp>28/03/2018</stp>
        <stp>[Crispin Spreadsheet.xlsx]SWAN!R54C26</stp>
        <tr r="Z54" s="2"/>
      </tp>
      <tp>
        <v>1.63</v>
        <stp/>
        <stp>##V3_BDHV12</stp>
        <stp>WGX AU Equity</stp>
        <stp>PX_CLOSE_1D</stp>
        <stp>28/03/2018</stp>
        <stp>28/03/2018</stp>
        <stp>[Crispin Spreadsheet.xlsx]SWAN!R12C26</stp>
        <tr r="Z12" s="2"/>
      </tp>
      <tp t="s">
        <v>EUR</v>
        <stp/>
        <stp>##V3_BDPV12</stp>
        <stp>NESTE FH Equity</stp>
        <stp>CRNCY</stp>
        <stp>[Crispin Spreadsheet.xlsx]OEI!R73C4</stp>
        <tr r="D73" s="1"/>
      </tp>
      <tp>
        <v>193.84</v>
        <stp/>
        <stp>##V3_BDHV12</stp>
        <stp>VOD LN Equity</stp>
        <stp>PX_CLOSE_1D</stp>
        <stp>28/03/2018</stp>
        <stp>28/03/2018</stp>
        <stp>[Crispin Spreadsheet.xlsx]OPUS!R53C22</stp>
        <tr r="V53" s="4"/>
      </tp>
      <tp>
        <v>1892.5</v>
        <stp/>
        <stp>##V3_BDHV12</stp>
        <stp>8591 JT Equity</stp>
        <stp>PX_CLOSE_1D</stp>
        <stp>28/03/2018</stp>
        <stp>28/03/2018</stp>
        <stp>[Crispin Spreadsheet.xlsx]OEI!R790C28</stp>
        <tr r="AB790" s="1"/>
      </tp>
      <tp>
        <v>5070</v>
        <stp/>
        <stp>##V3_BDHV12</stp>
        <stp>2331 JT Equity</stp>
        <stp>PX_CLOSE_1D</stp>
        <stp>28/03/2018</stp>
        <stp>28/03/2018</stp>
        <stp>[Crispin Spreadsheet.xlsx]OEI!R280C28</stp>
        <tr r="AB280" s="1"/>
      </tp>
      <tp>
        <v>1119</v>
        <stp/>
        <stp>##V3_BDHV12</stp>
        <stp>PLUS LN Equity</stp>
        <stp>PX_CLOSE_1D</stp>
        <stp>28/03/2018</stp>
        <stp>28/03/2018</stp>
        <stp>[Crispin Spreadsheet.xlsx]SWAN!R159C26</stp>
        <tr r="Z159" s="2"/>
      </tp>
      <tp>
        <v>1963</v>
        <stp/>
        <stp>##V3_BDHV12</stp>
        <stp>6141 JT Equity</stp>
        <stp>PX_CLOSE_1D</stp>
        <stp>28/03/2018</stp>
        <stp>28/03/2018</stp>
        <stp>[Crispin Spreadsheet.xlsx]OEI!R247C28</stp>
        <tr r="AB247" s="1"/>
      </tp>
      <tp>
        <v>6350</v>
        <stp/>
        <stp>##V3_BDHV12</stp>
        <stp>6201 JT Equity</stp>
        <stp>PX_CLOSE_1D</stp>
        <stp>28/03/2018</stp>
        <stp>28/03/2018</stp>
        <stp>[Crispin Spreadsheet.xlsx]OEI!R286C28</stp>
        <tr r="AB286" s="1"/>
      </tp>
      <tp>
        <v>14360</v>
        <stp/>
        <stp>##V3_BDHV12</stp>
        <stp>6981 JT Equity</stp>
        <stp>PX_CLOSE_1D</stp>
        <stp>28/03/2018</stp>
        <stp>28/03/2018</stp>
        <stp>[Crispin Spreadsheet.xlsx]OEI!R265C28</stp>
        <tr r="AB265" s="1"/>
      </tp>
      <tp>
        <v>1409</v>
        <stp/>
        <stp>##V3_BDHV12</stp>
        <stp>7261 JT Equity</stp>
        <stp>PX_CLOSE_1D</stp>
        <stp>28/03/2018</stp>
        <stp>28/03/2018</stp>
        <stp>[Crispin Spreadsheet.xlsx]OEI!R261C28</stp>
        <tr r="AB261" s="1"/>
      </tp>
      <tp>
        <v>2555</v>
        <stp/>
        <stp>##V3_BDHV12</stp>
        <stp>7181 JT Equity</stp>
        <stp>PX_CLOSE_1D</stp>
        <stp>28/03/2018</stp>
        <stp>28/03/2018</stp>
        <stp>[Crispin Spreadsheet.xlsx]OEI!R255C28</stp>
        <tr r="AB255" s="1"/>
      </tp>
      <tp>
        <v>6542</v>
        <stp/>
        <stp>##V3_BDHV12</stp>
        <stp>4911 JT Equity</stp>
        <stp>PX_CLOSE_1D</stp>
        <stp>28/03/2018</stp>
        <stp>28/03/2018</stp>
        <stp>[Crispin Spreadsheet.xlsx]OEI!R278C28</stp>
        <tr r="AB278" s="1"/>
      </tp>
      <tp>
        <v>2320</v>
        <stp/>
        <stp>##V3_BDHV12</stp>
        <stp>5401 JT Equity</stp>
        <stp>PX_CLOSE_1D</stp>
        <stp>28/03/2018</stp>
        <stp>28/03/2018</stp>
        <stp>[Crispin Spreadsheet.xlsx]OEI!R268C28</stp>
        <tr r="AB268" s="1"/>
      </tp>
      <tp>
        <v>3245</v>
        <stp/>
        <stp>##V3_BDPV12</stp>
        <stp>6753 JT Equity</stp>
        <stp>PX_YEST_CLOSE</stp>
        <stp>[Crispin Spreadsheet.xlsx]SWAN!R89C6</stp>
        <tr r="F89" s="2"/>
      </tp>
      <tp>
        <v>29.49</v>
        <stp/>
        <stp>##V3_BDPV12</stp>
        <stp>FWONK US Equity</stp>
        <stp>PX_YEST_CLOSE</stp>
        <stp>[Crispin Spreadsheet.xlsx]OEI!R665C6</stp>
        <tr r="F665" s="1"/>
      </tp>
      <tp t="s">
        <v>GBp</v>
        <stp/>
        <stp>##V3_BDPV12</stp>
        <stp>SBRY LN Equity</stp>
        <stp>CRNCY</stp>
        <stp>[Crispin Spreadsheet.xlsx]OEI!R495C4</stp>
        <tr r="D495" s="1"/>
      </tp>
      <tp>
        <v>38.549999999999997</v>
        <stp/>
        <stp>##V3_BDPV12</stp>
        <stp>CRUS US Equity</stp>
        <stp>PX_YEST_CLOSE</stp>
        <stp>[Crispin Spreadsheet.xlsx]OEI!R761C6</stp>
        <tr r="F761" s="1"/>
      </tp>
      <tp t="s">
        <v>USD</v>
        <stp/>
        <stp>##V3_BDPV12</stp>
        <stp>RACE US Equity</stp>
        <stp>CRNCY</stp>
        <stp>[Crispin Spreadsheet.xlsx]OEI!R639C4</stp>
        <tr r="D639" s="1"/>
      </tp>
      <tp t="s">
        <v>SEK</v>
        <stp/>
        <stp>##V3_BDPV12</stp>
        <stp>SAND SS Equity</stp>
        <stp>CRNCY</stp>
        <stp>[Crispin Spreadsheet.xlsx]OEI!R364C4</stp>
        <tr r="D364" s="1"/>
      </tp>
      <tp t="s">
        <v>JPY</v>
        <stp/>
        <stp>##V3_BDPV12</stp>
        <stp>9684 JT Equity</stp>
        <stp>CRNCY</stp>
        <stp>[Crispin Spreadsheet.xlsx]OPUS!R27C4</stp>
        <tr r="D27" s="4"/>
      </tp>
      <tp>
        <v>30.83</v>
        <stp/>
        <stp>##V3_BDPV12</stp>
        <stp>NLSN US Equity</stp>
        <stp>PX_YEST_CLOSE</stp>
        <stp>[Crispin Spreadsheet.xlsx]OEI!R677C6</stp>
        <tr r="F677" s="1"/>
      </tp>
      <tp>
        <v>30.83</v>
        <stp/>
        <stp>##V3_BDPV12</stp>
        <stp>NLSN US Equity</stp>
        <stp>PX_YEST_CLOSE</stp>
        <stp>[Crispin Spreadsheet.xlsx]OEI!R787C6</stp>
        <tr r="F787" s="1"/>
      </tp>
      <tp>
        <v>10.029999999999999</v>
        <stp/>
        <stp>##V3_BDPV12</stp>
        <stp>CNHI IM Equity</stp>
        <stp>PX_YEST_CLOSE</stp>
        <stp>[Crispin Spreadsheet.xlsx]OEI!R762C6</stp>
        <tr r="F762" s="1"/>
      </tp>
      <tp>
        <v>1858.5</v>
        <stp/>
        <stp>##V3_BDPV12</stp>
        <stp>8591 JT Equity</stp>
        <stp>PX_YEST_CLOSE</stp>
        <stp>[Crispin Spreadsheet.xlsx]FDXC!R18C6</stp>
        <tr r="F18" s="8"/>
      </tp>
      <tp>
        <v>16.795000000000002</v>
        <stp/>
        <stp>##V3_BDPV12</stp>
        <stp>UBSG SW Equity</stp>
        <stp>PX_YEST_CLOSE</stp>
        <stp>[Crispin Spreadsheet.xlsx]OEI!R393C6</stp>
        <tr r="F393" s="1"/>
      </tp>
      <tp>
        <v>10.984999999999999</v>
        <stp/>
        <stp>##V3_BDPV12</stp>
        <stp>SESG FP Equity</stp>
        <stp>PX_YEST_CLOSE</stp>
        <stp>[Crispin Spreadsheet.xlsx]OEI!R794C6</stp>
        <tr r="F794" s="1"/>
      </tp>
      <tp>
        <v>10.98</v>
        <stp/>
        <stp>##V3_BDHV12</stp>
        <stp>317 HK Equity</stp>
        <stp>PX_CLOSE_1D</stp>
        <stp>28/03/2018</stp>
        <stp>28/03/2018</stp>
        <stp>[Crispin Spreadsheet.xlsx]OEI!R200C28</stp>
        <tr r="AB200" s="1"/>
      </tp>
      <tp>
        <v>5.5</v>
        <stp/>
        <stp>##V3_BDHV12</stp>
        <stp>857 HK Equity</stp>
        <stp>PX_CLOSE_1D</stp>
        <stp>28/03/2018</stp>
        <stp>28/03/2018</stp>
        <stp>[Crispin Spreadsheet.xlsx]OEI!R203C28</stp>
        <tr r="AB203" s="1"/>
      </tp>
      <tp>
        <v>21.2</v>
        <stp/>
        <stp>##V3_BDPV12</stp>
        <stp>IFX GY Equity</stp>
        <stp>LAST_PRICE</stp>
        <stp>[Crispin Spreadsheet.xlsx]SWAN!R54C7</stp>
        <tr r="G54" s="2"/>
      </tp>
      <tp>
        <v>102.93</v>
        <stp/>
        <stp>##V3_BDPV12</stp>
        <stp>EOG US Equity</stp>
        <stp>LAST_PRICE</stp>
        <stp>[Crispin Spreadsheet.xlsx]OPUS!R56C7</stp>
        <tr r="G56" s="4"/>
      </tp>
      <tp>
        <v>169.85</v>
        <stp/>
        <stp>##V3_BDPV12</stp>
        <stp>EMG LN Equity</stp>
        <stp>LAST_PRICE</stp>
        <stp>[Crispin Spreadsheet.xlsx]OPUS!R46C7</stp>
        <tr r="G46" s="4"/>
      </tp>
      <tp>
        <v>57.16</v>
        <stp/>
        <stp>##V3_BDHV12</stp>
        <stp>NESTE FH Equity</stp>
        <stp>PX_CLOSE_1D</stp>
        <stp>28/03/2018</stp>
        <stp>28/03/2018</stp>
        <stp>[Crispin Spreadsheet.xlsx]OEI!R73C28</stp>
        <tr r="AB73" s="1"/>
      </tp>
      <tp>
        <v>83.6</v>
        <stp/>
        <stp>##V3_BDPV12</stp>
        <stp>SAP GY Equity</stp>
        <stp>LAST_PRICE</stp>
        <stp>[Crispin Spreadsheet.xlsx]FDXC!R11C7</stp>
        <tr r="G11" s="8"/>
      </tp>
      <tp>
        <v>24.35</v>
        <stp/>
        <stp>##V3_BDHV12</stp>
        <stp>UN01 GY Equity</stp>
        <stp>PX_CLOSE_1D</stp>
        <stp>28/03/2018</stp>
        <stp>28/03/2018</stp>
        <stp>[Crispin Spreadsheet.xlsx]OEI!R181C28</stp>
        <tr r="AB181" s="1"/>
      </tp>
      <tp>
        <v>17.59</v>
        <stp/>
        <stp>##V3_BDHV12</stp>
        <stp>TUI1 GY Equity</stp>
        <stp>PX_CLOSE_1D</stp>
        <stp>28/03/2018</stp>
        <stp>28/03/2018</stp>
        <stp>[Crispin Spreadsheet.xlsx]OEI!R180C28</stp>
        <tr r="AB180" s="1"/>
      </tp>
      <tp>
        <v>5940</v>
        <stp/>
        <stp>##V3_BDPV12</stp>
        <stp>RRS LN Equity</stp>
        <stp>LAST_PRICE</stp>
        <stp>[Crispin Spreadsheet.xlsx]ALEG!R46C7</stp>
        <tr r="G46" s="3"/>
      </tp>
      <tp>
        <v>23.25</v>
        <stp/>
        <stp>##V3_BDPV12</stp>
        <stp>PDG LN Equity</stp>
        <stp>LAST_PRICE</stp>
        <stp>[Crispin Spreadsheet.xlsx]BEST!R11C7</stp>
        <tr r="G11" s="6"/>
      </tp>
      <tp>
        <v>21.58</v>
        <stp/>
        <stp>##V3_BDHV12</stp>
        <stp>ONTEX BB Equity</stp>
        <stp>PX_CLOSE_1D</stp>
        <stp>28/03/2018</stp>
        <stp>28/03/2018</stp>
        <stp>[Crispin Spreadsheet.xlsx]SWAN!R18C26</stp>
        <tr r="Z18" s="2"/>
      </tp>
      <tp>
        <v>54.84</v>
        <stp/>
        <stp>##V3_BDHV12</stp>
        <stp>QCOM US Equity</stp>
        <stp>PX_CLOSE_1D</stp>
        <stp>28/03/2018</stp>
        <stp>28/03/2018</stp>
        <stp>[Crispin Spreadsheet.xlsx]SWAN!R200C26</stp>
        <tr r="Z200" s="2"/>
      </tp>
      <tp>
        <v>1980</v>
        <stp/>
        <stp>##V3_BDHV12</stp>
        <stp>8750 JT Equity</stp>
        <stp>PX_CLOSE_1D</stp>
        <stp>28/03/2018</stp>
        <stp>28/03/2018</stp>
        <stp>[Crispin Spreadsheet.xlsx]OEI!R246C28</stp>
        <tr r="AB246" s="1"/>
      </tp>
      <tp>
        <v>1223</v>
        <stp/>
        <stp>##V3_BDHV12</stp>
        <stp>2730 JT Equity</stp>
        <stp>PX_CLOSE_1D</stp>
        <stp>28/03/2018</stp>
        <stp>28/03/2018</stp>
        <stp>[Crispin Spreadsheet.xlsx]OEI!R248C28</stp>
        <tr r="AB248" s="1"/>
      </tp>
      <tp>
        <v>6930</v>
        <stp/>
        <stp>##V3_BDHV12</stp>
        <stp>2670 JT Equity</stp>
        <stp>PX_CLOSE_1D</stp>
        <stp>28/03/2018</stp>
        <stp>28/03/2018</stp>
        <stp>[Crispin Spreadsheet.xlsx]OEI!R241C28</stp>
        <tr r="AB241" s="1"/>
      </tp>
      <tp>
        <v>2704</v>
        <stp/>
        <stp>##V3_BDHV12</stp>
        <stp>1820 JT Equity</stp>
        <stp>PX_CLOSE_1D</stp>
        <stp>28/03/2018</stp>
        <stp>28/03/2018</stp>
        <stp>[Crispin Spreadsheet.xlsx]OEI!R269C28</stp>
        <tr r="AB269" s="1"/>
      </tp>
      <tp>
        <v>198</v>
        <stp/>
        <stp>##V3_BDHV12</stp>
        <stp>6740 JT Equity</stp>
        <stp>PX_CLOSE_1D</stp>
        <stp>28/03/2018</stp>
        <stp>28/03/2018</stp>
        <stp>[Crispin Spreadsheet.xlsx]OEI!R254C28</stp>
        <tr r="AB254" s="1"/>
      </tp>
      <tp>
        <v>206.15</v>
        <stp/>
        <stp>##V3_BDHV12</stp>
        <stp>BARC LN Equity</stp>
        <stp>PX_CLOSE_1D</stp>
        <stp>28/03/2018</stp>
        <stp>28/03/2018</stp>
        <stp>[Crispin Spreadsheet.xlsx]OPUS!R40C22</stp>
        <tr r="V40" s="4"/>
      </tp>
      <tp>
        <v>650.70000000000005</v>
        <stp/>
        <stp>##V3_BDHV12</stp>
        <stp>5020 JT Equity</stp>
        <stp>PX_CLOSE_1D</stp>
        <stp>28/03/2018</stp>
        <stp>28/03/2018</stp>
        <stp>[Crispin Spreadsheet.xlsx]OEI!R257C28</stp>
        <tr r="AB257" s="1"/>
      </tp>
      <tp>
        <v>130.85</v>
        <stp/>
        <stp>##V3_BDPV12</stp>
        <stp>EURJPY Curncy</stp>
        <stp>LAST_PRICE</stp>
        <stp>[Crispin Spreadsheet.xlsx]OEI!R790C13</stp>
        <tr r="M790" s="1"/>
      </tp>
      <tp>
        <v>130.85</v>
        <stp/>
        <stp>##V3_BDPV12</stp>
        <stp>EURJPY Curncy</stp>
        <stp>LAST_PRICE</stp>
        <stp>[Crispin Spreadsheet.xlsx]OEI!R719C13</stp>
        <tr r="M719" s="1"/>
      </tp>
      <tp>
        <v>130.85</v>
        <stp/>
        <stp>##V3_BDPV12</stp>
        <stp>EURJPY Curncy</stp>
        <stp>LAST_PRICE</stp>
        <stp>[Crispin Spreadsheet.xlsx]OEI!R734C13</stp>
        <tr r="M734" s="1"/>
      </tp>
      <tp>
        <v>0.76970000000000005</v>
        <stp/>
        <stp>##V3_BDPV12</stp>
        <stp>AUDUSD Curncy</stp>
        <stp>LAST_PRICE</stp>
        <stp>[Crispin Spreadsheet.xlsx]SWAN!R223C7</stp>
        <tr r="G223" s="2"/>
      </tp>
      <tp>
        <v>130.85</v>
        <stp/>
        <stp>##V3_BDPV12</stp>
        <stp>EURJPY Curncy</stp>
        <stp>LAST_PRICE</stp>
        <stp>[Crispin Spreadsheet.xlsx]OEI!R288C13</stp>
        <tr r="M288" s="1"/>
      </tp>
      <tp>
        <v>130.85</v>
        <stp/>
        <stp>##V3_BDPV12</stp>
        <stp>EURJPY Curncy</stp>
        <stp>LAST_PRICE</stp>
        <stp>[Crispin Spreadsheet.xlsx]OEI!R289C13</stp>
        <tr r="M289" s="1"/>
      </tp>
      <tp>
        <v>130.85</v>
        <stp/>
        <stp>##V3_BDPV12</stp>
        <stp>EURJPY Curncy</stp>
        <stp>LAST_PRICE</stp>
        <stp>[Crispin Spreadsheet.xlsx]OEI!R284C13</stp>
        <tr r="M284" s="1"/>
      </tp>
      <tp>
        <v>130.85</v>
        <stp/>
        <stp>##V3_BDPV12</stp>
        <stp>EURJPY Curncy</stp>
        <stp>LAST_PRICE</stp>
        <stp>[Crispin Spreadsheet.xlsx]OEI!R285C13</stp>
        <tr r="M285" s="1"/>
      </tp>
      <tp>
        <v>130.85</v>
        <stp/>
        <stp>##V3_BDPV12</stp>
        <stp>EURJPY Curncy</stp>
        <stp>LAST_PRICE</stp>
        <stp>[Crispin Spreadsheet.xlsx]OEI!R286C13</stp>
        <tr r="M286" s="1"/>
      </tp>
      <tp>
        <v>130.85</v>
        <stp/>
        <stp>##V3_BDPV12</stp>
        <stp>EURJPY Curncy</stp>
        <stp>LAST_PRICE</stp>
        <stp>[Crispin Spreadsheet.xlsx]OEI!R287C13</stp>
        <tr r="M287" s="1"/>
      </tp>
      <tp>
        <v>130.85</v>
        <stp/>
        <stp>##V3_BDPV12</stp>
        <stp>EURJPY Curncy</stp>
        <stp>LAST_PRICE</stp>
        <stp>[Crispin Spreadsheet.xlsx]OEI!R280C13</stp>
        <tr r="M280" s="1"/>
      </tp>
      <tp>
        <v>130.85</v>
        <stp/>
        <stp>##V3_BDPV12</stp>
        <stp>EURJPY Curncy</stp>
        <stp>LAST_PRICE</stp>
        <stp>[Crispin Spreadsheet.xlsx]OEI!R281C13</stp>
        <tr r="M281" s="1"/>
      </tp>
      <tp>
        <v>130.85</v>
        <stp/>
        <stp>##V3_BDPV12</stp>
        <stp>EURJPY Curncy</stp>
        <stp>LAST_PRICE</stp>
        <stp>[Crispin Spreadsheet.xlsx]OEI!R282C13</stp>
        <tr r="M282" s="1"/>
      </tp>
      <tp>
        <v>130.85</v>
        <stp/>
        <stp>##V3_BDPV12</stp>
        <stp>EURJPY Curncy</stp>
        <stp>LAST_PRICE</stp>
        <stp>[Crispin Spreadsheet.xlsx]OEI!R283C13</stp>
        <tr r="M283" s="1"/>
      </tp>
      <tp>
        <v>130.85</v>
        <stp/>
        <stp>##V3_BDPV12</stp>
        <stp>EURJPY Curncy</stp>
        <stp>LAST_PRICE</stp>
        <stp>[Crispin Spreadsheet.xlsx]OEI!R290C13</stp>
        <tr r="M290" s="1"/>
      </tp>
      <tp>
        <v>130.85</v>
        <stp/>
        <stp>##V3_BDPV12</stp>
        <stp>EURJPY Curncy</stp>
        <stp>LAST_PRICE</stp>
        <stp>[Crispin Spreadsheet.xlsx]OEI!R248C13</stp>
        <tr r="M248" s="1"/>
      </tp>
      <tp>
        <v>130.85</v>
        <stp/>
        <stp>##V3_BDPV12</stp>
        <stp>EURJPY Curncy</stp>
        <stp>LAST_PRICE</stp>
        <stp>[Crispin Spreadsheet.xlsx]OEI!R249C13</stp>
        <tr r="M249" s="1"/>
      </tp>
      <tp>
        <v>130.85</v>
        <stp/>
        <stp>##V3_BDPV12</stp>
        <stp>EURJPY Curncy</stp>
        <stp>LAST_PRICE</stp>
        <stp>[Crispin Spreadsheet.xlsx]OEI!R244C13</stp>
        <tr r="M244" s="1"/>
      </tp>
      <tp>
        <v>130.85</v>
        <stp/>
        <stp>##V3_BDPV12</stp>
        <stp>EURJPY Curncy</stp>
        <stp>LAST_PRICE</stp>
        <stp>[Crispin Spreadsheet.xlsx]OEI!R245C13</stp>
        <tr r="M245" s="1"/>
      </tp>
      <tp>
        <v>130.85</v>
        <stp/>
        <stp>##V3_BDPV12</stp>
        <stp>EURJPY Curncy</stp>
        <stp>LAST_PRICE</stp>
        <stp>[Crispin Spreadsheet.xlsx]OEI!R246C13</stp>
        <tr r="M246" s="1"/>
      </tp>
      <tp>
        <v>130.85</v>
        <stp/>
        <stp>##V3_BDPV12</stp>
        <stp>EURJPY Curncy</stp>
        <stp>LAST_PRICE</stp>
        <stp>[Crispin Spreadsheet.xlsx]OEI!R247C13</stp>
        <tr r="M247" s="1"/>
      </tp>
      <tp>
        <v>130.85</v>
        <stp/>
        <stp>##V3_BDPV12</stp>
        <stp>EURJPY Curncy</stp>
        <stp>LAST_PRICE</stp>
        <stp>[Crispin Spreadsheet.xlsx]OEI!R240C13</stp>
        <tr r="M240" s="1"/>
      </tp>
      <tp>
        <v>130.85</v>
        <stp/>
        <stp>##V3_BDPV12</stp>
        <stp>EURJPY Curncy</stp>
        <stp>LAST_PRICE</stp>
        <stp>[Crispin Spreadsheet.xlsx]OEI!R241C13</stp>
        <tr r="M241" s="1"/>
      </tp>
      <tp>
        <v>130.85</v>
        <stp/>
        <stp>##V3_BDPV12</stp>
        <stp>EURJPY Curncy</stp>
        <stp>LAST_PRICE</stp>
        <stp>[Crispin Spreadsheet.xlsx]OEI!R242C13</stp>
        <tr r="M242" s="1"/>
      </tp>
      <tp>
        <v>130.85</v>
        <stp/>
        <stp>##V3_BDPV12</stp>
        <stp>EURJPY Curncy</stp>
        <stp>LAST_PRICE</stp>
        <stp>[Crispin Spreadsheet.xlsx]OEI!R243C13</stp>
        <tr r="M243" s="1"/>
      </tp>
      <tp>
        <v>130.85</v>
        <stp/>
        <stp>##V3_BDPV12</stp>
        <stp>EURJPY Curncy</stp>
        <stp>LAST_PRICE</stp>
        <stp>[Crispin Spreadsheet.xlsx]OEI!R258C13</stp>
        <tr r="M258" s="1"/>
      </tp>
      <tp>
        <v>130.85</v>
        <stp/>
        <stp>##V3_BDPV12</stp>
        <stp>EURJPY Curncy</stp>
        <stp>LAST_PRICE</stp>
        <stp>[Crispin Spreadsheet.xlsx]OEI!R259C13</stp>
        <tr r="M259" s="1"/>
      </tp>
      <tp>
        <v>130.85</v>
        <stp/>
        <stp>##V3_BDPV12</stp>
        <stp>EURJPY Curncy</stp>
        <stp>LAST_PRICE</stp>
        <stp>[Crispin Spreadsheet.xlsx]OEI!R254C13</stp>
        <tr r="M254" s="1"/>
      </tp>
      <tp>
        <v>130.85</v>
        <stp/>
        <stp>##V3_BDPV12</stp>
        <stp>EURJPY Curncy</stp>
        <stp>LAST_PRICE</stp>
        <stp>[Crispin Spreadsheet.xlsx]OEI!R255C13</stp>
        <tr r="M255" s="1"/>
      </tp>
      <tp>
        <v>130.85</v>
        <stp/>
        <stp>##V3_BDPV12</stp>
        <stp>EURJPY Curncy</stp>
        <stp>LAST_PRICE</stp>
        <stp>[Crispin Spreadsheet.xlsx]OEI!R256C13</stp>
        <tr r="M256" s="1"/>
      </tp>
      <tp>
        <v>130.85</v>
        <stp/>
        <stp>##V3_BDPV12</stp>
        <stp>EURJPY Curncy</stp>
        <stp>LAST_PRICE</stp>
        <stp>[Crispin Spreadsheet.xlsx]OEI!R257C13</stp>
        <tr r="M257" s="1"/>
      </tp>
      <tp>
        <v>130.85</v>
        <stp/>
        <stp>##V3_BDPV12</stp>
        <stp>EURJPY Curncy</stp>
        <stp>LAST_PRICE</stp>
        <stp>[Crispin Spreadsheet.xlsx]OEI!R250C13</stp>
        <tr r="M250" s="1"/>
      </tp>
      <tp>
        <v>130.85</v>
        <stp/>
        <stp>##V3_BDPV12</stp>
        <stp>EURJPY Curncy</stp>
        <stp>LAST_PRICE</stp>
        <stp>[Crispin Spreadsheet.xlsx]OEI!R251C13</stp>
        <tr r="M251" s="1"/>
      </tp>
      <tp>
        <v>130.85</v>
        <stp/>
        <stp>##V3_BDPV12</stp>
        <stp>EURJPY Curncy</stp>
        <stp>LAST_PRICE</stp>
        <stp>[Crispin Spreadsheet.xlsx]OEI!R252C13</stp>
        <tr r="M252" s="1"/>
      </tp>
      <tp>
        <v>130.85</v>
        <stp/>
        <stp>##V3_BDPV12</stp>
        <stp>EURJPY Curncy</stp>
        <stp>LAST_PRICE</stp>
        <stp>[Crispin Spreadsheet.xlsx]OEI!R253C13</stp>
        <tr r="M253" s="1"/>
      </tp>
      <tp>
        <v>130.85</v>
        <stp/>
        <stp>##V3_BDPV12</stp>
        <stp>EURJPY Curncy</stp>
        <stp>LAST_PRICE</stp>
        <stp>[Crispin Spreadsheet.xlsx]OEI!R268C13</stp>
        <tr r="M268" s="1"/>
      </tp>
      <tp>
        <v>130.85</v>
        <stp/>
        <stp>##V3_BDPV12</stp>
        <stp>EURJPY Curncy</stp>
        <stp>LAST_PRICE</stp>
        <stp>[Crispin Spreadsheet.xlsx]OEI!R269C13</stp>
        <tr r="M269" s="1"/>
      </tp>
      <tp>
        <v>130.85</v>
        <stp/>
        <stp>##V3_BDPV12</stp>
        <stp>EURJPY Curncy</stp>
        <stp>LAST_PRICE</stp>
        <stp>[Crispin Spreadsheet.xlsx]OEI!R264C13</stp>
        <tr r="M264" s="1"/>
      </tp>
      <tp>
        <v>130.85</v>
        <stp/>
        <stp>##V3_BDPV12</stp>
        <stp>EURJPY Curncy</stp>
        <stp>LAST_PRICE</stp>
        <stp>[Crispin Spreadsheet.xlsx]OEI!R265C13</stp>
        <tr r="M265" s="1"/>
      </tp>
      <tp>
        <v>130.85</v>
        <stp/>
        <stp>##V3_BDPV12</stp>
        <stp>EURJPY Curncy</stp>
        <stp>LAST_PRICE</stp>
        <stp>[Crispin Spreadsheet.xlsx]OEI!R266C13</stp>
        <tr r="M266" s="1"/>
      </tp>
      <tp>
        <v>130.85</v>
        <stp/>
        <stp>##V3_BDPV12</stp>
        <stp>EURJPY Curncy</stp>
        <stp>LAST_PRICE</stp>
        <stp>[Crispin Spreadsheet.xlsx]OEI!R267C13</stp>
        <tr r="M267" s="1"/>
      </tp>
      <tp>
        <v>130.85</v>
        <stp/>
        <stp>##V3_BDPV12</stp>
        <stp>EURJPY Curncy</stp>
        <stp>LAST_PRICE</stp>
        <stp>[Crispin Spreadsheet.xlsx]OEI!R260C13</stp>
        <tr r="M260" s="1"/>
      </tp>
      <tp>
        <v>130.85</v>
        <stp/>
        <stp>##V3_BDPV12</stp>
        <stp>EURJPY Curncy</stp>
        <stp>LAST_PRICE</stp>
        <stp>[Crispin Spreadsheet.xlsx]OEI!R261C13</stp>
        <tr r="M261" s="1"/>
      </tp>
      <tp>
        <v>130.85</v>
        <stp/>
        <stp>##V3_BDPV12</stp>
        <stp>EURJPY Curncy</stp>
        <stp>LAST_PRICE</stp>
        <stp>[Crispin Spreadsheet.xlsx]OEI!R262C13</stp>
        <tr r="M262" s="1"/>
      </tp>
      <tp>
        <v>130.85</v>
        <stp/>
        <stp>##V3_BDPV12</stp>
        <stp>EURJPY Curncy</stp>
        <stp>LAST_PRICE</stp>
        <stp>[Crispin Spreadsheet.xlsx]OEI!R263C13</stp>
        <tr r="M263" s="1"/>
      </tp>
      <tp>
        <v>130.85</v>
        <stp/>
        <stp>##V3_BDPV12</stp>
        <stp>EURJPY Curncy</stp>
        <stp>LAST_PRICE</stp>
        <stp>[Crispin Spreadsheet.xlsx]OEI!R278C13</stp>
        <tr r="M278" s="1"/>
      </tp>
      <tp>
        <v>130.85</v>
        <stp/>
        <stp>##V3_BDPV12</stp>
        <stp>EURJPY Curncy</stp>
        <stp>LAST_PRICE</stp>
        <stp>[Crispin Spreadsheet.xlsx]OEI!R279C13</stp>
        <tr r="M279" s="1"/>
      </tp>
      <tp>
        <v>130.85</v>
        <stp/>
        <stp>##V3_BDPV12</stp>
        <stp>EURJPY Curncy</stp>
        <stp>LAST_PRICE</stp>
        <stp>[Crispin Spreadsheet.xlsx]OEI!R274C13</stp>
        <tr r="M274" s="1"/>
      </tp>
      <tp>
        <v>130.85</v>
        <stp/>
        <stp>##V3_BDPV12</stp>
        <stp>EURJPY Curncy</stp>
        <stp>LAST_PRICE</stp>
        <stp>[Crispin Spreadsheet.xlsx]OEI!R275C13</stp>
        <tr r="M275" s="1"/>
      </tp>
      <tp>
        <v>130.85</v>
        <stp/>
        <stp>##V3_BDPV12</stp>
        <stp>EURJPY Curncy</stp>
        <stp>LAST_PRICE</stp>
        <stp>[Crispin Spreadsheet.xlsx]OEI!R276C13</stp>
        <tr r="M276" s="1"/>
      </tp>
      <tp>
        <v>130.85</v>
        <stp/>
        <stp>##V3_BDPV12</stp>
        <stp>EURJPY Curncy</stp>
        <stp>LAST_PRICE</stp>
        <stp>[Crispin Spreadsheet.xlsx]OEI!R277C13</stp>
        <tr r="M277" s="1"/>
      </tp>
      <tp>
        <v>130.85</v>
        <stp/>
        <stp>##V3_BDPV12</stp>
        <stp>EURJPY Curncy</stp>
        <stp>LAST_PRICE</stp>
        <stp>[Crispin Spreadsheet.xlsx]OEI!R270C13</stp>
        <tr r="M270" s="1"/>
      </tp>
      <tp>
        <v>130.85</v>
        <stp/>
        <stp>##V3_BDPV12</stp>
        <stp>EURJPY Curncy</stp>
        <stp>LAST_PRICE</stp>
        <stp>[Crispin Spreadsheet.xlsx]OEI!R271C13</stp>
        <tr r="M271" s="1"/>
      </tp>
      <tp>
        <v>130.85</v>
        <stp/>
        <stp>##V3_BDPV12</stp>
        <stp>EURJPY Curncy</stp>
        <stp>LAST_PRICE</stp>
        <stp>[Crispin Spreadsheet.xlsx]OEI!R272C13</stp>
        <tr r="M272" s="1"/>
      </tp>
      <tp>
        <v>130.85</v>
        <stp/>
        <stp>##V3_BDPV12</stp>
        <stp>EURJPY Curncy</stp>
        <stp>LAST_PRICE</stp>
        <stp>[Crispin Spreadsheet.xlsx]OEI!R273C13</stp>
        <tr r="M273" s="1"/>
      </tp>
      <tp>
        <v>130.85</v>
        <stp/>
        <stp>##V3_BDPV12</stp>
        <stp>EURJPY Curncy</stp>
        <stp>LAST_PRICE</stp>
        <stp>[Crispin Spreadsheet.xlsx]OEI!R800C13</stp>
        <tr r="M800" s="1"/>
      </tp>
      <tp t="s">
        <v>USD</v>
        <stp/>
        <stp>##V3_BDPV12</stp>
        <stp>LULU US Equity</stp>
        <stp>CRNCY</stp>
        <stp>[Crispin Spreadsheet.xlsx]OEI!R667C4</stp>
        <tr r="D667" s="1"/>
      </tp>
      <tp t="s">
        <v>USD</v>
        <stp/>
        <stp>##V3_BDPV12</stp>
        <stp>PANW US Equity</stp>
        <stp>CRNCY</stp>
        <stp>[Crispin Spreadsheet.xlsx]OEI!R685C4</stp>
        <tr r="D685" s="1"/>
      </tp>
      <tp>
        <v>24.75</v>
        <stp/>
        <stp>##V3_BDPV12</stp>
        <stp>UN01 GY Equity</stp>
        <stp>PX_YEST_CLOSE</stp>
        <stp>[Crispin Spreadsheet.xlsx]SWAN!R60C6</stp>
        <tr r="F60" s="2"/>
      </tp>
      <tp t="s">
        <v>USD</v>
        <stp/>
        <stp>##V3_BDPV12</stp>
        <stp>MCHP US Equity</stp>
        <stp>CRNCY</stp>
        <stp>[Crispin Spreadsheet.xlsx]OEI!R783C4</stp>
        <tr r="D783" s="1"/>
      </tp>
      <tp t="s">
        <v>GBp</v>
        <stp/>
        <stp>##V3_BDPV12</stp>
        <stp>INVP LN Equity</stp>
        <stp>CRNCY</stp>
        <stp>[Crispin Spreadsheet.xlsx]OEI!R490C4</stp>
        <tr r="D490" s="1"/>
      </tp>
      <tp>
        <v>380.6</v>
        <stp/>
        <stp>##V3_BDPV12</stp>
        <stp>ASHM LN Equity</stp>
        <stp>PX_YEST_CLOSE</stp>
        <stp>[Crispin Spreadsheet.xlsx]OEI!R410C6</stp>
        <tr r="F410" s="1"/>
      </tp>
      <tp t="s">
        <v>EUR</v>
        <stp/>
        <stp>##V3_BDPV12</stp>
        <stp>HLAG GY Equity</stp>
        <stp>CRNCY</stp>
        <stp>[Crispin Spreadsheet.xlsx]OEI!R770C4</stp>
        <tr r="D770" s="1"/>
      </tp>
      <tp>
        <v>77.260000000000005</v>
        <stp/>
        <stp>##V3_BDPV12</stp>
        <stp>NOVN SW Equity</stp>
        <stp>PX_YEST_CLOSE</stp>
        <stp>[Crispin Spreadsheet.xlsx]OEI!R387C6</stp>
        <tr r="F387" s="1"/>
      </tp>
      <tp>
        <v>91.79</v>
        <stp/>
        <stp>##V3_BDPV12</stp>
        <stp>BAYN GY Equity</stp>
        <stp>PX_YEST_CLOSE</stp>
        <stp>[Crispin Spreadsheet.xlsx]OEI!R146C6</stp>
        <tr r="F146" s="1"/>
      </tp>
      <tp t="s">
        <v>USD</v>
        <stp/>
        <stp>##V3_BDPV12</stp>
        <stp>CACC US Equity</stp>
        <stp>CRNCY</stp>
        <stp>[Crispin Spreadsheet.xlsx]OEI!R628C4</stp>
        <tr r="D628" s="1"/>
      </tp>
      <tp>
        <v>38.6</v>
        <stp/>
        <stp>##V3_BDPV12</stp>
        <stp>BDRILL NO Equity</stp>
        <stp>PX_YEST_CLOSE</stp>
        <stp>[Crispin Spreadsheet.xlsx]OEI!R309C6</stp>
        <tr r="F309" s="1"/>
      </tp>
      <tp>
        <v>38.6</v>
        <stp/>
        <stp>##V3_BDPV12</stp>
        <stp>BDRILL NO Equity</stp>
        <stp>PX_YEST_CLOSE</stp>
        <stp>[Crispin Spreadsheet.xlsx]OEI!R759C6</stp>
        <tr r="F759" s="1"/>
      </tp>
      <tp>
        <v>4415</v>
        <stp/>
        <stp>##V3_BDPV12</stp>
        <stp>8316 JT Equity</stp>
        <stp>PX_YEST_CLOSE</stp>
        <stp>[Crispin Spreadsheet.xlsx]ALEG!R25C6</stp>
        <tr r="F25" s="3"/>
      </tp>
      <tp>
        <v>115.8</v>
        <stp/>
        <stp>##V3_BDPV12</stp>
        <stp>TALK LN Equity</stp>
        <stp>PX_YEST_CLOSE</stp>
        <stp>[Crispin Spreadsheet.xlsx]OEI!R574C6</stp>
        <tr r="F574" s="1"/>
      </tp>
      <tp>
        <v>87.2</v>
        <stp/>
        <stp>##V3_BDPV12</stp>
        <stp>LOOK LN Equity</stp>
        <stp>PX_YEST_CLOSE</stp>
        <stp>[Crispin Spreadsheet.xlsx]OEI!R507C6</stp>
        <tr r="F507" s="1"/>
      </tp>
      <tp t="s">
        <v>USD</v>
        <stp/>
        <stp>##V3_BDPV12</stp>
        <stp>MXIM US Equity</stp>
        <stp>CRNCY</stp>
        <stp>[Crispin Spreadsheet.xlsx]OEI!R782C4</stp>
        <tr r="D782" s="1"/>
      </tp>
      <tp t="s">
        <v>NOK</v>
        <stp/>
        <stp>##V3_BDPV12</stp>
        <stp>SDRL NO Equity</stp>
        <stp>CRNCY</stp>
        <stp>[Crispin Spreadsheet.xlsx]OEI!R315C4</stp>
        <tr r="D315" s="1"/>
      </tp>
      <tp t="s">
        <v>GBp</v>
        <stp/>
        <stp>##V3_BDPV12</stp>
        <stp>EXPN LN Equity</stp>
        <stp>CRNCY</stp>
        <stp>[Crispin Spreadsheet.xlsx]OEI!R456C4</stp>
        <tr r="D456" s="1"/>
      </tp>
      <tp>
        <v>6.4290000000000003</v>
        <stp/>
        <stp>##V3_BDPV12</stp>
        <stp>BBVA SQ Equity</stp>
        <stp>PX_YEST_CLOSE</stp>
        <stp>[Crispin Spreadsheet.xlsx]OEI!R341C6</stp>
        <tr r="F341" s="1"/>
      </tp>
      <tp t="s">
        <v>GBp</v>
        <stp/>
        <stp>##V3_BDPV12</stp>
        <stp>SOPH LN Equity</stp>
        <stp>CRNCY</stp>
        <stp>[Crispin Spreadsheet.xlsx]OEI!R566C4</stp>
        <tr r="D566" s="1"/>
      </tp>
      <tp>
        <v>47</v>
        <stp/>
        <stp>##V3_BDPV12</stp>
        <stp>SSABA SS Equity</stp>
        <stp>PX_YEST_CLOSE</stp>
        <stp>[Crispin Spreadsheet.xlsx]OEI!R368C6</stp>
        <tr r="F368" s="1"/>
      </tp>
      <tp>
        <v>17.940000000000001</v>
        <stp/>
        <stp>##V3_BDHV12</stp>
        <stp>656 HK Equity</stp>
        <stp>PX_CLOSE_1D</stp>
        <stp>28/03/2018</stp>
        <stp>28/03/2018</stp>
        <stp>[Crispin Spreadsheet.xlsx]OEI!R197C28</stp>
        <tr r="AB197" s="1"/>
      </tp>
      <tp>
        <v>13.734999999999999</v>
        <stp/>
        <stp>##V3_BDPV12</stp>
        <stp>SZU GY Equity</stp>
        <stp>LAST_PRICE</stp>
        <stp>[Crispin Spreadsheet.xlsx]SWAN!R58C7</stp>
        <tr r="G58" s="2"/>
      </tp>
      <tp>
        <v>9.1</v>
        <stp/>
        <stp>##V3_BDHV12</stp>
        <stp>DEXB BB Equity</stp>
        <stp>PX_CLOSE_1D</stp>
        <stp>28/03/2018</stp>
        <stp>28/03/2018</stp>
        <stp>[Crispin Spreadsheet.xlsx]OEI!R37C28</stp>
        <tr r="AB37" s="1"/>
      </tp>
      <tp>
        <v>83.6</v>
        <stp/>
        <stp>##V3_BDPV12</stp>
        <stp>SAP GY Equity</stp>
        <stp>LAST_PRICE</stp>
        <stp>[Crispin Spreadsheet.xlsx]ALEG!R14C7</stp>
        <tr r="G14" s="3"/>
      </tp>
      <tp>
        <v>169.85</v>
        <stp/>
        <stp>##V3_BDPV12</stp>
        <stp>EMG LN Equity</stp>
        <stp>LAST_PRICE</stp>
        <stp>[Crispin Spreadsheet.xlsx]BEST!R10C7</stp>
        <tr r="G10" s="6"/>
      </tp>
      <tp t="s">
        <v>EUR</v>
        <stp/>
        <stp>##V3_BDPV12</stp>
        <stp>METSO FH Equity</stp>
        <stp>CRNCY</stp>
        <stp>[Crispin Spreadsheet.xlsx]OEI!R72C4</stp>
        <tr r="D72" s="1"/>
      </tp>
      <tp>
        <v>2293</v>
        <stp/>
        <stp>##V3_BDHV12</stp>
        <stp>6857 JT Equity</stp>
        <stp>PX_CLOSE_1D</stp>
        <stp>28/03/2018</stp>
        <stp>28/03/2018</stp>
        <stp>[Crispin Spreadsheet.xlsx]OEI!R242C28</stp>
        <tr r="AB242" s="1"/>
      </tp>
      <tp>
        <v>68.3</v>
        <stp/>
        <stp>##V3_BDHV12</stp>
        <stp>VSAT US Equity</stp>
        <stp>PX_CLOSE_1D</stp>
        <stp>28/03/2018</stp>
        <stp>28/03/2018</stp>
        <stp>[Crispin Spreadsheet.xlsx]SWAN!R209C26</stp>
        <tr r="Z209" s="2"/>
      </tp>
      <tp>
        <v>1177</v>
        <stp/>
        <stp>##V3_BDHV12</stp>
        <stp>5727 JT Equity</stp>
        <stp>PX_CLOSE_1D</stp>
        <stp>28/03/2018</stp>
        <stp>28/03/2018</stp>
        <stp>[Crispin Spreadsheet.xlsx]OEI!R284C28</stp>
        <tr r="AB284" s="1"/>
      </tp>
      <tp>
        <v>1.4078999999999999</v>
        <stp/>
        <stp>##V3_BDPV12</stp>
        <stp>GBPUSD Curncy</stp>
        <stp>LAST_PRICE</stp>
        <stp>[Crispin Spreadsheet.xlsx]SWAN!R224C7</stp>
        <tr r="G224" s="2"/>
      </tp>
      <tp>
        <v>2017</v>
        <stp/>
        <stp>##V3_BDPV12</stp>
        <stp>5726 JT Equity</stp>
        <stp>PX_YEST_CLOSE</stp>
        <stp>[Crispin Spreadsheet.xlsx]SWAN!R88C6</stp>
        <tr r="F88" s="2"/>
      </tp>
      <tp t="s">
        <v>EUR</v>
        <stp/>
        <stp>##V3_BDPV12</stp>
        <stp>BMPS IM Equity</stp>
        <stp>CRNCY</stp>
        <stp>[Crispin Spreadsheet.xlsx]OEI!R222C4</stp>
        <tr r="D222" s="1"/>
      </tp>
      <tp t="s">
        <v>USD</v>
        <stp/>
        <stp>##V3_BDPV12</stp>
        <stp>LAMR US Equity</stp>
        <stp>CRNCY</stp>
        <stp>[Crispin Spreadsheet.xlsx]OEI!R661C4</stp>
        <tr r="D661" s="1"/>
      </tp>
      <tp>
        <v>4815</v>
        <stp/>
        <stp>##V3_BDPV12</stp>
        <stp>9684 JT Equity</stp>
        <stp>PX_YEST_CLOSE</stp>
        <stp>[Crispin Spreadsheet.xlsx]SWAN!R92C6</stp>
        <tr r="F92" s="2"/>
      </tp>
      <tp>
        <v>6844</v>
        <stp/>
        <stp>##V3_BDPV12</stp>
        <stp>4911 JT Equity</stp>
        <stp>PX_YEST_CLOSE</stp>
        <stp>[Crispin Spreadsheet.xlsx]ALEG!R22C6</stp>
        <tr r="F22" s="3"/>
      </tp>
      <tp>
        <v>691.4</v>
        <stp/>
        <stp>##V3_BDPV12</stp>
        <stp>8306 JT Equity</stp>
        <stp>PX_YEST_CLOSE</stp>
        <stp>[Crispin Spreadsheet.xlsx]FDXC!R17C6</stp>
        <tr r="F17" s="8"/>
      </tp>
      <tp t="s">
        <v>JPY</v>
        <stp/>
        <stp>##V3_BDPV12</stp>
        <stp>8316 JT Equity</stp>
        <stp>CRNCY</stp>
        <stp>[Crispin Spreadsheet.xlsx]OPUS!R28C4</stp>
        <tr r="D28" s="4"/>
      </tp>
      <tp>
        <v>313.39999999999998</v>
        <stp/>
        <stp>##V3_BDPV12</stp>
        <stp>ZURN SW Equity</stp>
        <stp>PX_YEST_CLOSE</stp>
        <stp>[Crispin Spreadsheet.xlsx]OEI!R394C6</stp>
        <tr r="F394" s="1"/>
      </tp>
      <tp>
        <v>10.029999999999999</v>
        <stp/>
        <stp>##V3_BDPV12</stp>
        <stp>CNHI IM Equity</stp>
        <stp>PX_YEST_CLOSE</stp>
        <stp>[Crispin Spreadsheet.xlsx]OEI!R224C6</stp>
        <tr r="F224" s="1"/>
      </tp>
      <tp>
        <v>637.79999999999995</v>
        <stp/>
        <stp>##V3_BDPV12</stp>
        <stp>5020 JT Equity</stp>
        <stp>PX_YEST_CLOSE</stp>
        <stp>[Crispin Spreadsheet.xlsx]FDXC!R15C6</stp>
        <tr r="F15" s="8"/>
      </tp>
      <tp>
        <v>209.6</v>
        <stp/>
        <stp>##V3_BDPV12</stp>
        <stp>LUPE SS Equity</stp>
        <stp>PX_YEST_CLOSE</stp>
        <stp>[Crispin Spreadsheet.xlsx]OEI!R362C6</stp>
        <tr r="F362" s="1"/>
      </tp>
      <tp>
        <v>187</v>
        <stp/>
        <stp>##V3_BDPV12</stp>
        <stp>SWEDA SS Equity</stp>
        <stp>PX_YEST_CLOSE</stp>
        <stp>[Crispin Spreadsheet.xlsx]OEI!R369C6</stp>
        <tr r="F369" s="1"/>
      </tp>
      <tp>
        <v>682.5</v>
        <stp/>
        <stp>##V3_BDPV12</stp>
        <stp>BVIC LN Equity</stp>
        <stp>PX_YEST_CLOSE</stp>
        <stp>[Crispin Spreadsheet.xlsx]OEI!R426C6</stp>
        <tr r="F426" s="1"/>
      </tp>
      <tp>
        <v>459.5</v>
        <stp/>
        <stp>##V3_BDPV12</stp>
        <stp>HWDN LN Equity</stp>
        <stp>LAST_PRICE</stp>
        <stp>[Crispin Spreadsheet.xlsx]FDXC!R37C7</stp>
        <tr r="G37" s="8"/>
      </tp>
      <tp>
        <v>4.1099999999999998E-2</v>
        <stp/>
        <stp>##V3_BDHV12</stp>
        <stp>AB1 GY Equity</stp>
        <stp>PX_CLOSE_1D</stp>
        <stp>28/03/2018</stp>
        <stp>28/03/2018</stp>
        <stp>[Crispin Spreadsheet.xlsx]OEI!R141C28</stp>
        <tr r="AB141" s="1"/>
      </tp>
      <tp>
        <v>212.2</v>
        <stp/>
        <stp>##V3_BDPV12</stp>
        <stp>AKERBP NO Equity</stp>
        <stp>PX_YEST_CLOSE</stp>
        <stp>[Crispin Spreadsheet.xlsx]OBID!R6C6</stp>
        <tr r="F6" s="7"/>
      </tp>
      <tp>
        <v>10.835000000000001</v>
        <stp/>
        <stp>##V3_BDPV12</stp>
        <stp>SESG FP Equity</stp>
        <stp>LAST_PRICE</stp>
        <stp>[Crispin Spreadsheet.xlsx]SWAN!R43C7</stp>
        <tr r="G43" s="2"/>
      </tp>
      <tp>
        <v>1.5449999999999999</v>
        <stp/>
        <stp>##V3_BDPV12</stp>
        <stp>WGX AU Equity</stp>
        <stp>LAST_PRICE</stp>
        <stp>[Crispin Spreadsheet.xlsx]SWAN!R12C7</stp>
        <tr r="G12" s="2"/>
      </tp>
      <tp>
        <v>10.38</v>
        <stp/>
        <stp>##V3_BDPV12</stp>
        <stp>SLCJY US Equity</stp>
        <stp>LAST_PRICE</stp>
        <stp>[Crispin Spreadsheet.xlsx]BEST!R14C7</stp>
        <tr r="G14" s="6"/>
      </tp>
      <tp>
        <v>192.2</v>
        <stp/>
        <stp>##V3_BDPV12</stp>
        <stp>VOD LN Equity</stp>
        <stp>LAST_PRICE</stp>
        <stp>[Crispin Spreadsheet.xlsx]OPUS!R53C7</stp>
        <tr r="G53" s="4"/>
      </tp>
      <tp>
        <v>5940</v>
        <stp/>
        <stp>##V3_BDPV12</stp>
        <stp>RRS LN Equity</stp>
        <stp>LAST_PRICE</stp>
        <stp>[Crispin Spreadsheet.xlsx]OBID!R13C7</stp>
        <tr r="G13" s="7"/>
      </tp>
      <tp>
        <v>15.185</v>
        <stp/>
        <stp>##V3_BDHV12</stp>
        <stp>STERV FH Equity</stp>
        <stp>PX_CLOSE_1D</stp>
        <stp>28/03/2018</stp>
        <stp>28/03/2018</stp>
        <stp>[Crispin Spreadsheet.xlsx]OEI!R77C28</stp>
        <tr r="AB77" s="1"/>
      </tp>
      <tp>
        <v>5.37</v>
        <stp/>
        <stp>##V3_BDPV12</stp>
        <stp>857 HK Equity</stp>
        <stp>LAST_PRICE</stp>
        <stp>[Crispin Spreadsheet.xlsx]OEI!R203C7</stp>
        <tr r="G203" s="1"/>
      </tp>
      <tp t="s">
        <v>DKK</v>
        <stp/>
        <stp>##V3_BDPV12</stp>
        <stp>NOVOB DC Equity</stp>
        <stp>CRNCY</stp>
        <stp>[Crispin Spreadsheet.xlsx]OEI!R63C4</stp>
        <tr r="D63" s="1"/>
      </tp>
      <tp>
        <v>84.6</v>
        <stp/>
        <stp>##V3_BDHV12</stp>
        <stp>SAVE FP Equity</stp>
        <stp>PX_CLOSE_1D</stp>
        <stp>28/03/2018</stp>
        <stp>28/03/2018</stp>
        <stp>[Crispin Spreadsheet.xlsx]OPUS!R13C22</stp>
        <tr r="V13" s="4"/>
      </tp>
      <tp>
        <v>710.3</v>
        <stp/>
        <stp>##V3_BDHV12</stp>
        <stp>8306 JT Equity</stp>
        <stp>PX_CLOSE_1D</stp>
        <stp>28/03/2018</stp>
        <stp>28/03/2018</stp>
        <stp>[Crispin Spreadsheet.xlsx]OEI!R263C28</stp>
        <tr r="AB263" s="1"/>
      </tp>
      <tp>
        <v>4543</v>
        <stp/>
        <stp>##V3_BDHV12</stp>
        <stp>8316 JT Equity</stp>
        <stp>PX_CLOSE_1D</stp>
        <stp>28/03/2018</stp>
        <stp>28/03/2018</stp>
        <stp>[Crispin Spreadsheet.xlsx]OEI!R282C28</stp>
        <tr r="AB282" s="1"/>
      </tp>
      <tp>
        <v>3.96</v>
        <stp/>
        <stp>##V3_BDHV12</stp>
        <stp>KGC US Equity</stp>
        <stp>PX_CLOSE_1D</stp>
        <stp>28/03/2018</stp>
        <stp>28/03/2018</stp>
        <stp>[Crispin Spreadsheet.xlsx]OPUS!R57C22</stp>
        <tr r="V57" s="4"/>
      </tp>
      <tp>
        <v>1236</v>
        <stp/>
        <stp>##V3_BDHV12</stp>
        <stp>ABC LN Equity</stp>
        <stp>PX_CLOSE_1D</stp>
        <stp>28/03/2018</stp>
        <stp>28/03/2018</stp>
        <stp>[Crispin Spreadsheet.xlsx]OPUS!R37C22</stp>
        <tr r="V37" s="4"/>
      </tp>
      <tp>
        <v>11.24</v>
        <stp/>
        <stp>##V3_BDHV12</stp>
        <stp>RDC US Equity</stp>
        <stp>PX_CLOSE_1D</stp>
        <stp>28/03/2018</stp>
        <stp>28/03/2018</stp>
        <stp>[Crispin Spreadsheet.xlsx]OPUS!R59C22</stp>
        <tr r="V59" s="4"/>
      </tp>
      <tp>
        <v>84.6</v>
        <stp/>
        <stp>##V3_BDHV12</stp>
        <stp>SAVE FP Equity</stp>
        <stp>PX_CLOSE_1D</stp>
        <stp>28/03/2018</stp>
        <stp>28/03/2018</stp>
        <stp>[Crispin Spreadsheet.xlsx]OBID!R14C22</stp>
        <tr r="V14" s="7"/>
      </tp>
      <tp>
        <v>2023</v>
        <stp/>
        <stp>##V3_BDHV12</stp>
        <stp>5726 JT Equity</stp>
        <stp>PX_CLOSE_1D</stp>
        <stp>28/03/2018</stp>
        <stp>28/03/2018</stp>
        <stp>[Crispin Spreadsheet.xlsx]OEI!R272C28</stp>
        <tr r="AB272" s="1"/>
      </tp>
      <tp>
        <v>211.6</v>
        <stp/>
        <stp>##V3_BDPV12</stp>
        <stp>AKERBP NO Equity</stp>
        <stp>LAST_PRICE</stp>
        <stp>[Crispin Spreadsheet.xlsx]OPUS!R31C7</stp>
        <tr r="G31" s="4"/>
      </tp>
      <tp>
        <v>94.36</v>
        <stp/>
        <stp>##V3_BDHV12</stp>
        <stp>GETIB SS Equity</stp>
        <stp>PX_CLOSE_1D</stp>
        <stp>28/03/2018</stp>
        <stp>28/03/2018</stp>
        <stp>[Crispin Spreadsheet.xlsx]SWAN!R114C26</stp>
        <tr r="Z114" s="2"/>
      </tp>
      <tp t="s">
        <v>SEK</v>
        <stp/>
        <stp>##V3_BDPV12</stp>
        <stp>ALIV SS Equity</stp>
        <stp>CRNCY</stp>
        <stp>[Crispin Spreadsheet.xlsx]OEI!R354C4</stp>
        <tr r="D354" s="1"/>
      </tp>
      <tp>
        <v>17.68</v>
        <stp/>
        <stp>##V3_BDPV12</stp>
        <stp>COTY US Equity</stp>
        <stp>PX_YEST_CLOSE</stp>
        <stp>[Crispin Spreadsheet.xlsx]OEI!R627C6</stp>
        <tr r="F627" s="1"/>
      </tp>
      <tp>
        <v>212.2</v>
        <stp/>
        <stp>##V3_BDPV12</stp>
        <stp>AKERBP NO Equity</stp>
        <stp>PX_YEST_CLOSE</stp>
        <stp>[Crispin Spreadsheet.xlsx]OEI!R752C6</stp>
        <tr r="F752" s="1"/>
      </tp>
      <tp t="s">
        <v>GBp</v>
        <stp/>
        <stp>##V3_BDPV12</stp>
        <stp>BATS LN Equity</stp>
        <stp>CRNCY</stp>
        <stp>[Crispin Spreadsheet.xlsx]OEI!R424C4</stp>
        <tr r="D424" s="1"/>
      </tp>
      <tp>
        <v>1994.5</v>
        <stp/>
        <stp>##V3_BDPV12</stp>
        <stp>WEIR LN Equity</stp>
        <stp>PX_YEST_CLOSE</stp>
        <stp>[Crispin Spreadsheet.xlsx]OEI!R577C6</stp>
        <tr r="F577" s="1"/>
      </tp>
      <tp>
        <v>380.6</v>
        <stp/>
        <stp>##V3_BDPV12</stp>
        <stp>ASHM LN Equity</stp>
        <stp>PX_YEST_CLOSE</stp>
        <stp>[Crispin Spreadsheet.xlsx]OEI!R756C6</stp>
        <tr r="F756" s="1"/>
      </tp>
      <tp t="s">
        <v>GBp</v>
        <stp/>
        <stp>##V3_BDPV12</stp>
        <stp>FERG LN Equity</stp>
        <stp>CRNCY</stp>
        <stp>[Crispin Spreadsheet.xlsx]OEI!R592C4</stp>
        <tr r="D592" s="1"/>
      </tp>
      <tp>
        <v>2176</v>
        <stp/>
        <stp>##V3_BDPV12</stp>
        <stp>GIVN SW Equity</stp>
        <stp>PX_YEST_CLOSE</stp>
        <stp>[Crispin Spreadsheet.xlsx]OEI!R381C6</stp>
        <tr r="F381" s="1"/>
      </tp>
      <tp t="s">
        <v>USD</v>
        <stp/>
        <stp>##V3_BDPV12</stp>
        <stp>NVDA US Equity</stp>
        <stp>CRNCY</stp>
        <stp>[Crispin Spreadsheet.xlsx]OEI!R789C4</stp>
        <tr r="D789" s="1"/>
      </tp>
      <tp>
        <v>0.44850000000000001</v>
        <stp/>
        <stp>##V3_BDPV12</stp>
        <stp>GEDI IM Equity</stp>
        <stp>PX_YEST_CLOSE</stp>
        <stp>[Crispin Spreadsheet.xlsx]OEI!R229C6</stp>
        <tr r="F229" s="1"/>
      </tp>
      <tp t="s">
        <v>GBp</v>
        <stp/>
        <stp>##V3_BDPV12</stp>
        <stp>MCRO LN Equity</stp>
        <stp>CRNCY</stp>
        <stp>[Crispin Spreadsheet.xlsx]OEI!R512C4</stp>
        <tr r="D512" s="1"/>
      </tp>
      <tp t="s">
        <v>GBp</v>
        <stp/>
        <stp>##V3_BDPV12</stp>
        <stp>AUTO LN Equity</stp>
        <stp>CRNCY</stp>
        <stp>[Crispin Spreadsheet.xlsx]OEI!R414C4</stp>
        <tr r="D414" s="1"/>
      </tp>
      <tp>
        <v>10.984999999999999</v>
        <stp/>
        <stp>##V3_BDPV12</stp>
        <stp>SESG FP Equity</stp>
        <stp>PX_YEST_CLOSE</stp>
        <stp>[Crispin Spreadsheet.xlsx]OEI!R123C6</stp>
        <tr r="F123" s="1"/>
      </tp>
      <tp t="s">
        <v>USD</v>
        <stp/>
        <stp>##V3_BDPV12</stp>
        <stp>WYNN US Equity</stp>
        <stp>CRNCY</stp>
        <stp>[Crispin Spreadsheet.xlsx]OEI!R713C4</stp>
        <tr r="D713" s="1"/>
      </tp>
      <tp t="s">
        <v>USD</v>
        <stp/>
        <stp>##V3_BDPV12</stp>
        <stp>SMSN LI Equity</stp>
        <stp>CRNCY</stp>
        <stp>[Crispin Spreadsheet.xlsx]OEI!R554C4</stp>
        <tr r="D554" s="1"/>
      </tp>
      <tp>
        <v>87.3</v>
        <stp/>
        <stp>##V3_BDPV12</stp>
        <stp>HEIA NA Equity</stp>
        <stp>PX_YEST_CLOSE</stp>
        <stp>[Crispin Spreadsheet.xlsx]OEI!R298C6</stp>
        <tr r="F298" s="1"/>
      </tp>
      <tp>
        <v>24.79</v>
        <stp/>
        <stp>##V3_BDHV12</stp>
        <stp>METSO FH Equity</stp>
        <stp>PX_CLOSE_1D</stp>
        <stp>28/03/2018</stp>
        <stp>28/03/2018</stp>
        <stp>[Crispin Spreadsheet.xlsx]OEI!R72C28</stp>
        <tr r="AB72" s="1"/>
      </tp>
      <tp>
        <v>116.6</v>
        <stp/>
        <stp>##V3_BDPV12</stp>
        <stp>MON US Equity</stp>
        <stp>LAST_PRICE</stp>
        <stp>[Crispin Spreadsheet.xlsx]OPUS!R58C7</stp>
        <tr r="G58" s="4"/>
      </tp>
      <tp>
        <v>9.6300000000000008</v>
        <stp/>
        <stp>##V3_BDPV12</stp>
        <stp>RIG US Equity</stp>
        <stp>LAST_PRICE</stp>
        <stp>[Crispin Spreadsheet.xlsx]OPUS!R61C7</stp>
        <tr r="G61" s="4"/>
      </tp>
      <tp>
        <v>33.93</v>
        <stp/>
        <stp>##V3_BDPV12</stp>
        <stp>SLCE3 BS Equity</stp>
        <stp>PX_YEST_CLOSE</stp>
        <stp>[Crispin Spreadsheet.xlsx]OPUS!R6C6</stp>
        <tr r="F6" s="4"/>
      </tp>
      <tp>
        <v>206.15</v>
        <stp/>
        <stp>##V3_BDHV12</stp>
        <stp>BARC LN Equity</stp>
        <stp>PX_CLOSE_1D</stp>
        <stp>28/03/2018</stp>
        <stp>28/03/2018</stp>
        <stp>[Crispin Spreadsheet.xlsx]OPE!R34C22</stp>
        <tr r="V34" s="5"/>
      </tp>
      <tp>
        <v>10.86</v>
        <stp/>
        <stp>##V3_BDPV12</stp>
        <stp>317 HK Equity</stp>
        <stp>LAST_PRICE</stp>
        <stp>[Crispin Spreadsheet.xlsx]OEI!R200C7</stp>
        <tr r="G200" s="1"/>
      </tp>
      <tp>
        <v>60</v>
        <stp/>
        <stp>##V3_BDHV12</stp>
        <stp>TUNG LN Equity</stp>
        <stp>PX_CLOSE_1D</stp>
        <stp>28/03/2018</stp>
        <stp>28/03/2018</stp>
        <stp>[Crispin Spreadsheet.xlsx]SWAN!R167C26</stp>
        <tr r="Z167" s="2"/>
      </tp>
      <tp t="s">
        <v>EUR</v>
        <stp/>
        <stp>##V3_BDPV12</stp>
        <stp>FORTUM FH Equity</stp>
        <stp>CRNCY</stp>
        <stp>[Crispin Spreadsheet.xlsx]OEI!R70C4</stp>
        <tr r="D70" s="1"/>
      </tp>
      <tp>
        <v>0.04</v>
        <stp/>
        <stp>##V3_BDHV12</stp>
        <stp>TSTR LN Equity</stp>
        <stp>PX_CLOSE_1D</stp>
        <stp>28/03/2018</stp>
        <stp>28/03/2018</stp>
        <stp>[Crispin Spreadsheet.xlsx]SWAN!R165C26</stp>
        <tr r="Z165" s="2"/>
      </tp>
      <tp>
        <v>117.58</v>
        <stp/>
        <stp>##V3_BDHV12</stp>
        <stp>MON US Equity</stp>
        <stp>PX_CLOSE_1D</stp>
        <stp>28/03/2018</stp>
        <stp>28/03/2018</stp>
        <stp>[Crispin Spreadsheet.xlsx]ALEG!R55C22</stp>
        <tr r="V55" s="3"/>
      </tp>
      <tp t="s">
        <v>#N/A N/A</v>
        <stp/>
        <stp>##V3_BDPV12</stp>
        <stp>SLCJY US Equity</stp>
        <stp>PX_YEST_CLOSE</stp>
        <stp>[Crispin Spreadsheet.xlsx]OPE!R52C6</stp>
        <tr r="F52" s="5"/>
      </tp>
      <tp>
        <v>53.7</v>
        <stp/>
        <stp>##V3_BDHV12</stp>
        <stp>ERICB SS Equity</stp>
        <stp>PX_CLOSE_1D</stp>
        <stp>28/03/2018</stp>
        <stp>28/03/2018</stp>
        <stp>[Crispin Spreadsheet.xlsx]FDXC!R28C22</stp>
        <tr r="V28" s="8"/>
      </tp>
      <tp>
        <v>20500</v>
        <stp/>
        <stp>##V3_BDHV12</stp>
        <stp>8035 JT Equity</stp>
        <stp>PX_CLOSE_1D</stp>
        <stp>28/03/2018</stp>
        <stp>28/03/2018</stp>
        <stp>[Crispin Spreadsheet.xlsx]OEI!R285C28</stp>
        <tr r="AB285" s="1"/>
      </tp>
      <tp>
        <v>112</v>
        <stp/>
        <stp>##V3_BDHV12</stp>
        <stp>TALK LN Equity</stp>
        <stp>PX_CLOSE_1D</stp>
        <stp>28/03/2018</stp>
        <stp>28/03/2018</stp>
        <stp>[Crispin Spreadsheet.xlsx]SWAN!R163C26</stp>
        <tr r="Z163" s="2"/>
      </tp>
      <tp>
        <v>1598</v>
        <stp/>
        <stp>##V3_BDHV12</stp>
        <stp>6395 JT Equity</stp>
        <stp>PX_CLOSE_1D</stp>
        <stp>28/03/2018</stp>
        <stp>28/03/2018</stp>
        <stp>[Crispin Spreadsheet.xlsx]OEI!R283C28</stp>
        <tr r="AB283" s="1"/>
      </tp>
      <tp>
        <v>279.18</v>
        <stp/>
        <stp>##V3_BDHV12</stp>
        <stp>TSLA US Equity</stp>
        <stp>PX_CLOSE_1D</stp>
        <stp>28/03/2018</stp>
        <stp>28/03/2018</stp>
        <stp>[Crispin Spreadsheet.xlsx]SWAN!R204C26</stp>
        <tr r="Z204" s="2"/>
      </tp>
      <tp>
        <v>27.36</v>
        <stp/>
        <stp>##V3_BDPV12</stp>
        <stp>UNVR US Equity</stp>
        <stp>PX_YEST_CLOSE</stp>
        <stp>[Crispin Spreadsheet.xlsx]OEI!R706C6</stp>
        <tr r="F706" s="1"/>
      </tp>
      <tp>
        <v>57.4</v>
        <stp/>
        <stp>##V3_BDPV12</stp>
        <stp>NODL NO Equity</stp>
        <stp>PX_YEST_CLOSE</stp>
        <stp>[Crispin Spreadsheet.xlsx]OEI!R788C6</stp>
        <tr r="F788" s="1"/>
      </tp>
      <tp t="s">
        <v>USD</v>
        <stp/>
        <stp>##V3_BDPV12</stp>
        <stp>RGLD US Equity</stp>
        <stp>CRNCY</stp>
        <stp>[Crispin Spreadsheet.xlsx]OEI!R692C4</stp>
        <tr r="D692" s="1"/>
      </tp>
      <tp t="s">
        <v>GBp</v>
        <stp/>
        <stp>##V3_BDPV12</stp>
        <stp>MTRO LN Equity</stp>
        <stp>CRNCY</stp>
        <stp>[Crispin Spreadsheet.xlsx]OEI!R511C4</stp>
        <tr r="D511" s="1"/>
      </tp>
      <tp t="s">
        <v>CHF</v>
        <stp/>
        <stp>##V3_BDPV12</stp>
        <stp>KNIN SW Equity</stp>
        <stp>CRNCY</stp>
        <stp>[Crispin Spreadsheet.xlsx]OEI!R383C4</stp>
        <tr r="D383" s="1"/>
      </tp>
      <tp t="s">
        <v>EUR</v>
        <stp/>
        <stp>##V3_BDPV12</stp>
        <stp>EOAN GY Equity</stp>
        <stp>CRNCY</stp>
        <stp>[Crispin Spreadsheet.xlsx]OEI!R155C4</stp>
        <tr r="D155" s="1"/>
      </tp>
      <tp>
        <v>57</v>
        <stp/>
        <stp>##V3_BDPV12</stp>
        <stp>TUNG LN Equity</stp>
        <stp>PX_YEST_CLOSE</stp>
        <stp>[Crispin Spreadsheet.xlsx]OEI!R583C6</stp>
        <tr r="F583" s="1"/>
      </tp>
      <tp>
        <v>15.675000000000001</v>
        <stp/>
        <stp>##V3_BDPV12</stp>
        <stp>AIXA GY Equity</stp>
        <stp>PX_YEST_CLOSE</stp>
        <stp>[Crispin Spreadsheet.xlsx]OEI!R142C6</stp>
        <tr r="F142" s="1"/>
      </tp>
      <tp>
        <v>459.5</v>
        <stp/>
        <stp>##V3_BDPV12</stp>
        <stp>HWDN LN Equity</stp>
        <stp>LAST_PRICE</stp>
        <stp>[Crispin Spreadsheet.xlsx]ALEG!R41C7</stp>
        <tr r="G41" s="3"/>
      </tp>
      <tp>
        <v>10.16</v>
        <stp/>
        <stp>##V3_BDHV12</stp>
        <stp>CERV IM Equity</stp>
        <stp>PX_CLOSE_1D</stp>
        <stp>28/03/2018</stp>
        <stp>28/03/2018</stp>
        <stp>[Crispin Spreadsheet.xlsx]OPE!R19C22</stp>
        <tr r="V19" s="5"/>
      </tp>
      <tp>
        <v>27.55</v>
        <stp/>
        <stp>##V3_BDHV12</stp>
        <stp>UNVR US Equity</stp>
        <stp>PX_CLOSE_1D</stp>
        <stp>28/03/2018</stp>
        <stp>28/03/2018</stp>
        <stp>[Crispin Spreadsheet.xlsx]SWAN!R208C26</stp>
        <tr r="Z208" s="2"/>
      </tp>
      <tp>
        <v>467.8</v>
        <stp/>
        <stp>##V3_BDHV12</stp>
        <stp>HWDN LN Equity</stp>
        <stp>PX_CLOSE_1D</stp>
        <stp>28/03/2018</stp>
        <stp>28/03/2018</stp>
        <stp>[Crispin Spreadsheet.xlsx]FDXC!R37C22</stp>
        <tr r="V37" s="8"/>
      </tp>
      <tp>
        <v>60</v>
        <stp/>
        <stp>##V3_BDHV12</stp>
        <stp>TUNG LN Equity</stp>
        <stp>PX_CLOSE_1D</stp>
        <stp>28/03/2018</stp>
        <stp>28/03/2018</stp>
        <stp>[Crispin Spreadsheet.xlsx]OPUS!R52C22</stp>
        <tr r="V52" s="4"/>
      </tp>
      <tp t="s">
        <v>USD</v>
        <stp/>
        <stp>##V3_BDPV12</stp>
        <stp>REDFTPB GU Equity</stp>
        <stp>CRNCY</stp>
        <stp>[Crispin Spreadsheet.xlsx]OEI!R190C4</stp>
        <tr r="D190" s="1"/>
      </tp>
      <tp>
        <v>615.5</v>
        <stp/>
        <stp>##V3_BDHV12</stp>
        <stp>8604 JT Equity</stp>
        <stp>PX_CLOSE_1D</stp>
        <stp>28/03/2018</stp>
        <stp>28/03/2018</stp>
        <stp>[Crispin Spreadsheet.xlsx]OEI!R270C28</stp>
        <tr r="AB270" s="1"/>
      </tp>
      <tp>
        <v>2652</v>
        <stp/>
        <stp>##V3_BDHV12</stp>
        <stp>9064 JT Equity</stp>
        <stp>PX_CLOSE_1D</stp>
        <stp>28/03/2018</stp>
        <stp>28/03/2018</stp>
        <stp>[Crispin Spreadsheet.xlsx]OEI!R290C28</stp>
        <tr r="AB290" s="1"/>
      </tp>
      <tp>
        <v>4860</v>
        <stp/>
        <stp>##V3_BDHV12</stp>
        <stp>9684 JT Equity</stp>
        <stp>PX_CLOSE_1D</stp>
        <stp>28/03/2018</stp>
        <stp>28/03/2018</stp>
        <stp>[Crispin Spreadsheet.xlsx]OEI!R281C28</stp>
        <tr r="AB281" s="1"/>
      </tp>
      <tp>
        <v>146.75</v>
        <stp/>
        <stp>##V3_BDHV12</stp>
        <stp>ACA LN Equity</stp>
        <stp>PX_CLOSE_1D</stp>
        <stp>28/03/2018</stp>
        <stp>28/03/2018</stp>
        <stp>[Crispin Spreadsheet.xlsx]OPUS!R38C22</stp>
        <tr r="V38" s="4"/>
      </tp>
      <tp>
        <v>13.625</v>
        <stp/>
        <stp>##V3_BDHV12</stp>
        <stp>ORA FP Equity</stp>
        <stp>PX_CLOSE_1D</stp>
        <stp>28/03/2018</stp>
        <stp>28/03/2018</stp>
        <stp>[Crispin Spreadsheet.xlsx]OPUS!R12C22</stp>
        <tr r="V12" s="4"/>
      </tp>
      <tp>
        <v>4860</v>
        <stp/>
        <stp>##V3_BDHV12</stp>
        <stp>9684 JT Equity</stp>
        <stp>PX_CLOSE_1D</stp>
        <stp>28/03/2018</stp>
        <stp>28/03/2018</stp>
        <stp>[Crispin Spreadsheet.xlsx]OEI!R800C28</stp>
        <tr r="AB800" s="1"/>
      </tp>
      <tp>
        <v>26740</v>
        <stp/>
        <stp>##V3_BDHV12</stp>
        <stp>6954 JT Equity</stp>
        <stp>PX_CLOSE_1D</stp>
        <stp>28/03/2018</stp>
        <stp>28/03/2018</stp>
        <stp>[Crispin Spreadsheet.xlsx]OEI!R249C28</stp>
        <tr r="AB249" s="1"/>
      </tp>
      <tp>
        <v>869</v>
        <stp/>
        <stp>##V3_BDHV12</stp>
        <stp>7224 JT Equity</stp>
        <stp>PX_CLOSE_1D</stp>
        <stp>28/03/2018</stp>
        <stp>28/03/2018</stp>
        <stp>[Crispin Spreadsheet.xlsx]OEI!R277C28</stp>
        <tr r="AB277" s="1"/>
      </tp>
      <tp>
        <v>9.6803000000000008</v>
        <stp/>
        <stp>##V3_BDPV12</stp>
        <stp>EURNOK Curncy</stp>
        <stp>LAST_PRICE</stp>
        <stp>[Crispin Spreadsheet.xlsx]OEI!R320C13</stp>
        <tr r="M320" s="1"/>
      </tp>
      <tp>
        <v>9.6803000000000008</v>
        <stp/>
        <stp>##V3_BDPV12</stp>
        <stp>EURNOK Curncy</stp>
        <stp>LAST_PRICE</stp>
        <stp>[Crispin Spreadsheet.xlsx]OEI!R308C13</stp>
        <tr r="M308" s="1"/>
      </tp>
      <tp>
        <v>9.6803000000000008</v>
        <stp/>
        <stp>##V3_BDPV12</stp>
        <stp>EURNOK Curncy</stp>
        <stp>LAST_PRICE</stp>
        <stp>[Crispin Spreadsheet.xlsx]OEI!R309C13</stp>
        <tr r="M309" s="1"/>
      </tp>
      <tp>
        <v>9.6803000000000008</v>
        <stp/>
        <stp>##V3_BDPV12</stp>
        <stp>EURNOK Curncy</stp>
        <stp>LAST_PRICE</stp>
        <stp>[Crispin Spreadsheet.xlsx]OEI!R318C13</stp>
        <tr r="M318" s="1"/>
      </tp>
      <tp>
        <v>9.6803000000000008</v>
        <stp/>
        <stp>##V3_BDPV12</stp>
        <stp>EURNOK Curncy</stp>
        <stp>LAST_PRICE</stp>
        <stp>[Crispin Spreadsheet.xlsx]OEI!R319C13</stp>
        <tr r="M319" s="1"/>
      </tp>
      <tp>
        <v>9.6803000000000008</v>
        <stp/>
        <stp>##V3_BDPV12</stp>
        <stp>EURNOK Curncy</stp>
        <stp>LAST_PRICE</stp>
        <stp>[Crispin Spreadsheet.xlsx]OEI!R314C13</stp>
        <tr r="M314" s="1"/>
      </tp>
      <tp>
        <v>9.6803000000000008</v>
        <stp/>
        <stp>##V3_BDPV12</stp>
        <stp>EURNOK Curncy</stp>
        <stp>LAST_PRICE</stp>
        <stp>[Crispin Spreadsheet.xlsx]OEI!R315C13</stp>
        <tr r="M315" s="1"/>
      </tp>
      <tp>
        <v>9.6803000000000008</v>
        <stp/>
        <stp>##V3_BDPV12</stp>
        <stp>EURNOK Curncy</stp>
        <stp>LAST_PRICE</stp>
        <stp>[Crispin Spreadsheet.xlsx]OEI!R316C13</stp>
        <tr r="M316" s="1"/>
      </tp>
      <tp>
        <v>9.6803000000000008</v>
        <stp/>
        <stp>##V3_BDPV12</stp>
        <stp>EURNOK Curncy</stp>
        <stp>LAST_PRICE</stp>
        <stp>[Crispin Spreadsheet.xlsx]OEI!R317C13</stp>
        <tr r="M317" s="1"/>
      </tp>
      <tp>
        <v>9.6803000000000008</v>
        <stp/>
        <stp>##V3_BDPV12</stp>
        <stp>EURNOK Curncy</stp>
        <stp>LAST_PRICE</stp>
        <stp>[Crispin Spreadsheet.xlsx]OEI!R310C13</stp>
        <tr r="M310" s="1"/>
      </tp>
      <tp>
        <v>9.6803000000000008</v>
        <stp/>
        <stp>##V3_BDPV12</stp>
        <stp>EURNOK Curncy</stp>
        <stp>LAST_PRICE</stp>
        <stp>[Crispin Spreadsheet.xlsx]OEI!R311C13</stp>
        <tr r="M311" s="1"/>
      </tp>
      <tp>
        <v>9.6803000000000008</v>
        <stp/>
        <stp>##V3_BDPV12</stp>
        <stp>EURNOK Curncy</stp>
        <stp>LAST_PRICE</stp>
        <stp>[Crispin Spreadsheet.xlsx]OEI!R312C13</stp>
        <tr r="M312" s="1"/>
      </tp>
      <tp>
        <v>9.6803000000000008</v>
        <stp/>
        <stp>##V3_BDPV12</stp>
        <stp>EURNOK Curncy</stp>
        <stp>LAST_PRICE</stp>
        <stp>[Crispin Spreadsheet.xlsx]OEI!R313C13</stp>
        <tr r="M313" s="1"/>
      </tp>
      <tp>
        <v>9.6803000000000008</v>
        <stp/>
        <stp>##V3_BDPV12</stp>
        <stp>EURNOK Curncy</stp>
        <stp>LAST_PRICE</stp>
        <stp>[Crispin Spreadsheet.xlsx]OEI!R788C13</stp>
        <tr r="M788" s="1"/>
      </tp>
      <tp>
        <v>9.6803000000000008</v>
        <stp/>
        <stp>##V3_BDPV12</stp>
        <stp>EURNOK Curncy</stp>
        <stp>LAST_PRICE</stp>
        <stp>[Crispin Spreadsheet.xlsx]OEI!R781C13</stp>
        <tr r="M781" s="1"/>
      </tp>
      <tp>
        <v>9.6803000000000008</v>
        <stp/>
        <stp>##V3_BDPV12</stp>
        <stp>EURNOK Curncy</stp>
        <stp>LAST_PRICE</stp>
        <stp>[Crispin Spreadsheet.xlsx]OEI!R768C13</stp>
        <tr r="M768" s="1"/>
      </tp>
      <tp>
        <v>9.6803000000000008</v>
        <stp/>
        <stp>##V3_BDPV12</stp>
        <stp>EURNOK Curncy</stp>
        <stp>LAST_PRICE</stp>
        <stp>[Crispin Spreadsheet.xlsx]OEI!R759C13</stp>
        <tr r="M759" s="1"/>
      </tp>
      <tp>
        <v>9.6803000000000008</v>
        <stp/>
        <stp>##V3_BDPV12</stp>
        <stp>EURNOK Curncy</stp>
        <stp>LAST_PRICE</stp>
        <stp>[Crispin Spreadsheet.xlsx]OEI!R752C13</stp>
        <tr r="M752" s="1"/>
      </tp>
      <tp t="s">
        <v>WHEAT FUTURE(CBT) May18</v>
        <stp/>
        <stp>##V3_BDPV12</stp>
        <stp>W A Comdty</stp>
        <stp>NAME</stp>
        <stp>[Crispin Spreadsheet.xlsx]OEI!R728C5</stp>
        <tr r="E728" s="1"/>
      </tp>
      <tp t="s">
        <v>LONG GILT FUTURE  Jun18</v>
        <stp/>
        <stp>##V3_BDPV12</stp>
        <stp>G A Comdty</stp>
        <stp>NAME</stp>
        <stp>[Crispin Spreadsheet.xlsx]OEI!R718C5</stp>
        <tr r="E718" s="1"/>
      </tp>
      <tp>
        <v>29.49</v>
        <stp/>
        <stp>##V3_BDPV12</stp>
        <stp>FWONK US Equity</stp>
        <stp>PX_YEST_CLOSE</stp>
        <stp>[Crispin Spreadsheet.xlsx]OEI!R780C6</stp>
        <tr r="F780" s="1"/>
      </tp>
      <tp t="s">
        <v>EUR</v>
        <stp/>
        <stp>##V3_BDPV12</stp>
        <stp>CERV IM Equity</stp>
        <stp>CRNCY</stp>
        <stp>[Crispin Spreadsheet.xlsx]OEI!R223C4</stp>
        <tr r="D223" s="1"/>
      </tp>
      <tp t="s">
        <v>HUF</v>
        <stp/>
        <stp>##V3_BDPV12</stp>
        <stp>RICHT HB Equity</stp>
        <stp>CRNCY</stp>
        <stp>[Crispin Spreadsheet.xlsx]OEI!R209C4</stp>
        <tr r="D209" s="1"/>
      </tp>
      <tp t="s">
        <v>GBp</v>
        <stp/>
        <stp>##V3_BDPV12</stp>
        <stp>ULVR LN Equity</stp>
        <stp>CRNCY</stp>
        <stp>[Crispin Spreadsheet.xlsx]OEI!R584C4</stp>
        <tr r="D584" s="1"/>
      </tp>
      <tp>
        <v>5190</v>
        <stp/>
        <stp>##V3_BDPV12</stp>
        <stp>2331 JT Equity</stp>
        <stp>PX_YEST_CLOSE</stp>
        <stp>[Crispin Spreadsheet.xlsx]ALEG!R23C6</stp>
        <tr r="F23" s="3"/>
      </tp>
      <tp>
        <v>1513.5</v>
        <stp/>
        <stp>##V3_BDPV12</stp>
        <stp>SMIN LN Equity</stp>
        <stp>PX_YEST_CLOSE</stp>
        <stp>[Crispin Spreadsheet.xlsx]OEI!R565C6</stp>
        <tr r="F565" s="1"/>
      </tp>
      <tp>
        <v>75.62</v>
        <stp/>
        <stp>##V3_BDPV12</stp>
        <stp>NESN SW Equity</stp>
        <stp>PX_YEST_CLOSE</stp>
        <stp>[Crispin Spreadsheet.xlsx]OEI!R386C6</stp>
        <tr r="F386" s="1"/>
      </tp>
      <tp t="s">
        <v>SEK</v>
        <stp/>
        <stp>##V3_BDPV12</stp>
        <stp>SECUB SS Equity</stp>
        <stp>CRNCY</stp>
        <stp>[Crispin Spreadsheet.xlsx]OEI!R365C4</stp>
        <tr r="D365" s="1"/>
      </tp>
      <tp>
        <v>691.4</v>
        <stp/>
        <stp>##V3_BDPV12</stp>
        <stp>8306 JT Equity</stp>
        <stp>PX_YEST_CLOSE</stp>
        <stp>[Crispin Spreadsheet.xlsx]ALEG!R20C6</stp>
        <tr r="F20" s="3"/>
      </tp>
      <tp t="s">
        <v>USD</v>
        <stp/>
        <stp>##V3_BDPV12</stp>
        <stp>QCOM US Equity</stp>
        <stp>CRNCY</stp>
        <stp>[Crispin Spreadsheet.xlsx]OEI!R690C4</stp>
        <tr r="D690" s="1"/>
      </tp>
      <tp t="s">
        <v>CHF</v>
        <stp/>
        <stp>##V3_BDPV12</stp>
        <stp>LONN SW Equity</stp>
        <stp>CRNCY</stp>
        <stp>[Crispin Spreadsheet.xlsx]OEI!R385C4</stp>
        <tr r="D385" s="1"/>
      </tp>
      <tp t="s">
        <v>USD</v>
        <stp/>
        <stp>##V3_BDPV12</stp>
        <stp>ILMN US Equity</stp>
        <stp>CRNCY</stp>
        <stp>[Crispin Spreadsheet.xlsx]OEI!R652C4</stp>
        <tr r="D652" s="1"/>
      </tp>
      <tp>
        <v>9571.2999999999993</v>
        <stp/>
        <stp>##V3_BDPV12</stp>
        <stp>IBA Index</stp>
        <stp>PX_YEST_CLOSE</stp>
        <stp>[Crispin Spreadsheet.xlsx]OEI!R337C6</stp>
        <tr r="F337" s="1"/>
      </tp>
      <tp>
        <v>3.97</v>
        <stp/>
        <stp>##V3_BDPV12</stp>
        <stp>KGC US Equity</stp>
        <stp>LAST_PRICE</stp>
        <stp>[Crispin Spreadsheet.xlsx]OPUS!R57C7</stp>
        <tr r="G57" s="4"/>
      </tp>
      <tp>
        <v>1251</v>
        <stp/>
        <stp>##V3_BDPV12</stp>
        <stp>ABC LN Equity</stp>
        <stp>LAST_PRICE</stp>
        <stp>[Crispin Spreadsheet.xlsx]OPUS!R37C7</stp>
        <tr r="G37" s="4"/>
      </tp>
      <tp>
        <v>10.38</v>
        <stp/>
        <stp>##V3_BDHV12</stp>
        <stp>SLCJY US Equity</stp>
        <stp>PX_CLOSE_1D</stp>
        <stp>28/03/2018</stp>
        <stp>28/03/2018</stp>
        <stp>[Crispin Spreadsheet.xlsx]OPE!R52C22</stp>
        <tr r="V52" s="5"/>
      </tp>
      <tp>
        <v>53</v>
        <stp/>
        <stp>##V3_BDPV12</stp>
        <stp>TUNG LN Equity</stp>
        <stp>LAST_PRICE</stp>
        <stp>[Crispin Spreadsheet.xlsx]ALEG!R49C7</stp>
        <tr r="G49" s="3"/>
      </tp>
      <tp>
        <v>10.38</v>
        <stp/>
        <stp>##V3_BDPV12</stp>
        <stp>SLCJY US Equity</stp>
        <stp>LAST_PRICE</stp>
        <stp>[Crispin Spreadsheet.xlsx]OPUS!R60C7</stp>
        <tr r="G60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C5C3659-ECE5-4D92-A793-15BD09EDFE8F}" diskRevisions="1" revisionId="218" version="3">
  <header guid="{CFD506AA-7D3A-4C8A-8CF0-E5E64E953A29}" dateTime="2018-03-29T15:24:27" maxSheetId="9" userName="Geoff Poore" r:id="rId1">
    <sheetIdMap count="8">
      <sheetId val="1"/>
      <sheetId val="2"/>
      <sheetId val="3"/>
      <sheetId val="4"/>
      <sheetId val="5"/>
      <sheetId val="6"/>
      <sheetId val="7"/>
      <sheetId val="8"/>
    </sheetIdMap>
  </header>
  <header guid="{7DAC9B14-0757-415A-96B9-AC6E11D40FFB}" dateTime="2018-03-29T15:46:02" maxSheetId="9" userName="Geoff Poore" r:id="rId2" minRId="1" maxRId="8">
    <sheetIdMap count="8">
      <sheetId val="1"/>
      <sheetId val="2"/>
      <sheetId val="3"/>
      <sheetId val="4"/>
      <sheetId val="5"/>
      <sheetId val="6"/>
      <sheetId val="7"/>
      <sheetId val="8"/>
    </sheetIdMap>
  </header>
  <header guid="{95040F84-CBBC-41E6-9F6B-53349F08048E}" dateTime="2018-03-29T15:52:33" maxSheetId="9" userName="Geoff Poore" r:id="rId3" minRId="25" maxRId="143">
    <sheetIdMap count="8">
      <sheetId val="1"/>
      <sheetId val="2"/>
      <sheetId val="3"/>
      <sheetId val="4"/>
      <sheetId val="5"/>
      <sheetId val="6"/>
      <sheetId val="7"/>
      <sheetId val="8"/>
    </sheetIdMap>
  </header>
  <header guid="{6A78F72A-D76A-4FD4-85AB-AF16702991C7}" dateTime="2018-03-29T15:53:17" maxSheetId="9" userName="Geoff Poore" r:id="rId4">
    <sheetIdMap count="8">
      <sheetId val="1"/>
      <sheetId val="2"/>
      <sheetId val="3"/>
      <sheetId val="4"/>
      <sheetId val="5"/>
      <sheetId val="6"/>
      <sheetId val="7"/>
      <sheetId val="8"/>
    </sheetIdMap>
  </header>
  <header guid="{E24D5E0F-4DEA-4EE4-9146-354BA96A04D4}" dateTime="2018-03-29T15:53:52" maxSheetId="9" userName="Geoff Poore" r:id="rId5" minRId="176" maxRId="183">
    <sheetIdMap count="8">
      <sheetId val="1"/>
      <sheetId val="2"/>
      <sheetId val="3"/>
      <sheetId val="4"/>
      <sheetId val="5"/>
      <sheetId val="6"/>
      <sheetId val="7"/>
      <sheetId val="8"/>
    </sheetIdMap>
  </header>
  <header guid="{40ECC326-A9F0-437A-927A-95290106A3E5}" dateTime="2018-03-29T17:00:56" maxSheetId="9" userName="Geoff Poore" r:id="rId6" minRId="184">
    <sheetIdMap count="8">
      <sheetId val="1"/>
      <sheetId val="2"/>
      <sheetId val="3"/>
      <sheetId val="4"/>
      <sheetId val="5"/>
      <sheetId val="6"/>
      <sheetId val="7"/>
      <sheetId val="8"/>
    </sheetIdMap>
  </header>
  <header guid="{3C5C3659-ECE5-4D92-A793-15BD09EDFE8F}" dateTime="2018-04-03T09:28:58" maxSheetId="9" userName="Geoff Poore" r:id="rId7" minRId="201" maxRId="202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K13" start="0" length="0">
    <dxf>
      <font>
        <sz val="9"/>
        <color theme="1"/>
        <name val="Arial"/>
        <scheme val="none"/>
      </font>
    </dxf>
  </rfmt>
  <rcc rId="1" sId="1">
    <nc r="AK14">
      <f>_xll.BDP(AK13,"PX_LAST")</f>
    </nc>
  </rcc>
  <rfmt sheetId="1" sqref="AJ13" start="0" length="0">
    <dxf>
      <font>
        <sz val="9"/>
        <color theme="1"/>
        <name val="Arial"/>
        <scheme val="none"/>
      </font>
      <border outline="0">
        <left/>
      </border>
    </dxf>
  </rfmt>
  <rfmt sheetId="1" sqref="AJ14" start="0" length="0">
    <dxf>
      <numFmt numFmtId="164" formatCode="_(* #,##0.00_);_(* \(#,##0.00\);_(* &quot;-&quot;??_);_(@_)"/>
      <border outline="0">
        <left/>
      </border>
    </dxf>
  </rfmt>
  <rcc rId="2" sId="1">
    <nc r="AJ14">
      <f>_xll.BDP(AJ13,"LAST_PRICE")</f>
    </nc>
  </rcc>
  <rfmt sheetId="1" sqref="AJ14:AK14">
    <dxf>
      <numFmt numFmtId="173" formatCode="_(* #,##0.000_);_(* \(#,##0.000\);_(* &quot;-&quot;??_);_(@_)"/>
    </dxf>
  </rfmt>
  <rfmt sheetId="1" sqref="AJ14:AK14">
    <dxf>
      <numFmt numFmtId="174" formatCode="_(* #,##0.0000_);_(* \(#,##0.0000\);_(* &quot;-&quot;??_);_(@_)"/>
    </dxf>
  </rfmt>
  <rcc rId="3" sId="1">
    <nc r="AJ13" t="inlineStr">
      <is>
        <t>EURAUD Curncy</t>
      </is>
    </nc>
  </rcc>
  <rcc rId="4" sId="1">
    <nc r="AK13" t="inlineStr">
      <is>
        <t>EURAUD Curncy</t>
      </is>
    </nc>
  </rcc>
  <rcc rId="5" sId="2" odxf="1">
    <nc r="AH9" t="inlineStr">
      <is>
        <t>EURAUD Curncy</t>
      </is>
    </nc>
    <odxf/>
  </rcc>
  <rcc rId="6" sId="2" odxf="1">
    <nc r="AI9" t="inlineStr">
      <is>
        <t>EURAUD Curncy</t>
      </is>
    </nc>
    <odxf/>
  </rcc>
  <rcc rId="7" sId="2" odxf="1" dxf="1">
    <nc r="AH10">
      <f>_xll.BDP(AH9,"LAST_PRICE")</f>
    </nc>
    <odxf>
      <font>
        <sz val="9"/>
        <color theme="1"/>
        <name val="Arial"/>
        <scheme val="none"/>
      </font>
      <numFmt numFmtId="0" formatCode="General"/>
    </odxf>
    <ndxf>
      <font>
        <sz val="9"/>
        <color theme="1"/>
        <name val="Arial"/>
        <scheme val="none"/>
      </font>
      <numFmt numFmtId="174" formatCode="_(* #,##0.0000_);_(* \(#,##0.0000\);_(* &quot;-&quot;??_);_(@_)"/>
    </ndxf>
  </rcc>
  <rcc rId="8" sId="2" odxf="1" dxf="1">
    <nc r="AI10">
      <f>_xll.BDP(AI9,"PX_LAST")</f>
    </nc>
    <odxf>
      <font>
        <sz val="9"/>
        <color theme="1"/>
        <name val="Arial"/>
        <scheme val="none"/>
      </font>
      <numFmt numFmtId="0" formatCode="General"/>
    </odxf>
    <ndxf>
      <font>
        <sz val="9"/>
        <color theme="1"/>
        <name val="Arial"/>
        <scheme val="none"/>
      </font>
      <numFmt numFmtId="174" formatCode="_(* #,##0.0000_);_(* \(#,##0.0000\);_(* &quot;-&quot;??_);_(@_)"/>
    </ndxf>
  </rcc>
  <rcv guid="{AD46497A-B353-49B5-8E30-BDB4EF8F6988}" action="delete"/>
  <rdn rId="0" localSheetId="1" customView="1" name="Z_AD46497A_B353_49B5_8E30_BDB4EF8F6988_.wvu.Rows" hidden="1" oldHidden="1">
    <formula>OEI!$11:$11,OEI!$750:$813</formula>
    <oldFormula>OEI!$11:$11,OEI!$750:$813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1" start="0" length="0">
    <dxf>
      <numFmt numFmtId="19" formatCode="m/d/yyyy"/>
    </dxf>
  </rfmt>
  <rfmt sheetId="1" sqref="E1">
    <dxf>
      <alignment horizontal="left" readingOrder="0"/>
    </dxf>
  </rfmt>
  <rfmt sheetId="1" sqref="E1" start="0" length="2147483647">
    <dxf>
      <font>
        <b/>
      </font>
    </dxf>
  </rfmt>
  <rcc rId="25" sId="1" numFmtId="4">
    <oc r="J442">
      <v>0</v>
    </oc>
    <nc r="J442">
      <v>-126000</v>
    </nc>
  </rcc>
  <rrc rId="26" sId="1" ref="A529:XFD529" action="insertRow">
    <undo index="0" exp="area" dr="G$1:G$1048576" r="E9" sId="1"/>
    <undo index="8" exp="area" ref3D="1" dr="$AI$1:$AI$1048576" dn="Z_AD46497A_B353_49B5_8E30_BDB4EF8F6988_.wvu.Cols" sId="1"/>
    <undo index="6" exp="area" ref3D="1" dr="$AE$1:$AF$1048576" dn="Z_AD46497A_B353_49B5_8E30_BDB4EF8F6988_.wvu.Cols" sId="1"/>
    <undo index="4" exp="area" ref3D="1" dr="$V$1:$AC$1048576" dn="Z_AD46497A_B353_49B5_8E30_BDB4EF8F6988_.wvu.Cols" sId="1"/>
    <undo index="2" exp="area" ref3D="1" dr="$K$1:$L$1048576" dn="Z_AD46497A_B353_49B5_8E30_BDB4EF8F6988_.wvu.Cols" sId="1"/>
    <undo index="1" exp="area" ref3D="1" dr="$A$1:$D$1048576" dn="Z_AD46497A_B353_49B5_8E30_BDB4EF8F6988_.wvu.Cols" sId="1"/>
    <undo index="2" exp="area" ref3D="1" dr="$A$750:$XFD$813" dn="Z_AD46497A_B353_49B5_8E30_BDB4EF8F6988_.wvu.Rows" sId="1"/>
  </rrc>
  <rfmt sheetId="1" sqref="A529:AI529" start="0" length="0">
    <dxf>
      <fill>
        <patternFill patternType="none">
          <bgColor indexed="65"/>
        </patternFill>
      </fill>
    </dxf>
  </rfmt>
  <rfmt sheetId="1" sqref="A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529" start="0" length="2147483647">
    <dxf>
      <font/>
    </dxf>
  </rfmt>
  <rfmt sheetId="1" sqref="A529" start="0" length="2147483647">
    <dxf>
      <font/>
    </dxf>
  </rfmt>
  <rfmt sheetId="1" sqref="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B529" start="0" length="2147483647">
    <dxf>
      <font/>
    </dxf>
  </rfmt>
  <rfmt sheetId="1" sqref="B529" start="0" length="2147483647">
    <dxf>
      <font/>
    </dxf>
  </rfmt>
  <rfmt sheetId="1" sqref="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C529" start="0" length="2147483647">
    <dxf>
      <font/>
    </dxf>
  </rfmt>
  <rfmt sheetId="1" sqref="C529" start="0" length="2147483647">
    <dxf>
      <font/>
    </dxf>
  </rfmt>
  <rfmt sheetId="1" sqref="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D529" start="0" length="2147483647">
    <dxf>
      <font/>
    </dxf>
  </rfmt>
  <rfmt sheetId="1" sqref="D529" start="0" length="2147483647">
    <dxf>
      <font/>
    </dxf>
  </rfmt>
  <rfmt sheetId="1" sqref="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529" start="0" length="2147483647">
    <dxf>
      <font/>
    </dxf>
  </rfmt>
  <rfmt sheetId="1" sqref="E529" start="0" length="2147483647">
    <dxf>
      <font/>
    </dxf>
  </rfmt>
  <rfmt sheetId="1" sqref="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29" start="0" length="2147483647">
    <dxf>
      <font/>
    </dxf>
  </rfmt>
  <rfmt sheetId="1" sqref="F529" start="0" length="2147483647">
    <dxf>
      <font/>
    </dxf>
  </rfmt>
  <rfmt sheetId="1" sqref="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G529" start="0" length="2147483647">
    <dxf>
      <font/>
    </dxf>
  </rfmt>
  <rfmt sheetId="1" sqref="G529" start="0" length="2147483647">
    <dxf>
      <font/>
    </dxf>
  </rfmt>
  <rfmt sheetId="1" sqref="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H529" start="0" length="2147483647">
    <dxf>
      <font/>
    </dxf>
  </rfmt>
  <rfmt sheetId="1" sqref="H529" start="0" length="2147483647">
    <dxf>
      <font/>
    </dxf>
  </rfmt>
  <rfmt sheetId="1" sqref="I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I529" start="0" length="2147483647">
    <dxf>
      <font/>
    </dxf>
  </rfmt>
  <rfmt sheetId="1" sqref="I529" start="0" length="2147483647">
    <dxf>
      <font/>
    </dxf>
  </rfmt>
  <rfmt sheetId="1" sqref="J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J529" start="0" length="2147483647">
    <dxf>
      <font/>
    </dxf>
  </rfmt>
  <rfmt sheetId="1" sqref="J529" start="0" length="2147483647">
    <dxf>
      <font/>
    </dxf>
  </rfmt>
  <rfmt sheetId="1" sqref="K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K529" start="0" length="2147483647">
    <dxf>
      <font/>
    </dxf>
  </rfmt>
  <rfmt sheetId="1" sqref="K529" start="0" length="2147483647">
    <dxf>
      <font/>
    </dxf>
  </rfmt>
  <rfmt sheetId="1" sqref="L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L529" start="0" length="2147483647">
    <dxf>
      <font/>
    </dxf>
  </rfmt>
  <rfmt sheetId="1" sqref="L529" start="0" length="2147483647">
    <dxf>
      <font/>
    </dxf>
  </rfmt>
  <rfmt sheetId="1" sqref="M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529" start="0" length="2147483647">
    <dxf>
      <font/>
    </dxf>
  </rfmt>
  <rfmt sheetId="1" sqref="M529" start="0" length="2147483647">
    <dxf>
      <font/>
    </dxf>
  </rfmt>
  <rfmt sheetId="1" sqref="N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N529" start="0" length="2147483647">
    <dxf>
      <font/>
    </dxf>
  </rfmt>
  <rfmt sheetId="1" sqref="N529" start="0" length="2147483647">
    <dxf>
      <font/>
    </dxf>
  </rfmt>
  <rfmt sheetId="1" sqref="O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O529" start="0" length="2147483647">
    <dxf>
      <font/>
    </dxf>
  </rfmt>
  <rfmt sheetId="1" sqref="O529" start="0" length="2147483647">
    <dxf>
      <font/>
    </dxf>
  </rfmt>
  <rfmt sheetId="1" sqref="P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P529" start="0" length="2147483647">
    <dxf>
      <font/>
    </dxf>
  </rfmt>
  <rfmt sheetId="1" sqref="P529" start="0" length="2147483647">
    <dxf>
      <font/>
    </dxf>
  </rfmt>
  <rfmt sheetId="1" sqref="Q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529" start="0" length="2147483647">
    <dxf>
      <font/>
    </dxf>
  </rfmt>
  <rfmt sheetId="1" sqref="Q529" start="0" length="2147483647">
    <dxf>
      <font/>
    </dxf>
  </rfmt>
  <rfmt sheetId="1" sqref="R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R529" start="0" length="2147483647">
    <dxf>
      <font/>
    </dxf>
  </rfmt>
  <rfmt sheetId="1" sqref="R529" start="0" length="2147483647">
    <dxf>
      <font/>
    </dxf>
  </rfmt>
  <rfmt sheetId="1" sqref="S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S529" start="0" length="2147483647">
    <dxf>
      <font/>
    </dxf>
  </rfmt>
  <rfmt sheetId="1" sqref="S529" start="0" length="2147483647">
    <dxf>
      <font/>
    </dxf>
  </rfmt>
  <rfmt sheetId="1" sqref="T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T529" start="0" length="2147483647">
    <dxf>
      <font/>
    </dxf>
  </rfmt>
  <rfmt sheetId="1" sqref="T529" start="0" length="2147483647">
    <dxf>
      <font/>
    </dxf>
  </rfmt>
  <rfmt sheetId="1" sqref="U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U529" start="0" length="2147483647">
    <dxf>
      <font/>
    </dxf>
  </rfmt>
  <rfmt sheetId="1" sqref="U529" start="0" length="2147483647">
    <dxf>
      <font/>
    </dxf>
  </rfmt>
  <rfmt sheetId="1" sqref="V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V529" start="0" length="2147483647">
    <dxf>
      <font/>
    </dxf>
  </rfmt>
  <rfmt sheetId="1" sqref="V529" start="0" length="2147483647">
    <dxf>
      <font/>
    </dxf>
  </rfmt>
  <rfmt sheetId="1" sqref="W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W529" start="0" length="2147483647">
    <dxf>
      <font/>
    </dxf>
  </rfmt>
  <rfmt sheetId="1" sqref="W529" start="0" length="2147483647">
    <dxf>
      <font/>
    </dxf>
  </rfmt>
  <rfmt sheetId="1" sqref="X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X529" start="0" length="2147483647">
    <dxf>
      <font/>
    </dxf>
  </rfmt>
  <rfmt sheetId="1" sqref="X529" start="0" length="2147483647">
    <dxf>
      <font/>
    </dxf>
  </rfmt>
  <rfmt sheetId="1" sqref="Y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Y529" start="0" length="2147483647">
    <dxf>
      <font/>
    </dxf>
  </rfmt>
  <rfmt sheetId="1" sqref="Y529" start="0" length="2147483647">
    <dxf>
      <font/>
    </dxf>
  </rfmt>
  <rfmt sheetId="1" sqref="Z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Z529" start="0" length="2147483647">
    <dxf>
      <font/>
    </dxf>
  </rfmt>
  <rfmt sheetId="1" sqref="Z529" start="0" length="2147483647">
    <dxf>
      <font/>
    </dxf>
  </rfmt>
  <rfmt sheetId="1" sqref="AA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A529" start="0" length="2147483647">
    <dxf>
      <font/>
    </dxf>
  </rfmt>
  <rfmt sheetId="1" sqref="AA529" start="0" length="2147483647">
    <dxf>
      <font/>
    </dxf>
  </rfmt>
  <rfmt sheetId="1" sqref="A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B529" start="0" length="0">
    <dxf>
      <fill>
        <patternFill patternType="solid">
          <bgColor rgb="FFF2F2F2"/>
        </patternFill>
      </fill>
    </dxf>
  </rfmt>
  <rfmt sheetId="1" sqref="AB529" start="0" length="2147483647">
    <dxf>
      <font/>
    </dxf>
  </rfmt>
  <rfmt sheetId="1" sqref="AB529" start="0" length="2147483647">
    <dxf>
      <font/>
    </dxf>
  </rfmt>
  <rfmt sheetId="1" sqref="A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C529" start="0" length="0">
    <dxf>
      <fill>
        <patternFill patternType="solid">
          <bgColor rgb="FFF2F2F2"/>
        </patternFill>
      </fill>
    </dxf>
  </rfmt>
  <rfmt sheetId="1" sqref="AC529" start="0" length="2147483647">
    <dxf>
      <font/>
    </dxf>
  </rfmt>
  <rfmt sheetId="1" sqref="AC529" start="0" length="2147483647">
    <dxf>
      <font/>
    </dxf>
  </rfmt>
  <rfmt sheetId="1" sqref="A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D529" start="0" length="0">
    <dxf>
      <fill>
        <patternFill patternType="solid">
          <bgColor rgb="FFF2F2F2"/>
        </patternFill>
      </fill>
    </dxf>
  </rfmt>
  <rfmt sheetId="1" sqref="AD529" start="0" length="2147483647">
    <dxf>
      <font/>
    </dxf>
  </rfmt>
  <rfmt sheetId="1" sqref="AD529" start="0" length="2147483647">
    <dxf>
      <font/>
    </dxf>
  </rfmt>
  <rfmt sheetId="1" sqref="A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E529" start="0" length="0">
    <dxf>
      <fill>
        <patternFill patternType="solid">
          <bgColor rgb="FFF2F2F2"/>
        </patternFill>
      </fill>
    </dxf>
  </rfmt>
  <rfmt sheetId="1" sqref="AE529" start="0" length="2147483647">
    <dxf>
      <font/>
    </dxf>
  </rfmt>
  <rfmt sheetId="1" sqref="AE529" start="0" length="2147483647">
    <dxf>
      <font/>
    </dxf>
  </rfmt>
  <rfmt sheetId="1" sqref="A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F529" start="0" length="0">
    <dxf>
      <fill>
        <patternFill patternType="solid">
          <bgColor rgb="FFF2F2F2"/>
        </patternFill>
      </fill>
    </dxf>
  </rfmt>
  <rfmt sheetId="1" sqref="AF529" start="0" length="2147483647">
    <dxf>
      <font/>
    </dxf>
  </rfmt>
  <rfmt sheetId="1" sqref="AF529" start="0" length="2147483647">
    <dxf>
      <font/>
    </dxf>
  </rfmt>
  <rfmt sheetId="1" sqref="A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G529" start="0" length="0">
    <dxf>
      <fill>
        <patternFill patternType="solid">
          <bgColor rgb="FFF2F2F2"/>
        </patternFill>
      </fill>
    </dxf>
  </rfmt>
  <rfmt sheetId="1" sqref="AG529" start="0" length="2147483647">
    <dxf>
      <font/>
    </dxf>
  </rfmt>
  <rfmt sheetId="1" sqref="AG529" start="0" length="2147483647">
    <dxf>
      <font/>
    </dxf>
  </rfmt>
  <rfmt sheetId="1" sqref="A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H529" start="0" length="0">
    <dxf>
      <fill>
        <patternFill patternType="solid">
          <bgColor rgb="FFF2F2F2"/>
        </patternFill>
      </fill>
    </dxf>
  </rfmt>
  <rfmt sheetId="1" sqref="AH529" start="0" length="2147483647">
    <dxf>
      <font/>
    </dxf>
  </rfmt>
  <rfmt sheetId="1" sqref="AH529" start="0" length="2147483647">
    <dxf>
      <font/>
    </dxf>
  </rfmt>
  <rfmt sheetId="1" sqref="AI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I529" start="0" length="0">
    <dxf>
      <fill>
        <patternFill patternType="solid">
          <bgColor rgb="FFF2F2F2"/>
        </patternFill>
      </fill>
    </dxf>
  </rfmt>
  <rfmt sheetId="1" sqref="AI529" start="0" length="2147483647">
    <dxf>
      <font/>
    </dxf>
  </rfmt>
  <rfmt sheetId="1" sqref="AI529" start="0" length="2147483647">
    <dxf>
      <font/>
    </dxf>
  </rfmt>
  <rcc rId="27" sId="1">
    <nc r="B529">
      <v>19183</v>
    </nc>
  </rcc>
  <rfmt sheetId="1" sqref="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B529" start="0" length="2147483647">
    <dxf>
      <font/>
    </dxf>
  </rfmt>
  <rfmt sheetId="1" sqref="B529" start="0" length="2147483647">
    <dxf>
      <font/>
    </dxf>
  </rfmt>
  <rcc rId="28" sId="1">
    <nc r="C529" t="inlineStr">
      <is>
        <t>PLUS LN Equity</t>
      </is>
    </nc>
  </rcc>
  <rfmt sheetId="1" sqref="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C529" start="0" length="2147483647">
    <dxf>
      <font/>
    </dxf>
  </rfmt>
  <rfmt sheetId="1" sqref="C529" start="0" length="2147483647">
    <dxf>
      <font/>
    </dxf>
  </rfmt>
  <rcc rId="29" sId="1">
    <nc r="E529" t="inlineStr">
      <is>
        <t>Plus500</t>
      </is>
    </nc>
  </rcc>
  <rfmt sheetId="1" sqref="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529" start="0" length="2147483647">
    <dxf>
      <font/>
    </dxf>
  </rfmt>
  <rfmt sheetId="1" sqref="E529" start="0" length="2147483647">
    <dxf>
      <font/>
    </dxf>
  </rfmt>
  <rcc rId="30" sId="1">
    <nc r="D529">
      <f>_xll.BDP(C529,$D$11)</f>
    </nc>
  </rcc>
  <rfmt sheetId="1" sqref="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D529" start="0" length="2147483647">
    <dxf>
      <font/>
    </dxf>
  </rfmt>
  <rfmt sheetId="1" sqref="D529" start="0" length="2147483647">
    <dxf>
      <font/>
    </dxf>
  </rfmt>
  <rcc rId="31" sId="1">
    <nc r="F529">
      <f>_xll.BDP(C529,$F$11)</f>
    </nc>
  </rcc>
  <rfmt sheetId="1" sqref="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29" start="0" length="2147483647">
    <dxf>
      <font/>
    </dxf>
  </rfmt>
  <rfmt sheetId="1" sqref="F529" start="0" length="2147483647">
    <dxf>
      <font/>
    </dxf>
  </rfmt>
  <rcc rId="32" sId="1">
    <nc r="G529">
      <f>_xll.BDP(C529,$G$11)</f>
    </nc>
  </rcc>
  <rfmt sheetId="1" sqref="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G529" start="0" length="2147483647">
    <dxf>
      <font/>
    </dxf>
  </rfmt>
  <rfmt sheetId="1" sqref="G529" start="0" length="2147483647">
    <dxf>
      <font/>
    </dxf>
  </rfmt>
  <rcc rId="33" sId="1">
    <nc r="AB529">
      <f>_xll.BDH(C529,$AB$11,$D$1,$D$1)</f>
    </nc>
  </rcc>
  <rfmt sheetId="1" sqref="AB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B529" start="0" length="0">
    <dxf>
      <fill>
        <patternFill patternType="solid">
          <bgColor rgb="FFF2F2F2"/>
        </patternFill>
      </fill>
    </dxf>
  </rfmt>
  <rfmt sheetId="1" sqref="AB529" start="0" length="2147483647">
    <dxf>
      <font/>
    </dxf>
  </rfmt>
  <rfmt sheetId="1" sqref="AB529" start="0" length="2147483647">
    <dxf>
      <font/>
    </dxf>
  </rfmt>
  <rcc rId="34" sId="1">
    <nc r="H529">
      <f>IF(OR(OR(G529="#N/A N/A",G529="#N/A Real Time"),OR(F529="#N/A N/A",F529="#N/A Real Time")),0,  G529 - F529)</f>
    </nc>
  </rcc>
  <rfmt sheetId="1" sqref="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H529" start="0" length="2147483647">
    <dxf>
      <font/>
    </dxf>
  </rfmt>
  <rfmt sheetId="1" sqref="H529" start="0" length="2147483647">
    <dxf>
      <font/>
    </dxf>
  </rfmt>
  <rcc rId="35" sId="1">
    <nc r="I529">
      <f>IF(OR(F529=0,F529="#N/A N/A"),0,H529 / F529*100)</f>
    </nc>
  </rcc>
  <rfmt sheetId="1" sqref="I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I529" start="0" length="2147483647">
    <dxf>
      <font/>
    </dxf>
  </rfmt>
  <rfmt sheetId="1" sqref="I529" start="0" length="2147483647">
    <dxf>
      <font/>
    </dxf>
  </rfmt>
  <rcc rId="36" sId="1" numFmtId="4">
    <nc r="J529">
      <v>25000</v>
    </nc>
  </rcc>
  <rfmt sheetId="1" sqref="J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J529" start="0" length="2147483647">
    <dxf>
      <font/>
    </dxf>
  </rfmt>
  <rfmt sheetId="1" sqref="J529" start="0" length="2147483647">
    <dxf>
      <font/>
    </dxf>
  </rfmt>
  <rcc rId="37" sId="1">
    <nc r="K529">
      <f>CONCATENATE(D816,D529, " Curncy")</f>
    </nc>
  </rcc>
  <rfmt sheetId="1" sqref="K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K529" start="0" length="2147483647">
    <dxf>
      <font/>
    </dxf>
  </rfmt>
  <rfmt sheetId="1" sqref="K529" start="0" length="2147483647">
    <dxf>
      <font/>
    </dxf>
  </rfmt>
  <rcc rId="38" sId="1">
    <nc r="L529">
      <f>IF(D529 = D816,1,_xll.BDP(K529,$L$11))</f>
    </nc>
  </rcc>
  <rfmt sheetId="1" sqref="L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L529" start="0" length="2147483647">
    <dxf>
      <font/>
    </dxf>
  </rfmt>
  <rfmt sheetId="1" sqref="L529" start="0" length="2147483647">
    <dxf>
      <font/>
    </dxf>
  </rfmt>
  <rcc rId="39" sId="1">
    <nc r="M529">
      <f>IF(D529 = D816,1,_xll.BDP(K529,$M$11)*L529)</f>
    </nc>
  </rcc>
  <rfmt sheetId="1" sqref="M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529" start="0" length="2147483647">
    <dxf>
      <font/>
    </dxf>
  </rfmt>
  <rfmt sheetId="1" sqref="M529" start="0" length="2147483647">
    <dxf>
      <font/>
    </dxf>
  </rfmt>
  <rcc rId="40" sId="1">
    <nc r="N529">
      <f>H529*J529*V529/M529</f>
    </nc>
  </rcc>
  <rfmt sheetId="1" sqref="N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N529" start="0" length="2147483647">
    <dxf>
      <font/>
    </dxf>
  </rfmt>
  <rfmt sheetId="1" sqref="N529" start="0" length="2147483647">
    <dxf>
      <font/>
    </dxf>
  </rfmt>
  <rcc rId="41" sId="1">
    <nc r="O529">
      <f>N529 / AA750</f>
    </nc>
  </rcc>
  <rfmt sheetId="1" sqref="O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O529" start="0" length="2147483647">
    <dxf>
      <font/>
    </dxf>
  </rfmt>
  <rfmt sheetId="1" sqref="O529" start="0" length="2147483647">
    <dxf>
      <font/>
    </dxf>
  </rfmt>
  <rcc rId="42" sId="1">
    <nc r="P529">
      <f>N529 / AA816</f>
    </nc>
  </rcc>
  <rfmt sheetId="1" sqref="P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P529" start="0" length="2147483647">
    <dxf>
      <font/>
    </dxf>
  </rfmt>
  <rfmt sheetId="1" sqref="P529" start="0" length="2147483647">
    <dxf>
      <font/>
    </dxf>
  </rfmt>
  <rcc rId="43" sId="1">
    <nc r="Q529">
      <f>IF(J529=0,0,G529*J529*V529/M529)</f>
    </nc>
  </rcc>
  <rfmt sheetId="1" sqref="Q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529" start="0" length="2147483647">
    <dxf>
      <font/>
    </dxf>
  </rfmt>
  <rfmt sheetId="1" sqref="Q529" start="0" length="2147483647">
    <dxf>
      <font/>
    </dxf>
  </rfmt>
  <rcc rId="44" sId="1">
    <nc r="R529">
      <f>Q529 / AA750*100</f>
    </nc>
  </rcc>
  <rfmt sheetId="1" sqref="R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R529" start="0" length="2147483647">
    <dxf>
      <font/>
    </dxf>
  </rfmt>
  <rfmt sheetId="1" sqref="R529" start="0" length="2147483647">
    <dxf>
      <font/>
    </dxf>
  </rfmt>
  <rcc rId="45" sId="1">
    <nc r="S529">
      <f>Q529 / AA816*100</f>
    </nc>
  </rcc>
  <rfmt sheetId="1" sqref="S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S529" start="0" length="2147483647">
    <dxf>
      <font/>
    </dxf>
  </rfmt>
  <rfmt sheetId="1" sqref="S529" start="0" length="2147483647">
    <dxf>
      <font/>
    </dxf>
  </rfmt>
  <rcc rId="46" sId="1">
    <nc r="T529">
      <f>IF(S529&lt;0,R529,0)</f>
    </nc>
  </rcc>
  <rfmt sheetId="1" sqref="T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T529" start="0" length="2147483647">
    <dxf>
      <font/>
    </dxf>
  </rfmt>
  <rfmt sheetId="1" sqref="T529" start="0" length="2147483647">
    <dxf>
      <font/>
    </dxf>
  </rfmt>
  <rcc rId="47" sId="1">
    <nc r="U529">
      <f>IF(S529&gt;0,R529,0)</f>
    </nc>
  </rcc>
  <rfmt sheetId="1" sqref="U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U529" start="0" length="2147483647">
    <dxf>
      <font/>
    </dxf>
  </rfmt>
  <rfmt sheetId="1" sqref="U529" start="0" length="2147483647">
    <dxf>
      <font/>
    </dxf>
  </rfmt>
  <rcc rId="48" sId="1">
    <nc r="V529">
      <f>IF(EXACT(D529,UPPER(D529)),1,0.01)/X529</f>
    </nc>
  </rcc>
  <rfmt sheetId="1" sqref="V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V529" start="0" length="2147483647">
    <dxf>
      <font/>
    </dxf>
  </rfmt>
  <rfmt sheetId="1" sqref="V529" start="0" length="2147483647">
    <dxf>
      <font/>
    </dxf>
  </rfmt>
  <rcc rId="49" sId="1">
    <nc r="W529">
      <v>0</v>
    </nc>
  </rcc>
  <rfmt sheetId="1" sqref="W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W529" start="0" length="2147483647">
    <dxf>
      <font/>
    </dxf>
  </rfmt>
  <rfmt sheetId="1" sqref="W529" start="0" length="2147483647">
    <dxf>
      <font/>
    </dxf>
  </rfmt>
  <rcc rId="50" sId="1">
    <nc r="X529">
      <v>1</v>
    </nc>
  </rcc>
  <rfmt sheetId="1" sqref="X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X529" start="0" length="2147483647">
    <dxf>
      <font/>
    </dxf>
  </rfmt>
  <rfmt sheetId="1" sqref="X529" start="0" length="2147483647">
    <dxf>
      <font/>
    </dxf>
  </rfmt>
  <rcc rId="51" sId="1">
    <nc r="Y529">
      <f>IF(AND(S529&lt;0,O529&gt;0),O529,0)</f>
    </nc>
  </rcc>
  <rfmt sheetId="1" sqref="Y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Y529" start="0" length="2147483647">
    <dxf>
      <font/>
    </dxf>
  </rfmt>
  <rfmt sheetId="1" sqref="Y529" start="0" length="2147483647">
    <dxf>
      <font/>
    </dxf>
  </rfmt>
  <rcc rId="52" sId="1">
    <nc r="Z529">
      <f>IF(AND(S529&gt;0,O529&gt;0),O529,0)</f>
    </nc>
  </rcc>
  <rfmt sheetId="1" sqref="Z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Z529" start="0" length="2147483647">
    <dxf>
      <font/>
    </dxf>
  </rfmt>
  <rfmt sheetId="1" sqref="Z529" start="0" length="2147483647">
    <dxf>
      <font/>
    </dxf>
  </rfmt>
  <rcc rId="53" sId="1">
    <nc r="AC529">
      <f>IF(OR(OR(F529="#N/A N/A",F529="#N/A Real Time"),OR(AB529="#N/A N/A",AB529="#N/A Real Time")),0,  F529 - AB529)</f>
    </nc>
  </rcc>
  <rfmt sheetId="1" sqref="AC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C529" start="0" length="0">
    <dxf>
      <fill>
        <patternFill patternType="solid">
          <bgColor rgb="FFF2F2F2"/>
        </patternFill>
      </fill>
    </dxf>
  </rfmt>
  <rfmt sheetId="1" sqref="AC529" start="0" length="2147483647">
    <dxf>
      <font/>
    </dxf>
  </rfmt>
  <rfmt sheetId="1" sqref="AC529" start="0" length="2147483647">
    <dxf>
      <font/>
    </dxf>
  </rfmt>
  <rcc rId="54" sId="1">
    <nc r="AD529">
      <f>IF(OR(AB529=0,AB529="#N/A N/A"),0,AC529 / AB529*100)</f>
    </nc>
  </rcc>
  <rfmt sheetId="1" sqref="AD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D529" start="0" length="0">
    <dxf>
      <fill>
        <patternFill patternType="solid">
          <bgColor rgb="FFF2F2F2"/>
        </patternFill>
      </fill>
    </dxf>
  </rfmt>
  <rfmt sheetId="1" sqref="AD529" start="0" length="2147483647">
    <dxf>
      <font/>
    </dxf>
  </rfmt>
  <rfmt sheetId="1" sqref="AD529" start="0" length="2147483647">
    <dxf>
      <font/>
    </dxf>
  </rfmt>
  <rcc rId="55" sId="1" numFmtId="4">
    <nc r="AE529">
      <v>0</v>
    </nc>
  </rcc>
  <rfmt sheetId="1" sqref="AE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E529" start="0" length="0">
    <dxf>
      <fill>
        <patternFill patternType="solid">
          <bgColor rgb="FFF2F2F2"/>
        </patternFill>
      </fill>
    </dxf>
  </rfmt>
  <rfmt sheetId="1" sqref="AE529" start="0" length="2147483647">
    <dxf>
      <font/>
    </dxf>
  </rfmt>
  <rfmt sheetId="1" sqref="AE529" start="0" length="2147483647">
    <dxf>
      <font/>
    </dxf>
  </rfmt>
  <rcc rId="56" sId="1">
    <nc r="AF529">
      <f>IF(D529 = D816,1,_xll.BDP(K529,$AF$11)*L529)</f>
    </nc>
  </rcc>
  <rfmt sheetId="1" sqref="AF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F529" start="0" length="0">
    <dxf>
      <fill>
        <patternFill patternType="solid">
          <bgColor rgb="FFF2F2F2"/>
        </patternFill>
      </fill>
    </dxf>
  </rfmt>
  <rfmt sheetId="1" sqref="AF529" start="0" length="2147483647">
    <dxf>
      <font/>
    </dxf>
  </rfmt>
  <rfmt sheetId="1" sqref="AF529" start="0" length="2147483647">
    <dxf>
      <font/>
    </dxf>
  </rfmt>
  <rcc rId="57" sId="1">
    <nc r="AG529">
      <f>AC529*AE529*V529/AF529 / AI750</f>
    </nc>
  </rcc>
  <rfmt sheetId="1" sqref="AG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G529" start="0" length="0">
    <dxf>
      <fill>
        <patternFill patternType="solid">
          <bgColor rgb="FFF2F2F2"/>
        </patternFill>
      </fill>
    </dxf>
  </rfmt>
  <rfmt sheetId="1" sqref="AG529" start="0" length="2147483647">
    <dxf>
      <font/>
    </dxf>
  </rfmt>
  <rfmt sheetId="1" sqref="AG529" start="0" length="2147483647">
    <dxf>
      <font/>
    </dxf>
  </rfmt>
  <rcc rId="58" sId="1">
    <nc r="AH529">
      <f>AC529*AE529*V529/AF529 / AI816</f>
    </nc>
  </rcc>
  <rfmt sheetId="1" sqref="AH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H529" start="0" length="0">
    <dxf>
      <fill>
        <patternFill patternType="solid">
          <bgColor rgb="FFF2F2F2"/>
        </patternFill>
      </fill>
    </dxf>
  </rfmt>
  <rfmt sheetId="1" sqref="AH529" start="0" length="2147483647">
    <dxf>
      <font/>
    </dxf>
  </rfmt>
  <rfmt sheetId="1" sqref="AH529" start="0" length="2147483647">
    <dxf>
      <font/>
    </dxf>
  </rfmt>
  <rfmt sheetId="1" sqref="A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594" start="0" length="2147483647">
    <dxf>
      <font>
        <b/>
      </font>
    </dxf>
  </rfmt>
  <rfmt sheetId="1" sqref="A594" start="0" length="2147483647">
    <dxf>
      <font/>
    </dxf>
  </rfmt>
  <rfmt sheetId="1" sqref="A594" start="0" length="0">
    <dxf>
      <border>
        <left/>
        <right/>
        <top style="thin">
          <color indexed="64"/>
        </top>
        <bottom/>
      </border>
    </dxf>
  </rfmt>
  <rfmt sheetId="1" sqref="A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B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B594" start="0" length="2147483647">
    <dxf>
      <font>
        <b/>
      </font>
    </dxf>
  </rfmt>
  <rfmt sheetId="1" sqref="B594" start="0" length="2147483647">
    <dxf>
      <font/>
    </dxf>
  </rfmt>
  <rfmt sheetId="1" sqref="B594" start="0" length="0">
    <dxf>
      <border>
        <left/>
        <right/>
        <top style="thin">
          <color indexed="64"/>
        </top>
        <bottom/>
      </border>
    </dxf>
  </rfmt>
  <rfmt sheetId="1" sqref="B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C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C594" start="0" length="2147483647">
    <dxf>
      <font>
        <b/>
      </font>
    </dxf>
  </rfmt>
  <rfmt sheetId="1" sqref="C594" start="0" length="2147483647">
    <dxf>
      <font/>
    </dxf>
  </rfmt>
  <rfmt sheetId="1" sqref="C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D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D594" start="0" length="2147483647">
    <dxf>
      <font>
        <b/>
      </font>
    </dxf>
  </rfmt>
  <rfmt sheetId="1" sqref="D594" start="0" length="2147483647">
    <dxf>
      <font/>
    </dxf>
  </rfmt>
  <rfmt sheetId="1" sqref="D594" start="0" length="0">
    <dxf>
      <border>
        <left/>
        <right/>
        <top style="thin">
          <color indexed="64"/>
        </top>
        <bottom/>
      </border>
    </dxf>
  </rfmt>
  <rfmt sheetId="1" sqref="D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E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594" start="0" length="2147483647">
    <dxf>
      <font>
        <b/>
      </font>
    </dxf>
  </rfmt>
  <rfmt sheetId="1" sqref="E594" start="0" length="2147483647">
    <dxf>
      <font/>
    </dxf>
  </rfmt>
  <rfmt sheetId="1" sqref="E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F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F594" start="0" length="2147483647">
    <dxf>
      <font>
        <b/>
      </font>
    </dxf>
  </rfmt>
  <rfmt sheetId="1" sqref="F594" start="0" length="2147483647">
    <dxf>
      <font/>
    </dxf>
  </rfmt>
  <rfmt sheetId="1" sqref="F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G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G594" start="0" length="2147483647">
    <dxf>
      <font>
        <b/>
      </font>
    </dxf>
  </rfmt>
  <rfmt sheetId="1" sqref="G594" start="0" length="2147483647">
    <dxf>
      <font/>
    </dxf>
  </rfmt>
  <rfmt sheetId="1" sqref="G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H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H594" start="0" length="2147483647">
    <dxf>
      <font>
        <b/>
      </font>
    </dxf>
  </rfmt>
  <rfmt sheetId="1" sqref="H594" start="0" length="2147483647">
    <dxf>
      <font/>
    </dxf>
  </rfmt>
  <rfmt sheetId="1" sqref="H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I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I594" start="0" length="2147483647">
    <dxf>
      <font>
        <b/>
      </font>
    </dxf>
  </rfmt>
  <rfmt sheetId="1" sqref="I594" start="0" length="2147483647">
    <dxf>
      <font/>
    </dxf>
  </rfmt>
  <rfmt sheetId="1" sqref="I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J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J594" start="0" length="2147483647">
    <dxf>
      <font>
        <b/>
      </font>
    </dxf>
  </rfmt>
  <rfmt sheetId="1" sqref="J594" start="0" length="2147483647">
    <dxf>
      <font/>
    </dxf>
  </rfmt>
  <rfmt sheetId="1" sqref="J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K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K594" start="0" length="2147483647">
    <dxf>
      <font>
        <b/>
      </font>
    </dxf>
  </rfmt>
  <rfmt sheetId="1" sqref="K594" start="0" length="2147483647">
    <dxf>
      <font/>
    </dxf>
  </rfmt>
  <rfmt sheetId="1" sqref="K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L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L594" start="0" length="2147483647">
    <dxf>
      <font>
        <b/>
      </font>
    </dxf>
  </rfmt>
  <rfmt sheetId="1" sqref="L594" start="0" length="2147483647">
    <dxf>
      <font/>
    </dxf>
  </rfmt>
  <rfmt sheetId="1" sqref="L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M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594" start="0" length="2147483647">
    <dxf>
      <font>
        <b/>
      </font>
    </dxf>
  </rfmt>
  <rfmt sheetId="1" sqref="M594" start="0" length="2147483647">
    <dxf>
      <font/>
    </dxf>
  </rfmt>
  <rfmt sheetId="1" sqref="M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59" sId="1">
    <oc r="N594">
      <f xml:space="preserve"> SUM(N399:N593)</f>
    </oc>
    <nc r="N594">
      <f xml:space="preserve"> SUM(N399:N593)</f>
    </nc>
  </rcc>
  <rfmt sheetId="1" sqref="N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N594" start="0" length="2147483647">
    <dxf>
      <font>
        <b/>
      </font>
    </dxf>
  </rfmt>
  <rfmt sheetId="1" sqref="N594" start="0" length="2147483647">
    <dxf>
      <font/>
    </dxf>
  </rfmt>
  <rfmt sheetId="1" sqref="N594" start="0" length="0">
    <dxf>
      <border>
        <left/>
        <right/>
        <top style="thin">
          <color indexed="64"/>
        </top>
        <bottom/>
      </border>
    </dxf>
  </rfmt>
  <rfmt sheetId="1" sqref="N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0" sId="1">
    <oc r="O594">
      <f xml:space="preserve"> SUM(O399:O593)</f>
    </oc>
    <nc r="O594">
      <f xml:space="preserve"> SUM(O399:O593)</f>
    </nc>
  </rcc>
  <rfmt sheetId="1" sqref="O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O594" start="0" length="2147483647">
    <dxf>
      <font/>
    </dxf>
  </rfmt>
  <rfmt sheetId="1" sqref="O594" start="0" length="2147483647">
    <dxf>
      <font/>
    </dxf>
  </rfmt>
  <rfmt sheetId="1" sqref="O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1" sId="1">
    <oc r="P594">
      <f xml:space="preserve"> SUM(P399:P593)</f>
    </oc>
    <nc r="P594">
      <f xml:space="preserve"> SUM(P399:P593)</f>
    </nc>
  </rcc>
  <rfmt sheetId="1" sqref="P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P594" start="0" length="2147483647">
    <dxf>
      <font/>
    </dxf>
  </rfmt>
  <rfmt sheetId="1" sqref="P594" start="0" length="2147483647">
    <dxf>
      <font/>
    </dxf>
  </rfmt>
  <rfmt sheetId="1" sqref="P594" start="0" length="0">
    <dxf>
      <border>
        <left/>
        <right/>
        <top style="thin">
          <color indexed="64"/>
        </top>
        <bottom/>
      </border>
    </dxf>
  </rfmt>
  <rfmt sheetId="1" sqref="P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2" sId="1">
    <oc r="Q594">
      <f xml:space="preserve"> SUM(Q399:Q593)</f>
    </oc>
    <nc r="Q594">
      <f xml:space="preserve"> SUM(Q399:Q593)</f>
    </nc>
  </rcc>
  <rfmt sheetId="1" sqref="Q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Q594" start="0" length="2147483647">
    <dxf>
      <font>
        <b/>
      </font>
    </dxf>
  </rfmt>
  <rfmt sheetId="1" sqref="Q594" start="0" length="2147483647">
    <dxf>
      <font/>
    </dxf>
  </rfmt>
  <rfmt sheetId="1" sqref="Q594" start="0" length="0">
    <dxf>
      <border>
        <left/>
        <right/>
        <top style="thin">
          <color indexed="64"/>
        </top>
        <bottom/>
      </border>
    </dxf>
  </rfmt>
  <rfmt sheetId="1" sqref="Q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3" sId="1">
    <oc r="R594">
      <f xml:space="preserve"> SUM(R399:R593)</f>
    </oc>
    <nc r="R594">
      <f xml:space="preserve"> SUM(R399:R593)</f>
    </nc>
  </rcc>
  <rfmt sheetId="1" sqref="R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R594" start="0" length="2147483647">
    <dxf>
      <font>
        <b/>
      </font>
    </dxf>
  </rfmt>
  <rfmt sheetId="1" sqref="R594" start="0" length="2147483647">
    <dxf>
      <font/>
    </dxf>
  </rfmt>
  <rfmt sheetId="1" sqref="R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4" sId="1">
    <oc r="S594">
      <f xml:space="preserve"> SUM(S399:S593)</f>
    </oc>
    <nc r="S594">
      <f xml:space="preserve"> SUM(S399:S593)</f>
    </nc>
  </rcc>
  <rfmt sheetId="1" sqref="S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S594" start="0" length="2147483647">
    <dxf>
      <font>
        <b/>
      </font>
    </dxf>
  </rfmt>
  <rfmt sheetId="1" sqref="S594" start="0" length="2147483647">
    <dxf>
      <font/>
    </dxf>
  </rfmt>
  <rfmt sheetId="1" sqref="S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5" sId="1">
    <oc r="T594">
      <f xml:space="preserve"> SUM(T399:T593)</f>
    </oc>
    <nc r="T594">
      <f xml:space="preserve"> SUM(T399:T593)</f>
    </nc>
  </rcc>
  <rfmt sheetId="1" sqref="T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T594" start="0" length="2147483647">
    <dxf>
      <font>
        <b/>
      </font>
    </dxf>
  </rfmt>
  <rfmt sheetId="1" sqref="T594" start="0" length="2147483647">
    <dxf>
      <font/>
    </dxf>
  </rfmt>
  <rfmt sheetId="1" sqref="T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6" sId="1">
    <oc r="U594">
      <f xml:space="preserve"> SUM(U399:U593)</f>
    </oc>
    <nc r="U594">
      <f xml:space="preserve"> SUM(U399:U593)</f>
    </nc>
  </rcc>
  <rfmt sheetId="1" sqref="U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U594" start="0" length="2147483647">
    <dxf>
      <font>
        <b/>
      </font>
    </dxf>
  </rfmt>
  <rfmt sheetId="1" sqref="U594" start="0" length="2147483647">
    <dxf>
      <font/>
    </dxf>
  </rfmt>
  <rfmt sheetId="1" sqref="U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V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V594" start="0" length="2147483647">
    <dxf>
      <font>
        <b/>
      </font>
    </dxf>
  </rfmt>
  <rfmt sheetId="1" sqref="V594" start="0" length="2147483647">
    <dxf>
      <font/>
    </dxf>
  </rfmt>
  <rfmt sheetId="1" sqref="V594" start="0" length="0">
    <dxf>
      <border>
        <left/>
        <right/>
        <top style="thin">
          <color indexed="64"/>
        </top>
        <bottom/>
      </border>
    </dxf>
  </rfmt>
  <rfmt sheetId="1" sqref="V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W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W594" start="0" length="2147483647">
    <dxf>
      <font>
        <b/>
      </font>
    </dxf>
  </rfmt>
  <rfmt sheetId="1" sqref="W594" start="0" length="2147483647">
    <dxf>
      <font/>
    </dxf>
  </rfmt>
  <rfmt sheetId="1" sqref="W594" start="0" length="0">
    <dxf>
      <border>
        <left/>
        <right/>
        <top style="thin">
          <color indexed="64"/>
        </top>
        <bottom/>
      </border>
    </dxf>
  </rfmt>
  <rfmt sheetId="1" sqref="W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X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X594" start="0" length="2147483647">
    <dxf>
      <font>
        <b/>
      </font>
    </dxf>
  </rfmt>
  <rfmt sheetId="1" sqref="X594" start="0" length="2147483647">
    <dxf>
      <font/>
    </dxf>
  </rfmt>
  <rfmt sheetId="1" sqref="X594" start="0" length="0">
    <dxf>
      <border>
        <left/>
        <right/>
        <top style="thin">
          <color indexed="64"/>
        </top>
        <bottom/>
      </border>
    </dxf>
  </rfmt>
  <rfmt sheetId="1" sqref="X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7" sId="1">
    <oc r="Y594">
      <f xml:space="preserve"> SUM(Y399:Y593)</f>
    </oc>
    <nc r="Y594">
      <f xml:space="preserve"> SUM(Y399:Y593)</f>
    </nc>
  </rcc>
  <rfmt sheetId="1" sqref="Y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Y594" start="0" length="2147483647">
    <dxf>
      <font>
        <b/>
      </font>
    </dxf>
  </rfmt>
  <rfmt sheetId="1" sqref="Y594" start="0" length="2147483647">
    <dxf>
      <font/>
    </dxf>
  </rfmt>
  <rfmt sheetId="1" sqref="Y594" start="0" length="0">
    <dxf>
      <border>
        <left/>
        <right/>
        <top style="thin">
          <color indexed="64"/>
        </top>
        <bottom/>
      </border>
    </dxf>
  </rfmt>
  <rfmt sheetId="1" sqref="Y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8" sId="1">
    <oc r="Z594">
      <f xml:space="preserve"> SUM(Z399:Z593)</f>
    </oc>
    <nc r="Z594">
      <f xml:space="preserve"> SUM(Z399:Z593)</f>
    </nc>
  </rcc>
  <rfmt sheetId="1" sqref="Z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Z594" start="0" length="2147483647">
    <dxf>
      <font>
        <b/>
      </font>
    </dxf>
  </rfmt>
  <rfmt sheetId="1" sqref="Z594" start="0" length="2147483647">
    <dxf>
      <font/>
    </dxf>
  </rfmt>
  <rfmt sheetId="1" sqref="Z594" start="0" length="0">
    <dxf>
      <border>
        <left/>
        <right/>
        <top style="thin">
          <color indexed="64"/>
        </top>
        <bottom/>
      </border>
    </dxf>
  </rfmt>
  <rfmt sheetId="1" sqref="Z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A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A594" start="0" length="2147483647">
    <dxf>
      <font>
        <b/>
      </font>
    </dxf>
  </rfmt>
  <rfmt sheetId="1" sqref="AA594" start="0" length="2147483647">
    <dxf>
      <font/>
    </dxf>
  </rfmt>
  <rfmt sheetId="1" sqref="AA594" start="0" length="0">
    <dxf>
      <border>
        <left/>
        <right/>
        <top style="thin">
          <color indexed="64"/>
        </top>
        <bottom/>
      </border>
    </dxf>
  </rfmt>
  <rfmt sheetId="1" sqref="AA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B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B594" start="0" length="0">
    <dxf>
      <fill>
        <patternFill patternType="solid">
          <bgColor rgb="FFF2F2F2"/>
        </patternFill>
      </fill>
    </dxf>
  </rfmt>
  <rfmt sheetId="1" sqref="AB594" start="0" length="2147483647">
    <dxf>
      <font>
        <b/>
      </font>
    </dxf>
  </rfmt>
  <rfmt sheetId="1" sqref="AB594" start="0" length="2147483647">
    <dxf>
      <font/>
    </dxf>
  </rfmt>
  <rfmt sheetId="1" sqref="AB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C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C594" start="0" length="0">
    <dxf>
      <fill>
        <patternFill patternType="solid">
          <bgColor rgb="FFF2F2F2"/>
        </patternFill>
      </fill>
    </dxf>
  </rfmt>
  <rfmt sheetId="1" sqref="AC594" start="0" length="2147483647">
    <dxf>
      <font>
        <b/>
      </font>
    </dxf>
  </rfmt>
  <rfmt sheetId="1" sqref="AC594" start="0" length="2147483647">
    <dxf>
      <font/>
    </dxf>
  </rfmt>
  <rfmt sheetId="1" sqref="AC594" start="0" length="0">
    <dxf>
      <border>
        <left/>
        <right/>
        <top style="thin">
          <color indexed="64"/>
        </top>
        <bottom/>
      </border>
    </dxf>
  </rfmt>
  <rfmt sheetId="1" sqref="AC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D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D594" start="0" length="0">
    <dxf>
      <fill>
        <patternFill patternType="solid">
          <bgColor rgb="FFF2F2F2"/>
        </patternFill>
      </fill>
    </dxf>
  </rfmt>
  <rfmt sheetId="1" sqref="AD594" start="0" length="2147483647">
    <dxf>
      <font>
        <b/>
      </font>
    </dxf>
  </rfmt>
  <rfmt sheetId="1" sqref="AD594" start="0" length="2147483647">
    <dxf>
      <font/>
    </dxf>
  </rfmt>
  <rfmt sheetId="1" sqref="AD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E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E594" start="0" length="0">
    <dxf>
      <fill>
        <patternFill patternType="solid">
          <bgColor rgb="FFF2F2F2"/>
        </patternFill>
      </fill>
    </dxf>
  </rfmt>
  <rfmt sheetId="1" sqref="AE594" start="0" length="2147483647">
    <dxf>
      <font>
        <b/>
      </font>
    </dxf>
  </rfmt>
  <rfmt sheetId="1" sqref="AE594" start="0" length="2147483647">
    <dxf>
      <font/>
    </dxf>
  </rfmt>
  <rfmt sheetId="1" sqref="AE594" start="0" length="0">
    <dxf>
      <border>
        <left/>
        <right/>
        <top style="thin">
          <color indexed="64"/>
        </top>
        <bottom/>
      </border>
    </dxf>
  </rfmt>
  <rfmt sheetId="1" sqref="AE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F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F594" start="0" length="0">
    <dxf>
      <fill>
        <patternFill patternType="solid">
          <bgColor rgb="FFF2F2F2"/>
        </patternFill>
      </fill>
    </dxf>
  </rfmt>
  <rfmt sheetId="1" sqref="AF594" start="0" length="2147483647">
    <dxf>
      <font>
        <b/>
      </font>
    </dxf>
  </rfmt>
  <rfmt sheetId="1" sqref="AF594" start="0" length="2147483647">
    <dxf>
      <font/>
    </dxf>
  </rfmt>
  <rfmt sheetId="1" sqref="AF594" start="0" length="0">
    <dxf>
      <border>
        <left/>
        <right/>
        <top style="thin">
          <color indexed="64"/>
        </top>
        <bottom/>
      </border>
    </dxf>
  </rfmt>
  <rfmt sheetId="1" sqref="AF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69" sId="1">
    <oc r="AG594">
      <f xml:space="preserve"> SUM(AG399:AG593)</f>
    </oc>
    <nc r="AG594">
      <f xml:space="preserve"> SUM(AG399:AG593)</f>
    </nc>
  </rcc>
  <rfmt sheetId="1" sqref="AG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G594" start="0" length="0">
    <dxf>
      <fill>
        <patternFill patternType="solid">
          <bgColor rgb="FFF2F2F2"/>
        </patternFill>
      </fill>
    </dxf>
  </rfmt>
  <rfmt sheetId="1" sqref="AG594" start="0" length="2147483647">
    <dxf>
      <font/>
    </dxf>
  </rfmt>
  <rfmt sheetId="1" sqref="AG594" start="0" length="2147483647">
    <dxf>
      <font/>
    </dxf>
  </rfmt>
  <rfmt sheetId="1" sqref="AG594" start="0" length="0">
    <dxf>
      <border>
        <left/>
        <right/>
        <top style="thin">
          <color indexed="64"/>
        </top>
        <bottom/>
      </border>
    </dxf>
  </rfmt>
  <rfmt sheetId="1" sqref="AG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70" sId="1">
    <oc r="AH594">
      <f xml:space="preserve"> SUM(AH399:AH593)</f>
    </oc>
    <nc r="AH594">
      <f xml:space="preserve"> SUM(AH399:AH593)</f>
    </nc>
  </rcc>
  <rfmt sheetId="1" sqref="AH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H594" start="0" length="0">
    <dxf>
      <fill>
        <patternFill patternType="solid">
          <bgColor rgb="FFF2F2F2"/>
        </patternFill>
      </fill>
    </dxf>
  </rfmt>
  <rfmt sheetId="1" sqref="AH594" start="0" length="2147483647">
    <dxf>
      <font/>
    </dxf>
  </rfmt>
  <rfmt sheetId="1" sqref="AH594" start="0" length="2147483647">
    <dxf>
      <font/>
    </dxf>
  </rfmt>
  <rfmt sheetId="1" sqref="AH594" start="0" length="0">
    <dxf>
      <border>
        <left/>
        <right/>
        <top style="thin">
          <color indexed="64"/>
        </top>
        <bottom/>
      </border>
    </dxf>
  </rfmt>
  <rfmt sheetId="1" sqref="AH594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1" sqref="AI5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I594" start="0" length="0">
    <dxf>
      <fill>
        <patternFill patternType="solid">
          <bgColor rgb="FFF2F2F2"/>
        </patternFill>
      </fill>
    </dxf>
  </rfmt>
  <rfmt sheetId="1" sqref="AI594" start="0" length="2147483647">
    <dxf>
      <font>
        <b/>
      </font>
    </dxf>
  </rfmt>
  <rfmt sheetId="1" sqref="AI594" start="0" length="2147483647">
    <dxf>
      <font/>
    </dxf>
  </rfmt>
  <rfmt sheetId="1" sqref="AI594" start="0" length="0">
    <dxf>
      <border>
        <left/>
        <right style="thin">
          <color indexed="64"/>
        </right>
        <top style="thin">
          <color indexed="64"/>
        </top>
        <bottom/>
      </border>
    </dxf>
  </rfmt>
  <rfmt sheetId="1" sqref="AI594" start="0" length="0">
    <dxf>
      <border>
        <left/>
        <right style="thin">
          <color auto="1"/>
        </right>
        <top style="thin">
          <color indexed="64"/>
        </top>
        <bottom style="thin">
          <color indexed="64"/>
        </bottom>
      </border>
    </dxf>
  </rfmt>
  <rcc rId="71" sId="1">
    <oc r="AA750">
      <v>165165503.12998655</v>
    </oc>
    <nc r="AA750">
      <v>165165185.21536493</v>
    </nc>
  </rcc>
  <rcc rId="72" sId="1">
    <oc r="AA816">
      <v>179116977.54346403</v>
    </oc>
    <nc r="AA816">
      <v>179116659.62884241</v>
    </nc>
  </rcc>
  <rcc rId="73" sId="1" numFmtId="34">
    <oc r="AA829">
      <v>178300811.01616254</v>
    </oc>
    <nc r="AA829">
      <v>178300497.730378</v>
    </nc>
  </rcc>
  <rfmt sheetId="1" sqref="M11:M841" start="0" length="0">
    <dxf>
      <border>
        <right style="thin">
          <color auto="1"/>
        </right>
      </border>
    </dxf>
  </rfmt>
  <rfmt sheetId="1" sqref="P11:P841" start="0" length="0">
    <dxf>
      <border>
        <right style="thin">
          <color auto="1"/>
        </right>
      </border>
    </dxf>
  </rfmt>
  <rfmt sheetId="1" sqref="S11:S841" start="0" length="0">
    <dxf>
      <border>
        <right style="thin">
          <color auto="1"/>
        </right>
      </border>
    </dxf>
  </rfmt>
  <rfmt sheetId="1" sqref="U11:U841" start="0" length="0">
    <dxf>
      <border>
        <right style="thin">
          <color auto="1"/>
        </right>
      </border>
    </dxf>
  </rfmt>
  <rfmt sheetId="1" sqref="AH11:AH841" start="0" length="0">
    <dxf>
      <border>
        <right style="thin">
          <color auto="1"/>
        </right>
      </border>
    </dxf>
  </rfmt>
  <rfmt sheetId="2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4" start="0" length="0">
    <dxf>
      <fill>
        <patternFill patternType="solid">
          <bgColor rgb="FFD9D9D9"/>
        </patternFill>
      </fill>
    </dxf>
  </rfmt>
  <rfmt sheetId="2" sqref="A4" start="0" length="2147483647">
    <dxf>
      <font>
        <b/>
      </font>
    </dxf>
  </rfmt>
  <rfmt sheetId="2" sqref="A4" start="0" length="2147483647">
    <dxf>
      <font/>
    </dxf>
  </rfmt>
  <rfmt sheetId="2" sqref="A4">
    <dxf>
      <alignment horizontal="left" readingOrder="0"/>
    </dxf>
  </rfmt>
  <rfmt sheetId="2" sqref="A4" start="0" length="0">
    <dxf>
      <border>
        <left/>
        <right/>
        <top style="thin">
          <color indexed="64"/>
        </top>
        <bottom/>
      </border>
    </dxf>
  </rfmt>
  <rfmt sheetId="2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4" start="0" length="0">
    <dxf>
      <fill>
        <patternFill patternType="solid">
          <bgColor rgb="FFD9D9D9"/>
        </patternFill>
      </fill>
    </dxf>
  </rfmt>
  <rfmt sheetId="2" sqref="B4" start="0" length="2147483647">
    <dxf>
      <font>
        <b/>
      </font>
    </dxf>
  </rfmt>
  <rfmt sheetId="2" sqref="B4" start="0" length="2147483647">
    <dxf>
      <font/>
    </dxf>
  </rfmt>
  <rfmt sheetId="2" sqref="B4">
    <dxf>
      <alignment horizontal="left" readingOrder="0"/>
    </dxf>
  </rfmt>
  <rfmt sheetId="2" sqref="B4" start="0" length="0">
    <dxf>
      <border>
        <left/>
        <right/>
        <top style="thin">
          <color indexed="64"/>
        </top>
        <bottom/>
      </border>
    </dxf>
  </rfmt>
  <rfmt sheetId="2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4" start="0" length="0">
    <dxf>
      <fill>
        <patternFill patternType="solid">
          <bgColor rgb="FFD9D9D9"/>
        </patternFill>
      </fill>
    </dxf>
  </rfmt>
  <rfmt sheetId="2" sqref="C4" start="0" length="2147483647">
    <dxf>
      <font>
        <b/>
      </font>
    </dxf>
  </rfmt>
  <rfmt sheetId="2" sqref="C4" start="0" length="2147483647">
    <dxf>
      <font/>
    </dxf>
  </rfmt>
  <rfmt sheetId="2" sqref="C4">
    <dxf>
      <alignment horizontal="left" readingOrder="0"/>
    </dxf>
  </rfmt>
  <rfmt sheetId="2" sqref="C4" start="0" length="0">
    <dxf>
      <border>
        <left/>
        <right/>
        <top style="thin">
          <color indexed="64"/>
        </top>
        <bottom/>
      </border>
    </dxf>
  </rfmt>
  <rfmt sheetId="2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3" start="0" length="2147483647">
    <dxf>
      <font/>
    </dxf>
  </rfmt>
  <rfmt sheetId="2" sqref="D3" start="0" length="2147483647">
    <dxf>
      <font/>
    </dxf>
  </rfmt>
  <rfmt sheetId="2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4" start="0" length="0">
    <dxf>
      <fill>
        <patternFill patternType="solid">
          <bgColor rgb="FFD9D9D9"/>
        </patternFill>
      </fill>
    </dxf>
  </rfmt>
  <rfmt sheetId="2" sqref="D4" start="0" length="2147483647">
    <dxf>
      <font>
        <b/>
      </font>
    </dxf>
  </rfmt>
  <rfmt sheetId="2" sqref="D4" start="0" length="2147483647">
    <dxf>
      <font/>
    </dxf>
  </rfmt>
  <rfmt sheetId="2" sqref="D4">
    <dxf>
      <alignment horizontal="left" readingOrder="0"/>
    </dxf>
  </rfmt>
  <rfmt sheetId="2" sqref="D4" start="0" length="0">
    <dxf>
      <border>
        <left/>
        <right/>
        <top style="thin">
          <color indexed="64"/>
        </top>
        <bottom/>
      </border>
    </dxf>
  </rfmt>
  <rfmt sheetId="2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3" start="0" length="2147483647">
    <dxf>
      <font/>
    </dxf>
  </rfmt>
  <rfmt sheetId="2" sqref="E3" start="0" length="2147483647">
    <dxf>
      <font/>
    </dxf>
  </rfmt>
  <rfmt sheetId="2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4" start="0" length="0">
    <dxf>
      <fill>
        <patternFill patternType="solid">
          <bgColor rgb="FFD9D9D9"/>
        </patternFill>
      </fill>
    </dxf>
  </rfmt>
  <rfmt sheetId="2" sqref="E4" start="0" length="2147483647">
    <dxf>
      <font>
        <b/>
      </font>
    </dxf>
  </rfmt>
  <rfmt sheetId="2" sqref="E4" start="0" length="2147483647">
    <dxf>
      <font/>
    </dxf>
  </rfmt>
  <rfmt sheetId="2" sqref="E4">
    <dxf>
      <alignment horizontal="left" readingOrder="0"/>
    </dxf>
  </rfmt>
  <rfmt sheetId="2" sqref="E4" start="0" length="0">
    <dxf>
      <border>
        <left/>
        <right/>
        <top style="thin">
          <color indexed="64"/>
        </top>
        <bottom/>
      </border>
    </dxf>
  </rfmt>
  <rfmt sheetId="2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3" start="0" length="2147483647">
    <dxf>
      <font/>
    </dxf>
  </rfmt>
  <rfmt sheetId="2" sqref="F3" start="0" length="2147483647">
    <dxf>
      <font/>
    </dxf>
  </rfmt>
  <rfmt sheetId="2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4" start="0" length="0">
    <dxf>
      <fill>
        <patternFill patternType="solid">
          <bgColor rgb="FFD9D9D9"/>
        </patternFill>
      </fill>
    </dxf>
  </rfmt>
  <rfmt sheetId="2" sqref="F4" start="0" length="2147483647">
    <dxf>
      <font>
        <b/>
      </font>
    </dxf>
  </rfmt>
  <rfmt sheetId="2" sqref="F4" start="0" length="2147483647">
    <dxf>
      <font/>
    </dxf>
  </rfmt>
  <rfmt sheetId="2" sqref="F4">
    <dxf>
      <alignment horizontal="center" readingOrder="0"/>
    </dxf>
  </rfmt>
  <rfmt sheetId="2" sqref="F4" start="0" length="0">
    <dxf>
      <border>
        <left/>
        <right/>
        <top style="thin">
          <color indexed="64"/>
        </top>
        <bottom/>
      </border>
    </dxf>
  </rfmt>
  <rfmt sheetId="2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3" start="0" length="2147483647">
    <dxf>
      <font/>
    </dxf>
  </rfmt>
  <rfmt sheetId="2" sqref="G3" start="0" length="2147483647">
    <dxf>
      <font/>
    </dxf>
  </rfmt>
  <rfmt sheetId="2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4" start="0" length="0">
    <dxf>
      <fill>
        <patternFill patternType="solid">
          <bgColor rgb="FFD9D9D9"/>
        </patternFill>
      </fill>
    </dxf>
  </rfmt>
  <rfmt sheetId="2" sqref="G4" start="0" length="2147483647">
    <dxf>
      <font>
        <b/>
      </font>
    </dxf>
  </rfmt>
  <rfmt sheetId="2" sqref="G4" start="0" length="2147483647">
    <dxf>
      <font/>
    </dxf>
  </rfmt>
  <rfmt sheetId="2" sqref="G4">
    <dxf>
      <alignment horizontal="center" readingOrder="0"/>
    </dxf>
  </rfmt>
  <rfmt sheetId="2" sqref="G4" start="0" length="0">
    <dxf>
      <border>
        <left/>
        <right/>
        <top style="thin">
          <color indexed="64"/>
        </top>
        <bottom/>
      </border>
    </dxf>
  </rfmt>
  <rfmt sheetId="2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4" start="0" length="0">
    <dxf>
      <fill>
        <patternFill patternType="solid">
          <bgColor rgb="FFD9D9D9"/>
        </patternFill>
      </fill>
    </dxf>
  </rfmt>
  <rfmt sheetId="2" sqref="H4" start="0" length="2147483647">
    <dxf>
      <font>
        <b/>
      </font>
    </dxf>
  </rfmt>
  <rfmt sheetId="2" sqref="H4" start="0" length="2147483647">
    <dxf>
      <font/>
    </dxf>
  </rfmt>
  <rfmt sheetId="2" sqref="H4">
    <dxf>
      <alignment horizontal="center" readingOrder="0"/>
    </dxf>
  </rfmt>
  <rfmt sheetId="2" sqref="H4" start="0" length="0">
    <dxf>
      <border>
        <left/>
        <right/>
        <top style="thin">
          <color indexed="64"/>
        </top>
        <bottom/>
      </border>
    </dxf>
  </rfmt>
  <rfmt sheetId="2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4" start="0" length="0">
    <dxf>
      <fill>
        <patternFill patternType="solid">
          <bgColor rgb="FFD9D9D9"/>
        </patternFill>
      </fill>
    </dxf>
  </rfmt>
  <rfmt sheetId="2" sqref="I4" start="0" length="2147483647">
    <dxf>
      <font>
        <b/>
      </font>
    </dxf>
  </rfmt>
  <rfmt sheetId="2" sqref="I4" start="0" length="2147483647">
    <dxf>
      <font/>
    </dxf>
  </rfmt>
  <rfmt sheetId="2" sqref="I4">
    <dxf>
      <alignment horizontal="center" readingOrder="0"/>
    </dxf>
  </rfmt>
  <rfmt sheetId="2" sqref="I4" start="0" length="0">
    <dxf>
      <border>
        <left/>
        <right/>
        <top style="thin">
          <color indexed="64"/>
        </top>
        <bottom/>
      </border>
    </dxf>
  </rfmt>
  <rfmt sheetId="2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4" start="0" length="0">
    <dxf>
      <fill>
        <patternFill patternType="solid">
          <bgColor rgb="FFD9D9D9"/>
        </patternFill>
      </fill>
    </dxf>
  </rfmt>
  <rfmt sheetId="2" sqref="J4" start="0" length="2147483647">
    <dxf>
      <font>
        <b/>
      </font>
    </dxf>
  </rfmt>
  <rfmt sheetId="2" sqref="J4" start="0" length="2147483647">
    <dxf>
      <font/>
    </dxf>
  </rfmt>
  <rfmt sheetId="2" sqref="J4">
    <dxf>
      <alignment horizontal="center" readingOrder="0"/>
    </dxf>
  </rfmt>
  <rfmt sheetId="2" sqref="J4" start="0" length="0">
    <dxf>
      <border>
        <left/>
        <right/>
        <top style="thin">
          <color indexed="64"/>
        </top>
        <bottom/>
      </border>
    </dxf>
  </rfmt>
  <rfmt sheetId="2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4" start="0" length="0">
    <dxf>
      <fill>
        <patternFill patternType="solid">
          <bgColor rgb="FFD9D9D9"/>
        </patternFill>
      </fill>
    </dxf>
  </rfmt>
  <rfmt sheetId="2" sqref="K4" start="0" length="2147483647">
    <dxf>
      <font>
        <b/>
      </font>
    </dxf>
  </rfmt>
  <rfmt sheetId="2" sqref="K4" start="0" length="2147483647">
    <dxf>
      <font/>
    </dxf>
  </rfmt>
  <rfmt sheetId="2" sqref="K4">
    <dxf>
      <alignment horizontal="center" readingOrder="0"/>
    </dxf>
  </rfmt>
  <rfmt sheetId="2" sqref="K4" start="0" length="0">
    <dxf>
      <border>
        <left/>
        <right/>
        <top style="thin">
          <color indexed="64"/>
        </top>
        <bottom/>
      </border>
    </dxf>
  </rfmt>
  <rfmt sheetId="2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3" start="0" length="2147483647">
    <dxf>
      <font/>
    </dxf>
  </rfmt>
  <rfmt sheetId="2" sqref="L3" start="0" length="2147483647">
    <dxf>
      <font/>
    </dxf>
  </rfmt>
  <rfmt sheetId="2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4" start="0" length="0">
    <dxf>
      <fill>
        <patternFill patternType="solid">
          <bgColor rgb="FFD9D9D9"/>
        </patternFill>
      </fill>
    </dxf>
  </rfmt>
  <rfmt sheetId="2" sqref="L4" start="0" length="2147483647">
    <dxf>
      <font>
        <b/>
      </font>
    </dxf>
  </rfmt>
  <rfmt sheetId="2" sqref="L4" start="0" length="2147483647">
    <dxf>
      <font/>
    </dxf>
  </rfmt>
  <rfmt sheetId="2" sqref="L4">
    <dxf>
      <alignment horizontal="center" readingOrder="0"/>
    </dxf>
  </rfmt>
  <rfmt sheetId="2" sqref="L4" start="0" length="0">
    <dxf>
      <border>
        <left/>
        <right/>
        <top style="thin">
          <color indexed="64"/>
        </top>
        <bottom/>
      </border>
    </dxf>
  </rfmt>
  <rfmt sheetId="2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3" start="0" length="2147483647">
    <dxf>
      <font/>
    </dxf>
  </rfmt>
  <rfmt sheetId="2" sqref="M3" start="0" length="2147483647">
    <dxf>
      <font/>
    </dxf>
  </rfmt>
  <rfmt sheetId="2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4" start="0" length="0">
    <dxf>
      <fill>
        <patternFill patternType="solid">
          <bgColor rgb="FFD9D9D9"/>
        </patternFill>
      </fill>
    </dxf>
  </rfmt>
  <rfmt sheetId="2" sqref="M4" start="0" length="2147483647">
    <dxf>
      <font>
        <b/>
      </font>
    </dxf>
  </rfmt>
  <rfmt sheetId="2" sqref="M4" start="0" length="2147483647">
    <dxf>
      <font/>
    </dxf>
  </rfmt>
  <rfmt sheetId="2" sqref="M4">
    <dxf>
      <alignment horizontal="center" readingOrder="0"/>
    </dxf>
  </rfmt>
  <rfmt sheetId="2" sqref="M4" start="0" length="0">
    <dxf>
      <border>
        <left/>
        <right/>
        <top style="thin">
          <color indexed="64"/>
        </top>
        <bottom/>
      </border>
    </dxf>
  </rfmt>
  <rfmt sheetId="2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4" start="0" length="0">
    <dxf>
      <fill>
        <patternFill patternType="solid">
          <bgColor rgb="FFD9D9D9"/>
        </patternFill>
      </fill>
    </dxf>
  </rfmt>
  <rfmt sheetId="2" sqref="N4" start="0" length="2147483647">
    <dxf>
      <font>
        <b/>
      </font>
    </dxf>
  </rfmt>
  <rfmt sheetId="2" sqref="N4" start="0" length="2147483647">
    <dxf>
      <font/>
    </dxf>
  </rfmt>
  <rfmt sheetId="2" sqref="N4">
    <dxf>
      <alignment horizontal="center" readingOrder="0"/>
    </dxf>
  </rfmt>
  <rfmt sheetId="2" sqref="N4" start="0" length="0">
    <dxf>
      <border>
        <left/>
        <right/>
        <top style="thin">
          <color indexed="64"/>
        </top>
        <bottom/>
      </border>
    </dxf>
  </rfmt>
  <rfmt sheetId="2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4" start="0" length="0">
    <dxf>
      <fill>
        <patternFill patternType="solid">
          <bgColor rgb="FFD9D9D9"/>
        </patternFill>
      </fill>
    </dxf>
  </rfmt>
  <rfmt sheetId="2" sqref="O4" start="0" length="2147483647">
    <dxf>
      <font>
        <b/>
      </font>
    </dxf>
  </rfmt>
  <rfmt sheetId="2" sqref="O4" start="0" length="2147483647">
    <dxf>
      <font/>
    </dxf>
  </rfmt>
  <rfmt sheetId="2" sqref="O4">
    <dxf>
      <alignment horizontal="center" readingOrder="0"/>
    </dxf>
  </rfmt>
  <rfmt sheetId="2" sqref="O4" start="0" length="0">
    <dxf>
      <border>
        <left/>
        <right/>
        <top style="thin">
          <color indexed="64"/>
        </top>
        <bottom/>
      </border>
    </dxf>
  </rfmt>
  <rfmt sheetId="2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4" start="0" length="0">
    <dxf>
      <fill>
        <patternFill patternType="solid">
          <bgColor rgb="FFD9D9D9"/>
        </patternFill>
      </fill>
    </dxf>
  </rfmt>
  <rfmt sheetId="2" sqref="P4" start="0" length="2147483647">
    <dxf>
      <font>
        <b/>
      </font>
    </dxf>
  </rfmt>
  <rfmt sheetId="2" sqref="P4" start="0" length="2147483647">
    <dxf>
      <font/>
    </dxf>
  </rfmt>
  <rfmt sheetId="2" sqref="P4">
    <dxf>
      <alignment horizontal="center" readingOrder="0"/>
    </dxf>
  </rfmt>
  <rfmt sheetId="2" sqref="P4" start="0" length="0">
    <dxf>
      <border>
        <left/>
        <right/>
        <top style="thin">
          <color indexed="64"/>
        </top>
        <bottom/>
      </border>
    </dxf>
  </rfmt>
  <rfmt sheetId="2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4" start="0" length="0">
    <dxf>
      <fill>
        <patternFill patternType="solid">
          <bgColor rgb="FFD9D9D9"/>
        </patternFill>
      </fill>
    </dxf>
  </rfmt>
  <rfmt sheetId="2" sqref="Q4" start="0" length="2147483647">
    <dxf>
      <font>
        <b/>
      </font>
    </dxf>
  </rfmt>
  <rfmt sheetId="2" sqref="Q4" start="0" length="2147483647">
    <dxf>
      <font/>
    </dxf>
  </rfmt>
  <rfmt sheetId="2" sqref="Q4">
    <dxf>
      <alignment horizontal="center" readingOrder="0"/>
    </dxf>
  </rfmt>
  <rfmt sheetId="2" sqref="Q4" start="0" length="0">
    <dxf>
      <border>
        <left/>
        <right/>
        <top style="thin">
          <color indexed="64"/>
        </top>
        <bottom/>
      </border>
    </dxf>
  </rfmt>
  <rfmt sheetId="2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4" start="0" length="0">
    <dxf>
      <fill>
        <patternFill patternType="solid">
          <bgColor rgb="FFD9D9D9"/>
        </patternFill>
      </fill>
    </dxf>
  </rfmt>
  <rfmt sheetId="2" sqref="R4" start="0" length="2147483647">
    <dxf>
      <font>
        <b/>
      </font>
    </dxf>
  </rfmt>
  <rfmt sheetId="2" sqref="R4" start="0" length="2147483647">
    <dxf>
      <font/>
    </dxf>
  </rfmt>
  <rfmt sheetId="2" sqref="R4">
    <dxf>
      <alignment horizontal="center" readingOrder="0"/>
    </dxf>
  </rfmt>
  <rfmt sheetId="2" sqref="R4" start="0" length="0">
    <dxf>
      <border>
        <left/>
        <right/>
        <top style="thin">
          <color indexed="64"/>
        </top>
        <bottom/>
      </border>
    </dxf>
  </rfmt>
  <rfmt sheetId="2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4" start="0" length="0">
    <dxf>
      <fill>
        <patternFill patternType="solid">
          <bgColor rgb="FFD9D9D9"/>
        </patternFill>
      </fill>
    </dxf>
  </rfmt>
  <rfmt sheetId="2" sqref="S4" start="0" length="2147483647">
    <dxf>
      <font>
        <b/>
      </font>
    </dxf>
  </rfmt>
  <rfmt sheetId="2" sqref="S4" start="0" length="2147483647">
    <dxf>
      <font/>
    </dxf>
  </rfmt>
  <rfmt sheetId="2" sqref="S4">
    <dxf>
      <alignment horizontal="center" readingOrder="0"/>
    </dxf>
  </rfmt>
  <rfmt sheetId="2" sqref="S4" start="0" length="0">
    <dxf>
      <border>
        <left/>
        <right/>
        <top style="thin">
          <color indexed="64"/>
        </top>
        <bottom/>
      </border>
    </dxf>
  </rfmt>
  <rfmt sheetId="2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4" start="0" length="0">
    <dxf>
      <fill>
        <patternFill patternType="solid">
          <bgColor rgb="FFD9D9D9"/>
        </patternFill>
      </fill>
    </dxf>
  </rfmt>
  <rfmt sheetId="2" sqref="T4" start="0" length="2147483647">
    <dxf>
      <font>
        <b/>
      </font>
    </dxf>
  </rfmt>
  <rfmt sheetId="2" sqref="T4" start="0" length="2147483647">
    <dxf>
      <font/>
    </dxf>
  </rfmt>
  <rfmt sheetId="2" sqref="T4">
    <dxf>
      <alignment horizontal="center" readingOrder="0"/>
    </dxf>
  </rfmt>
  <rfmt sheetId="2" sqref="T4" start="0" length="0">
    <dxf>
      <border>
        <left/>
        <right/>
        <top style="thin">
          <color indexed="64"/>
        </top>
        <bottom/>
      </border>
    </dxf>
  </rfmt>
  <rfmt sheetId="2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4" start="0" length="0">
    <dxf>
      <fill>
        <patternFill patternType="solid">
          <bgColor rgb="FFD9D9D9"/>
        </patternFill>
      </fill>
    </dxf>
  </rfmt>
  <rfmt sheetId="2" sqref="U4" start="0" length="2147483647">
    <dxf>
      <font>
        <b/>
      </font>
    </dxf>
  </rfmt>
  <rfmt sheetId="2" sqref="U4" start="0" length="2147483647">
    <dxf>
      <font/>
    </dxf>
  </rfmt>
  <rfmt sheetId="2" sqref="U4">
    <dxf>
      <alignment horizontal="center" readingOrder="0"/>
    </dxf>
  </rfmt>
  <rfmt sheetId="2" sqref="U4" start="0" length="0">
    <dxf>
      <border>
        <left/>
        <right/>
        <top style="thin">
          <color indexed="64"/>
        </top>
        <bottom/>
      </border>
    </dxf>
  </rfmt>
  <rfmt sheetId="2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4" start="0" length="0">
    <dxf>
      <fill>
        <patternFill patternType="solid">
          <bgColor rgb="FFD9D9D9"/>
        </patternFill>
      </fill>
    </dxf>
  </rfmt>
  <rfmt sheetId="2" sqref="V4" start="0" length="2147483647">
    <dxf>
      <font>
        <b/>
      </font>
    </dxf>
  </rfmt>
  <rfmt sheetId="2" sqref="V4" start="0" length="2147483647">
    <dxf>
      <font/>
    </dxf>
  </rfmt>
  <rfmt sheetId="2" sqref="V4">
    <dxf>
      <alignment horizontal="center" readingOrder="0"/>
    </dxf>
  </rfmt>
  <rfmt sheetId="2" sqref="V4" start="0" length="0">
    <dxf>
      <border>
        <left/>
        <right/>
        <top style="thin">
          <color indexed="64"/>
        </top>
        <bottom/>
      </border>
    </dxf>
  </rfmt>
  <rfmt sheetId="2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4" start="0" length="0">
    <dxf>
      <fill>
        <patternFill patternType="solid">
          <bgColor rgb="FFD9D9D9"/>
        </patternFill>
      </fill>
    </dxf>
  </rfmt>
  <rfmt sheetId="2" sqref="W4" start="0" length="2147483647">
    <dxf>
      <font>
        <b/>
      </font>
    </dxf>
  </rfmt>
  <rfmt sheetId="2" sqref="W4" start="0" length="2147483647">
    <dxf>
      <font/>
    </dxf>
  </rfmt>
  <rfmt sheetId="2" sqref="W4">
    <dxf>
      <alignment horizontal="center" readingOrder="0"/>
    </dxf>
  </rfmt>
  <rfmt sheetId="2" sqref="W4" start="0" length="0">
    <dxf>
      <border>
        <left/>
        <right/>
        <top style="thin">
          <color indexed="64"/>
        </top>
        <bottom/>
      </border>
    </dxf>
  </rfmt>
  <rfmt sheetId="2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4" start="0" length="0">
    <dxf>
      <fill>
        <patternFill patternType="solid">
          <bgColor rgb="FFD9D9D9"/>
        </patternFill>
      </fill>
    </dxf>
  </rfmt>
  <rfmt sheetId="2" sqref="X4" start="0" length="2147483647">
    <dxf>
      <font>
        <b/>
      </font>
    </dxf>
  </rfmt>
  <rfmt sheetId="2" sqref="X4" start="0" length="2147483647">
    <dxf>
      <font/>
    </dxf>
  </rfmt>
  <rfmt sheetId="2" sqref="X4">
    <dxf>
      <alignment horizontal="center" readingOrder="0"/>
    </dxf>
  </rfmt>
  <rfmt sheetId="2" sqref="X4" start="0" length="0">
    <dxf>
      <border>
        <left/>
        <right/>
        <top style="thin">
          <color indexed="64"/>
        </top>
        <bottom/>
      </border>
    </dxf>
  </rfmt>
  <rfmt sheetId="2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4" start="0" length="0">
    <dxf>
      <fill>
        <patternFill patternType="solid">
          <bgColor rgb="FFD9D9D9"/>
        </patternFill>
      </fill>
    </dxf>
  </rfmt>
  <rfmt sheetId="2" sqref="Y4" start="0" length="2147483647">
    <dxf>
      <font>
        <b/>
      </font>
    </dxf>
  </rfmt>
  <rfmt sheetId="2" sqref="Y4" start="0" length="2147483647">
    <dxf>
      <font/>
    </dxf>
  </rfmt>
  <rfmt sheetId="2" sqref="Y4">
    <dxf>
      <alignment horizontal="center" readingOrder="0"/>
    </dxf>
  </rfmt>
  <rfmt sheetId="2" sqref="Y4" start="0" length="0">
    <dxf>
      <border>
        <left/>
        <right/>
        <top style="thin">
          <color indexed="64"/>
        </top>
        <bottom/>
      </border>
    </dxf>
  </rfmt>
  <rfmt sheetId="2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3" start="0" length="0">
    <dxf>
      <fill>
        <patternFill patternType="solid">
          <bgColor rgb="FFF2F2F2"/>
        </patternFill>
      </fill>
    </dxf>
  </rfmt>
  <rfmt sheetId="2" sqref="Z3" start="0" length="2147483647">
    <dxf>
      <font/>
    </dxf>
  </rfmt>
  <rfmt sheetId="2" sqref="Z3" start="0" length="2147483647">
    <dxf>
      <font/>
    </dxf>
  </rfmt>
  <rfmt sheetId="2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4" start="0" length="0">
    <dxf>
      <fill>
        <patternFill patternType="solid">
          <bgColor rgb="FFD9D9D9"/>
        </patternFill>
      </fill>
    </dxf>
  </rfmt>
  <rfmt sheetId="2" sqref="Z4" start="0" length="2147483647">
    <dxf>
      <font>
        <b/>
      </font>
    </dxf>
  </rfmt>
  <rfmt sheetId="2" sqref="Z4" start="0" length="2147483647">
    <dxf>
      <font/>
    </dxf>
  </rfmt>
  <rfmt sheetId="2" sqref="Z4">
    <dxf>
      <alignment horizontal="center" readingOrder="0"/>
    </dxf>
  </rfmt>
  <rfmt sheetId="2" sqref="Z4" start="0" length="0">
    <dxf>
      <border>
        <left/>
        <right/>
        <top style="thin">
          <color indexed="64"/>
        </top>
        <bottom/>
      </border>
    </dxf>
  </rfmt>
  <rfmt sheetId="2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4" start="0" length="0">
    <dxf>
      <fill>
        <patternFill patternType="solid">
          <bgColor rgb="FFD9D9D9"/>
        </patternFill>
      </fill>
    </dxf>
  </rfmt>
  <rfmt sheetId="2" sqref="AA4" start="0" length="2147483647">
    <dxf>
      <font>
        <b/>
      </font>
    </dxf>
  </rfmt>
  <rfmt sheetId="2" sqref="AA4" start="0" length="2147483647">
    <dxf>
      <font/>
    </dxf>
  </rfmt>
  <rfmt sheetId="2" sqref="AA4">
    <dxf>
      <alignment horizontal="center" readingOrder="0"/>
    </dxf>
  </rfmt>
  <rfmt sheetId="2" sqref="AA4" start="0" length="0">
    <dxf>
      <border>
        <left/>
        <right/>
        <top style="thin">
          <color indexed="64"/>
        </top>
        <bottom/>
      </border>
    </dxf>
  </rfmt>
  <rfmt sheetId="2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4" start="0" length="0">
    <dxf>
      <fill>
        <patternFill patternType="solid">
          <bgColor rgb="FFD9D9D9"/>
        </patternFill>
      </fill>
    </dxf>
  </rfmt>
  <rfmt sheetId="2" sqref="AB4" start="0" length="2147483647">
    <dxf>
      <font>
        <b/>
      </font>
    </dxf>
  </rfmt>
  <rfmt sheetId="2" sqref="AB4" start="0" length="2147483647">
    <dxf>
      <font/>
    </dxf>
  </rfmt>
  <rfmt sheetId="2" sqref="AB4">
    <dxf>
      <alignment horizontal="center" readingOrder="0"/>
    </dxf>
  </rfmt>
  <rfmt sheetId="2" sqref="AB4" start="0" length="0">
    <dxf>
      <border>
        <left/>
        <right/>
        <top style="thin">
          <color indexed="64"/>
        </top>
        <bottom/>
      </border>
    </dxf>
  </rfmt>
  <rfmt sheetId="2" sqref="A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4" start="0" length="0">
    <dxf>
      <fill>
        <patternFill patternType="solid">
          <bgColor rgb="FFD9D9D9"/>
        </patternFill>
      </fill>
    </dxf>
  </rfmt>
  <rfmt sheetId="2" sqref="AC4" start="0" length="2147483647">
    <dxf>
      <font>
        <b/>
      </font>
    </dxf>
  </rfmt>
  <rfmt sheetId="2" sqref="AC4" start="0" length="2147483647">
    <dxf>
      <font/>
    </dxf>
  </rfmt>
  <rfmt sheetId="2" sqref="AC4">
    <dxf>
      <alignment horizontal="center" readingOrder="0"/>
    </dxf>
  </rfmt>
  <rfmt sheetId="2" sqref="AC4" start="0" length="0">
    <dxf>
      <border>
        <left/>
        <right/>
        <top style="thin">
          <color indexed="64"/>
        </top>
        <bottom/>
      </border>
    </dxf>
  </rfmt>
  <rfmt sheetId="2" sqref="A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3" start="0" length="0">
    <dxf>
      <fill>
        <patternFill patternType="solid">
          <bgColor rgb="FFF2F2F2"/>
        </patternFill>
      </fill>
    </dxf>
  </rfmt>
  <rfmt sheetId="2" sqref="AD3" start="0" length="2147483647">
    <dxf>
      <font/>
    </dxf>
  </rfmt>
  <rfmt sheetId="2" sqref="AD3" start="0" length="2147483647">
    <dxf>
      <font/>
    </dxf>
  </rfmt>
  <rfmt sheetId="2" sqref="A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4" start="0" length="0">
    <dxf>
      <fill>
        <patternFill patternType="solid">
          <bgColor rgb="FFD9D9D9"/>
        </patternFill>
      </fill>
    </dxf>
  </rfmt>
  <rfmt sheetId="2" sqref="AD4" start="0" length="2147483647">
    <dxf>
      <font>
        <b/>
      </font>
    </dxf>
  </rfmt>
  <rfmt sheetId="2" sqref="AD4" start="0" length="2147483647">
    <dxf>
      <font/>
    </dxf>
  </rfmt>
  <rfmt sheetId="2" sqref="AD4">
    <dxf>
      <alignment horizontal="center" readingOrder="0"/>
    </dxf>
  </rfmt>
  <rfmt sheetId="2" sqref="AD4" start="0" length="0">
    <dxf>
      <border>
        <left/>
        <right/>
        <top style="thin">
          <color indexed="64"/>
        </top>
        <bottom/>
      </border>
    </dxf>
  </rfmt>
  <rfmt sheetId="2" sqref="A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4" start="0" length="0">
    <dxf>
      <fill>
        <patternFill patternType="solid">
          <bgColor rgb="FFD9D9D9"/>
        </patternFill>
      </fill>
    </dxf>
  </rfmt>
  <rfmt sheetId="2" sqref="AE4" start="0" length="2147483647">
    <dxf>
      <font>
        <b/>
      </font>
    </dxf>
  </rfmt>
  <rfmt sheetId="2" sqref="AE4" start="0" length="2147483647">
    <dxf>
      <font/>
    </dxf>
  </rfmt>
  <rfmt sheetId="2" sqref="AE4">
    <dxf>
      <alignment horizontal="center" readingOrder="0"/>
    </dxf>
  </rfmt>
  <rfmt sheetId="2" sqref="AE4" start="0" length="0">
    <dxf>
      <border>
        <left/>
        <right/>
        <top style="thin">
          <color indexed="64"/>
        </top>
        <bottom/>
      </border>
    </dxf>
  </rfmt>
  <rfmt sheetId="2" sqref="A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4" start="0" length="0">
    <dxf>
      <fill>
        <patternFill patternType="solid">
          <bgColor rgb="FFD9D9D9"/>
        </patternFill>
      </fill>
    </dxf>
  </rfmt>
  <rfmt sheetId="2" sqref="AF4" start="0" length="2147483647">
    <dxf>
      <font>
        <b/>
      </font>
    </dxf>
  </rfmt>
  <rfmt sheetId="2" sqref="AF4" start="0" length="2147483647">
    <dxf>
      <font/>
    </dxf>
  </rfmt>
  <rfmt sheetId="2" sqref="AF4">
    <dxf>
      <alignment horizontal="center" readingOrder="0"/>
    </dxf>
  </rfmt>
  <rfmt sheetId="2" sqref="AF4" start="0" length="0">
    <dxf>
      <border>
        <left/>
        <right/>
        <top style="thin">
          <color indexed="64"/>
        </top>
        <bottom/>
      </border>
    </dxf>
  </rfmt>
  <rfmt sheetId="2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" start="0" length="0">
    <dxf>
      <numFmt numFmtId="19" formatCode="m/d/yyyy"/>
    </dxf>
  </rfmt>
  <rfmt sheetId="2" sqref="E1">
    <dxf>
      <alignment horizontal="left" readingOrder="0"/>
    </dxf>
  </rfmt>
  <rfmt sheetId="2" sqref="E1" start="0" length="2147483647">
    <dxf>
      <font>
        <b/>
      </font>
    </dxf>
  </rfmt>
  <rrc rId="74" sId="2" ref="A136:XFD136" action="insertRow">
    <undo index="8" exp="area" ref3D="1" dr="$AF$1:$AF$1048576" dn="Z_AD46497A_B353_49B5_8E30_BDB4EF8F6988_.wvu.Cols" sId="2"/>
    <undo index="6" exp="area" ref3D="1" dr="$AC$1:$AD$1048576" dn="Z_AD46497A_B353_49B5_8E30_BDB4EF8F6988_.wvu.Cols" sId="2"/>
    <undo index="4" exp="area" ref3D="1" dr="$T$1:$AA$1048576" dn="Z_AD46497A_B353_49B5_8E30_BDB4EF8F6988_.wvu.Cols" sId="2"/>
    <undo index="2" exp="area" ref3D="1" dr="$K$1:$L$1048576" dn="Z_AD46497A_B353_49B5_8E30_BDB4EF8F6988_.wvu.Cols" sId="2"/>
    <undo index="1" exp="area" ref3D="1" dr="$A$1:$D$1048576" dn="Z_AD46497A_B353_49B5_8E30_BDB4EF8F6988_.wvu.Cols" sId="2"/>
  </rrc>
  <rfmt sheetId="2" sqref="A136:AF136" start="0" length="0">
    <dxf>
      <fill>
        <patternFill patternType="none">
          <bgColor indexed="65"/>
        </patternFill>
      </fill>
    </dxf>
  </rfmt>
  <rfmt sheetId="2" sqref="A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136" start="0" length="2147483647">
    <dxf>
      <font/>
    </dxf>
  </rfmt>
  <rfmt sheetId="2" sqref="A136" start="0" length="2147483647">
    <dxf>
      <font/>
    </dxf>
  </rfmt>
  <rfmt sheetId="2" sqref="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36" start="0" length="2147483647">
    <dxf>
      <font/>
    </dxf>
  </rfmt>
  <rfmt sheetId="2" sqref="B136" start="0" length="2147483647">
    <dxf>
      <font/>
    </dxf>
  </rfmt>
  <rfmt sheetId="2" sqref="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36" start="0" length="2147483647">
    <dxf>
      <font/>
    </dxf>
  </rfmt>
  <rfmt sheetId="2" sqref="C136" start="0" length="2147483647">
    <dxf>
      <font/>
    </dxf>
  </rfmt>
  <rfmt sheetId="2" sqref="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36" start="0" length="2147483647">
    <dxf>
      <font/>
    </dxf>
  </rfmt>
  <rfmt sheetId="2" sqref="D136" start="0" length="2147483647">
    <dxf>
      <font/>
    </dxf>
  </rfmt>
  <rfmt sheetId="2" sqref="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36" start="0" length="2147483647">
    <dxf>
      <font/>
    </dxf>
  </rfmt>
  <rfmt sheetId="2" sqref="E136" start="0" length="2147483647">
    <dxf>
      <font/>
    </dxf>
  </rfmt>
  <rfmt sheetId="2" sqref="F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36" start="0" length="2147483647">
    <dxf>
      <font/>
    </dxf>
  </rfmt>
  <rfmt sheetId="2" sqref="F136" start="0" length="2147483647">
    <dxf>
      <font/>
    </dxf>
  </rfmt>
  <rfmt sheetId="2" sqref="G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36" start="0" length="2147483647">
    <dxf>
      <font/>
    </dxf>
  </rfmt>
  <rfmt sheetId="2" sqref="G136" start="0" length="2147483647">
    <dxf>
      <font/>
    </dxf>
  </rfmt>
  <rfmt sheetId="2" sqref="H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36" start="0" length="2147483647">
    <dxf>
      <font/>
    </dxf>
  </rfmt>
  <rfmt sheetId="2" sqref="H136" start="0" length="2147483647">
    <dxf>
      <font/>
    </dxf>
  </rfmt>
  <rfmt sheetId="2" sqref="I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36" start="0" length="2147483647">
    <dxf>
      <font/>
    </dxf>
  </rfmt>
  <rfmt sheetId="2" sqref="I136" start="0" length="2147483647">
    <dxf>
      <font/>
    </dxf>
  </rfmt>
  <rfmt sheetId="2" sqref="J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36" start="0" length="2147483647">
    <dxf>
      <font/>
    </dxf>
  </rfmt>
  <rfmt sheetId="2" sqref="J136" start="0" length="2147483647">
    <dxf>
      <font/>
    </dxf>
  </rfmt>
  <rfmt sheetId="2" sqref="K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36" start="0" length="2147483647">
    <dxf>
      <font/>
    </dxf>
  </rfmt>
  <rfmt sheetId="2" sqref="K136" start="0" length="2147483647">
    <dxf>
      <font/>
    </dxf>
  </rfmt>
  <rfmt sheetId="2" sqref="L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36" start="0" length="2147483647">
    <dxf>
      <font/>
    </dxf>
  </rfmt>
  <rfmt sheetId="2" sqref="L136" start="0" length="2147483647">
    <dxf>
      <font/>
    </dxf>
  </rfmt>
  <rfmt sheetId="2" sqref="M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36" start="0" length="2147483647">
    <dxf>
      <font/>
    </dxf>
  </rfmt>
  <rfmt sheetId="2" sqref="M136" start="0" length="2147483647">
    <dxf>
      <font/>
    </dxf>
  </rfmt>
  <rfmt sheetId="2" sqref="N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36" start="0" length="2147483647">
    <dxf>
      <font/>
    </dxf>
  </rfmt>
  <rfmt sheetId="2" sqref="N136" start="0" length="2147483647">
    <dxf>
      <font/>
    </dxf>
  </rfmt>
  <rfmt sheetId="2" sqref="O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36" start="0" length="2147483647">
    <dxf>
      <font/>
    </dxf>
  </rfmt>
  <rfmt sheetId="2" sqref="O136" start="0" length="2147483647">
    <dxf>
      <font/>
    </dxf>
  </rfmt>
  <rfmt sheetId="2" sqref="P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36" start="0" length="2147483647">
    <dxf>
      <font/>
    </dxf>
  </rfmt>
  <rfmt sheetId="2" sqref="P136" start="0" length="2147483647">
    <dxf>
      <font/>
    </dxf>
  </rfmt>
  <rfmt sheetId="2" sqref="Q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36" start="0" length="2147483647">
    <dxf>
      <font/>
    </dxf>
  </rfmt>
  <rfmt sheetId="2" sqref="Q136" start="0" length="2147483647">
    <dxf>
      <font/>
    </dxf>
  </rfmt>
  <rfmt sheetId="2" sqref="R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36" start="0" length="2147483647">
    <dxf>
      <font/>
    </dxf>
  </rfmt>
  <rfmt sheetId="2" sqref="R136" start="0" length="2147483647">
    <dxf>
      <font/>
    </dxf>
  </rfmt>
  <rfmt sheetId="2" sqref="S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36" start="0" length="2147483647">
    <dxf>
      <font/>
    </dxf>
  </rfmt>
  <rfmt sheetId="2" sqref="S136" start="0" length="2147483647">
    <dxf>
      <font/>
    </dxf>
  </rfmt>
  <rfmt sheetId="2" sqref="T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36" start="0" length="2147483647">
    <dxf>
      <font/>
    </dxf>
  </rfmt>
  <rfmt sheetId="2" sqref="T136" start="0" length="2147483647">
    <dxf>
      <font/>
    </dxf>
  </rfmt>
  <rfmt sheetId="2" sqref="U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36" start="0" length="2147483647">
    <dxf>
      <font/>
    </dxf>
  </rfmt>
  <rfmt sheetId="2" sqref="U136" start="0" length="2147483647">
    <dxf>
      <font/>
    </dxf>
  </rfmt>
  <rfmt sheetId="2" sqref="V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36" start="0" length="2147483647">
    <dxf>
      <font/>
    </dxf>
  </rfmt>
  <rfmt sheetId="2" sqref="V136" start="0" length="2147483647">
    <dxf>
      <font/>
    </dxf>
  </rfmt>
  <rfmt sheetId="2" sqref="W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36" start="0" length="2147483647">
    <dxf>
      <font/>
    </dxf>
  </rfmt>
  <rfmt sheetId="2" sqref="W136" start="0" length="2147483647">
    <dxf>
      <font/>
    </dxf>
  </rfmt>
  <rfmt sheetId="2" sqref="X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36" start="0" length="2147483647">
    <dxf>
      <font/>
    </dxf>
  </rfmt>
  <rfmt sheetId="2" sqref="X136" start="0" length="2147483647">
    <dxf>
      <font/>
    </dxf>
  </rfmt>
  <rfmt sheetId="2" sqref="Y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136" start="0" length="2147483647">
    <dxf>
      <font/>
    </dxf>
  </rfmt>
  <rfmt sheetId="2" sqref="Y136" start="0" length="2147483647">
    <dxf>
      <font/>
    </dxf>
  </rfmt>
  <rfmt sheetId="2" sqref="Z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36" start="0" length="0">
    <dxf>
      <fill>
        <patternFill patternType="solid">
          <bgColor rgb="FFF2F2F2"/>
        </patternFill>
      </fill>
    </dxf>
  </rfmt>
  <rfmt sheetId="2" sqref="Z136" start="0" length="2147483647">
    <dxf>
      <font/>
    </dxf>
  </rfmt>
  <rfmt sheetId="2" sqref="Z136" start="0" length="2147483647">
    <dxf>
      <font/>
    </dxf>
  </rfmt>
  <rfmt sheetId="2" sqref="AA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36" start="0" length="0">
    <dxf>
      <fill>
        <patternFill patternType="solid">
          <bgColor rgb="FFF2F2F2"/>
        </patternFill>
      </fill>
    </dxf>
  </rfmt>
  <rfmt sheetId="2" sqref="AA136" start="0" length="2147483647">
    <dxf>
      <font/>
    </dxf>
  </rfmt>
  <rfmt sheetId="2" sqref="AA136" start="0" length="2147483647">
    <dxf>
      <font/>
    </dxf>
  </rfmt>
  <rfmt sheetId="2" sqref="A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36" start="0" length="0">
    <dxf>
      <fill>
        <patternFill patternType="solid">
          <bgColor rgb="FFF2F2F2"/>
        </patternFill>
      </fill>
    </dxf>
  </rfmt>
  <rfmt sheetId="2" sqref="AB136" start="0" length="2147483647">
    <dxf>
      <font/>
    </dxf>
  </rfmt>
  <rfmt sheetId="2" sqref="AB136" start="0" length="2147483647">
    <dxf>
      <font/>
    </dxf>
  </rfmt>
  <rfmt sheetId="2" sqref="A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36" start="0" length="0">
    <dxf>
      <fill>
        <patternFill patternType="solid">
          <bgColor rgb="FFF2F2F2"/>
        </patternFill>
      </fill>
    </dxf>
  </rfmt>
  <rfmt sheetId="2" sqref="AC136" start="0" length="2147483647">
    <dxf>
      <font/>
    </dxf>
  </rfmt>
  <rfmt sheetId="2" sqref="AC136" start="0" length="2147483647">
    <dxf>
      <font/>
    </dxf>
  </rfmt>
  <rfmt sheetId="2" sqref="A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36" start="0" length="0">
    <dxf>
      <fill>
        <patternFill patternType="solid">
          <bgColor rgb="FFF2F2F2"/>
        </patternFill>
      </fill>
    </dxf>
  </rfmt>
  <rfmt sheetId="2" sqref="AD136" start="0" length="2147483647">
    <dxf>
      <font/>
    </dxf>
  </rfmt>
  <rfmt sheetId="2" sqref="AD136" start="0" length="2147483647">
    <dxf>
      <font/>
    </dxf>
  </rfmt>
  <rfmt sheetId="2" sqref="A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36" start="0" length="0">
    <dxf>
      <fill>
        <patternFill patternType="solid">
          <bgColor rgb="FFF2F2F2"/>
        </patternFill>
      </fill>
    </dxf>
  </rfmt>
  <rfmt sheetId="2" sqref="AE136" start="0" length="2147483647">
    <dxf>
      <font/>
    </dxf>
  </rfmt>
  <rfmt sheetId="2" sqref="AE136" start="0" length="2147483647">
    <dxf>
      <font/>
    </dxf>
  </rfmt>
  <rfmt sheetId="2" sqref="AF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136" start="0" length="0">
    <dxf>
      <fill>
        <patternFill patternType="solid">
          <bgColor rgb="FFF2F2F2"/>
        </patternFill>
      </fill>
    </dxf>
  </rfmt>
  <rfmt sheetId="2" sqref="AF136" start="0" length="2147483647">
    <dxf>
      <font/>
    </dxf>
  </rfmt>
  <rfmt sheetId="2" sqref="AF136" start="0" length="2147483647">
    <dxf>
      <font/>
    </dxf>
  </rfmt>
  <rcc rId="75" sId="2">
    <nc r="B136">
      <v>6152</v>
    </nc>
  </rcc>
  <rfmt sheetId="2" sqref="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36" start="0" length="2147483647">
    <dxf>
      <font/>
    </dxf>
  </rfmt>
  <rfmt sheetId="2" sqref="B136" start="0" length="2147483647">
    <dxf>
      <font/>
    </dxf>
  </rfmt>
  <rcc rId="76" sId="2">
    <nc r="C136" t="inlineStr">
      <is>
        <t>CPG LN Equity</t>
      </is>
    </nc>
  </rcc>
  <rfmt sheetId="2" sqref="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36" start="0" length="2147483647">
    <dxf>
      <font/>
    </dxf>
  </rfmt>
  <rfmt sheetId="2" sqref="C136" start="0" length="2147483647">
    <dxf>
      <font/>
    </dxf>
  </rfmt>
  <rcc rId="77" sId="2">
    <nc r="E136" t="inlineStr">
      <is>
        <t>Compass</t>
      </is>
    </nc>
  </rcc>
  <rfmt sheetId="2" sqref="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36" start="0" length="2147483647">
    <dxf>
      <font/>
    </dxf>
  </rfmt>
  <rfmt sheetId="2" sqref="E136" start="0" length="2147483647">
    <dxf>
      <font/>
    </dxf>
  </rfmt>
  <rcc rId="78" sId="2">
    <nc r="D136">
      <f>_xll.BDP(C136,$D$3)</f>
    </nc>
  </rcc>
  <rfmt sheetId="2" sqref="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36" start="0" length="2147483647">
    <dxf>
      <font/>
    </dxf>
  </rfmt>
  <rfmt sheetId="2" sqref="D136" start="0" length="2147483647">
    <dxf>
      <font/>
    </dxf>
  </rfmt>
  <rcc rId="79" sId="2">
    <nc r="F136">
      <f>_xll.BDP(C136,$F$3)</f>
    </nc>
  </rcc>
  <rfmt sheetId="2" sqref="F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36" start="0" length="2147483647">
    <dxf>
      <font/>
    </dxf>
  </rfmt>
  <rfmt sheetId="2" sqref="F136" start="0" length="2147483647">
    <dxf>
      <font/>
    </dxf>
  </rfmt>
  <rcc rId="80" sId="2">
    <nc r="G136">
      <f>_xll.BDP(C136,$G$3)</f>
    </nc>
  </rcc>
  <rfmt sheetId="2" sqref="G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36" start="0" length="2147483647">
    <dxf>
      <font/>
    </dxf>
  </rfmt>
  <rfmt sheetId="2" sqref="G136" start="0" length="2147483647">
    <dxf>
      <font/>
    </dxf>
  </rfmt>
  <rcc rId="81" sId="2">
    <nc r="Z136">
      <f>_xll.BDH(C136,$Z$3,$D$1,$D$1)</f>
    </nc>
  </rcc>
  <rfmt sheetId="2" sqref="Z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36" start="0" length="0">
    <dxf>
      <fill>
        <patternFill patternType="solid">
          <bgColor rgb="FFF2F2F2"/>
        </patternFill>
      </fill>
    </dxf>
  </rfmt>
  <rfmt sheetId="2" sqref="Z136" start="0" length="2147483647">
    <dxf>
      <font/>
    </dxf>
  </rfmt>
  <rfmt sheetId="2" sqref="Z136" start="0" length="2147483647">
    <dxf>
      <font/>
    </dxf>
  </rfmt>
  <rcc rId="82" sId="2">
    <nc r="H136">
      <f>IF(OR(OR(G136="#N/A N/A",G136="#N/A Real Time"),OR(F136="#N/A N/A",F136="#N/A Real Time")),0,  G136 - F136)</f>
    </nc>
  </rcc>
  <rfmt sheetId="2" sqref="H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36" start="0" length="2147483647">
    <dxf>
      <font/>
    </dxf>
  </rfmt>
  <rfmt sheetId="2" sqref="H136" start="0" length="2147483647">
    <dxf>
      <font/>
    </dxf>
  </rfmt>
  <rcc rId="83" sId="2">
    <nc r="I136">
      <f>IF(OR(F136=0,F136="#N/A N/A"),0,H136 / F136*100)</f>
    </nc>
  </rcc>
  <rfmt sheetId="2" sqref="I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36" start="0" length="2147483647">
    <dxf>
      <font/>
    </dxf>
  </rfmt>
  <rfmt sheetId="2" sqref="I136" start="0" length="2147483647">
    <dxf>
      <font/>
    </dxf>
  </rfmt>
  <rcc rId="84" sId="2" numFmtId="4">
    <nc r="J136">
      <v>-160000</v>
    </nc>
  </rcc>
  <rfmt sheetId="2" sqref="J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36" start="0" length="2147483647">
    <dxf>
      <font/>
    </dxf>
  </rfmt>
  <rfmt sheetId="2" sqref="J136" start="0" length="2147483647">
    <dxf>
      <font/>
    </dxf>
  </rfmt>
  <rcc rId="85" sId="2">
    <nc r="K136">
      <f>CONCATENATE(D227,D136, " Curncy")</f>
    </nc>
  </rcc>
  <rfmt sheetId="2" sqref="K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36" start="0" length="2147483647">
    <dxf>
      <font/>
    </dxf>
  </rfmt>
  <rfmt sheetId="2" sqref="K136" start="0" length="2147483647">
    <dxf>
      <font/>
    </dxf>
  </rfmt>
  <rcc rId="86" sId="2">
    <nc r="L136">
      <f>IF(D136 = D227,1,_xll.BDP(K136,$L$3))</f>
    </nc>
  </rcc>
  <rfmt sheetId="2" sqref="L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36" start="0" length="2147483647">
    <dxf>
      <font/>
    </dxf>
  </rfmt>
  <rfmt sheetId="2" sqref="L136" start="0" length="2147483647">
    <dxf>
      <font/>
    </dxf>
  </rfmt>
  <rcc rId="87" sId="2">
    <nc r="M136">
      <f>IF(D136 = D227,1,_xll.BDP(K136,$M$3)*L136)</f>
    </nc>
  </rcc>
  <rfmt sheetId="2" sqref="M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36" start="0" length="2147483647">
    <dxf>
      <font/>
    </dxf>
  </rfmt>
  <rfmt sheetId="2" sqref="M136" start="0" length="2147483647">
    <dxf>
      <font/>
    </dxf>
  </rfmt>
  <rcc rId="88" sId="2">
    <nc r="N136">
      <f>H136*J136*T136/M136</f>
    </nc>
  </rcc>
  <rfmt sheetId="2" sqref="N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36" start="0" length="2147483647">
    <dxf>
      <font/>
    </dxf>
  </rfmt>
  <rfmt sheetId="2" sqref="N136" start="0" length="2147483647">
    <dxf>
      <font/>
    </dxf>
  </rfmt>
  <rcc rId="89" sId="2">
    <nc r="O136">
      <f>N136 / Y227</f>
    </nc>
  </rcc>
  <rfmt sheetId="2" sqref="O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36" start="0" length="2147483647">
    <dxf>
      <font/>
    </dxf>
  </rfmt>
  <rfmt sheetId="2" sqref="O136" start="0" length="2147483647">
    <dxf>
      <font/>
    </dxf>
  </rfmt>
  <rcc rId="90" sId="2">
    <nc r="P136">
      <f>IF(J136=0,0,G136*J136*T136/M136)</f>
    </nc>
  </rcc>
  <rfmt sheetId="2" sqref="P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36" start="0" length="2147483647">
    <dxf>
      <font/>
    </dxf>
  </rfmt>
  <rfmt sheetId="2" sqref="P136" start="0" length="2147483647">
    <dxf>
      <font/>
    </dxf>
  </rfmt>
  <rcc rId="91" sId="2">
    <nc r="Q136">
      <f>P136 / Y227*100</f>
    </nc>
  </rcc>
  <rfmt sheetId="2" sqref="Q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36" start="0" length="2147483647">
    <dxf>
      <font/>
    </dxf>
  </rfmt>
  <rfmt sheetId="2" sqref="Q136" start="0" length="2147483647">
    <dxf>
      <font/>
    </dxf>
  </rfmt>
  <rcc rId="92" sId="2">
    <nc r="R136">
      <f>IF(Q136&lt;0,Q136,0)</f>
    </nc>
  </rcc>
  <rfmt sheetId="2" sqref="R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36" start="0" length="2147483647">
    <dxf>
      <font/>
    </dxf>
  </rfmt>
  <rfmt sheetId="2" sqref="R136" start="0" length="2147483647">
    <dxf>
      <font/>
    </dxf>
  </rfmt>
  <rcc rId="93" sId="2">
    <nc r="S136">
      <f>IF(Q136&gt;0,Q136,0)</f>
    </nc>
  </rcc>
  <rfmt sheetId="2" sqref="S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36" start="0" length="2147483647">
    <dxf>
      <font/>
    </dxf>
  </rfmt>
  <rfmt sheetId="2" sqref="S136" start="0" length="2147483647">
    <dxf>
      <font/>
    </dxf>
  </rfmt>
  <rcc rId="94" sId="2">
    <nc r="T136">
      <f>IF(EXACT(D136,UPPER(D136)),1,0.01)/V136</f>
    </nc>
  </rcc>
  <rfmt sheetId="2" sqref="T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36" start="0" length="2147483647">
    <dxf>
      <font/>
    </dxf>
  </rfmt>
  <rfmt sheetId="2" sqref="T136" start="0" length="2147483647">
    <dxf>
      <font/>
    </dxf>
  </rfmt>
  <rcc rId="95" sId="2">
    <nc r="U136">
      <v>0</v>
    </nc>
  </rcc>
  <rfmt sheetId="2" sqref="U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36" start="0" length="2147483647">
    <dxf>
      <font/>
    </dxf>
  </rfmt>
  <rfmt sheetId="2" sqref="U136" start="0" length="2147483647">
    <dxf>
      <font/>
    </dxf>
  </rfmt>
  <rcc rId="96" sId="2">
    <nc r="V136">
      <v>1</v>
    </nc>
  </rcc>
  <rfmt sheetId="2" sqref="V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36" start="0" length="2147483647">
    <dxf>
      <font/>
    </dxf>
  </rfmt>
  <rfmt sheetId="2" sqref="V136" start="0" length="2147483647">
    <dxf>
      <font/>
    </dxf>
  </rfmt>
  <rcc rId="97" sId="2">
    <nc r="W136">
      <f>IF(AND(Q136&lt;0,O136&gt;0),O136,0)</f>
    </nc>
  </rcc>
  <rfmt sheetId="2" sqref="W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36" start="0" length="2147483647">
    <dxf>
      <font/>
    </dxf>
  </rfmt>
  <rfmt sheetId="2" sqref="W136" start="0" length="2147483647">
    <dxf>
      <font/>
    </dxf>
  </rfmt>
  <rcc rId="98" sId="2">
    <nc r="X136">
      <f>IF(AND(Q136&gt;0,O136&gt;0),O136,0)</f>
    </nc>
  </rcc>
  <rfmt sheetId="2" sqref="X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36" start="0" length="2147483647">
    <dxf>
      <font/>
    </dxf>
  </rfmt>
  <rfmt sheetId="2" sqref="X136" start="0" length="2147483647">
    <dxf>
      <font/>
    </dxf>
  </rfmt>
  <rcc rId="99" sId="2">
    <nc r="AA136">
      <f>IF(OR(OR(F136="#N/A N/A",F136="#N/A Real Time"),OR(Z136="#N/A N/A",Z136="#N/A Real Time")),0,  F136 - Z136)</f>
    </nc>
  </rcc>
  <rfmt sheetId="2" sqref="AA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36" start="0" length="0">
    <dxf>
      <fill>
        <patternFill patternType="solid">
          <bgColor rgb="FFF2F2F2"/>
        </patternFill>
      </fill>
    </dxf>
  </rfmt>
  <rfmt sheetId="2" sqref="AA136" start="0" length="2147483647">
    <dxf>
      <font/>
    </dxf>
  </rfmt>
  <rfmt sheetId="2" sqref="AA136" start="0" length="2147483647">
    <dxf>
      <font/>
    </dxf>
  </rfmt>
  <rcc rId="100" sId="2">
    <nc r="AB136">
      <f>IF(OR(Z136=0,Z136="#N/A N/A"),0,AA136 / Z136*100)</f>
    </nc>
  </rcc>
  <rfmt sheetId="2" sqref="AB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36" start="0" length="0">
    <dxf>
      <fill>
        <patternFill patternType="solid">
          <bgColor rgb="FFF2F2F2"/>
        </patternFill>
      </fill>
    </dxf>
  </rfmt>
  <rfmt sheetId="2" sqref="AB136" start="0" length="2147483647">
    <dxf>
      <font/>
    </dxf>
  </rfmt>
  <rfmt sheetId="2" sqref="AB136" start="0" length="2147483647">
    <dxf>
      <font/>
    </dxf>
  </rfmt>
  <rcc rId="101" sId="2" numFmtId="4">
    <nc r="AC136">
      <v>0</v>
    </nc>
  </rcc>
  <rfmt sheetId="2" sqref="AC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36" start="0" length="0">
    <dxf>
      <fill>
        <patternFill patternType="solid">
          <bgColor rgb="FFF2F2F2"/>
        </patternFill>
      </fill>
    </dxf>
  </rfmt>
  <rfmt sheetId="2" sqref="AC136" start="0" length="2147483647">
    <dxf>
      <font/>
    </dxf>
  </rfmt>
  <rfmt sheetId="2" sqref="AC136" start="0" length="2147483647">
    <dxf>
      <font/>
    </dxf>
  </rfmt>
  <rcc rId="102" sId="2">
    <nc r="AD136">
      <f>IF(D136 = D227,1,_xll.BDP(K136,$AD$3)*L136)</f>
    </nc>
  </rcc>
  <rfmt sheetId="2" sqref="AD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36" start="0" length="0">
    <dxf>
      <fill>
        <patternFill patternType="solid">
          <bgColor rgb="FFF2F2F2"/>
        </patternFill>
      </fill>
    </dxf>
  </rfmt>
  <rfmt sheetId="2" sqref="AD136" start="0" length="2147483647">
    <dxf>
      <font/>
    </dxf>
  </rfmt>
  <rfmt sheetId="2" sqref="AD136" start="0" length="2147483647">
    <dxf>
      <font/>
    </dxf>
  </rfmt>
  <rcc rId="103" sId="2">
    <nc r="AE136">
      <f>AA136*AC136*T136/AD136 / AF227</f>
    </nc>
  </rcc>
  <rfmt sheetId="2" sqref="AE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36" start="0" length="0">
    <dxf>
      <fill>
        <patternFill patternType="solid">
          <bgColor rgb="FFF2F2F2"/>
        </patternFill>
      </fill>
    </dxf>
  </rfmt>
  <rfmt sheetId="2" sqref="AE136" start="0" length="2147483647">
    <dxf>
      <font/>
    </dxf>
  </rfmt>
  <rfmt sheetId="2" sqref="AE136" start="0" length="2147483647">
    <dxf>
      <font/>
    </dxf>
  </rfmt>
  <rrc rId="104" sId="2" ref="A159:XFD159" action="insertRow">
    <undo index="8" exp="area" ref3D="1" dr="$AF$1:$AF$1048576" dn="Z_AD46497A_B353_49B5_8E30_BDB4EF8F6988_.wvu.Cols" sId="2"/>
    <undo index="6" exp="area" ref3D="1" dr="$AC$1:$AD$1048576" dn="Z_AD46497A_B353_49B5_8E30_BDB4EF8F6988_.wvu.Cols" sId="2"/>
    <undo index="4" exp="area" ref3D="1" dr="$T$1:$AA$1048576" dn="Z_AD46497A_B353_49B5_8E30_BDB4EF8F6988_.wvu.Cols" sId="2"/>
    <undo index="2" exp="area" ref3D="1" dr="$K$1:$L$1048576" dn="Z_AD46497A_B353_49B5_8E30_BDB4EF8F6988_.wvu.Cols" sId="2"/>
    <undo index="1" exp="area" ref3D="1" dr="$A$1:$D$1048576" dn="Z_AD46497A_B353_49B5_8E30_BDB4EF8F6988_.wvu.Cols" sId="2"/>
  </rrc>
  <rfmt sheetId="2" sqref="A159:AF159" start="0" length="0">
    <dxf>
      <fill>
        <patternFill patternType="none">
          <bgColor indexed="65"/>
        </patternFill>
      </fill>
    </dxf>
  </rfmt>
  <rfmt sheetId="2" sqref="A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159" start="0" length="2147483647">
    <dxf>
      <font/>
    </dxf>
  </rfmt>
  <rfmt sheetId="2" sqref="A159" start="0" length="2147483647">
    <dxf>
      <font/>
    </dxf>
  </rfmt>
  <rfmt sheetId="2" sqref="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59" start="0" length="2147483647">
    <dxf>
      <font/>
    </dxf>
  </rfmt>
  <rfmt sheetId="2" sqref="B159" start="0" length="2147483647">
    <dxf>
      <font/>
    </dxf>
  </rfmt>
  <rfmt sheetId="2" sqref="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59" start="0" length="2147483647">
    <dxf>
      <font/>
    </dxf>
  </rfmt>
  <rfmt sheetId="2" sqref="C159" start="0" length="2147483647">
    <dxf>
      <font/>
    </dxf>
  </rfmt>
  <rfmt sheetId="2" sqref="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59" start="0" length="2147483647">
    <dxf>
      <font/>
    </dxf>
  </rfmt>
  <rfmt sheetId="2" sqref="D159" start="0" length="2147483647">
    <dxf>
      <font/>
    </dxf>
  </rfmt>
  <rfmt sheetId="2" sqref="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59" start="0" length="2147483647">
    <dxf>
      <font/>
    </dxf>
  </rfmt>
  <rfmt sheetId="2" sqref="E159" start="0" length="2147483647">
    <dxf>
      <font/>
    </dxf>
  </rfmt>
  <rfmt sheetId="2" sqref="F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59" start="0" length="2147483647">
    <dxf>
      <font/>
    </dxf>
  </rfmt>
  <rfmt sheetId="2" sqref="F159" start="0" length="2147483647">
    <dxf>
      <font/>
    </dxf>
  </rfmt>
  <rfmt sheetId="2" sqref="G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59" start="0" length="2147483647">
    <dxf>
      <font/>
    </dxf>
  </rfmt>
  <rfmt sheetId="2" sqref="G159" start="0" length="2147483647">
    <dxf>
      <font/>
    </dxf>
  </rfmt>
  <rfmt sheetId="2" sqref="H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59" start="0" length="2147483647">
    <dxf>
      <font/>
    </dxf>
  </rfmt>
  <rfmt sheetId="2" sqref="H159" start="0" length="2147483647">
    <dxf>
      <font/>
    </dxf>
  </rfmt>
  <rfmt sheetId="2" sqref="I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59" start="0" length="2147483647">
    <dxf>
      <font/>
    </dxf>
  </rfmt>
  <rfmt sheetId="2" sqref="I159" start="0" length="2147483647">
    <dxf>
      <font/>
    </dxf>
  </rfmt>
  <rfmt sheetId="2" sqref="J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59" start="0" length="2147483647">
    <dxf>
      <font/>
    </dxf>
  </rfmt>
  <rfmt sheetId="2" sqref="J159" start="0" length="2147483647">
    <dxf>
      <font/>
    </dxf>
  </rfmt>
  <rfmt sheetId="2" sqref="K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59" start="0" length="2147483647">
    <dxf>
      <font/>
    </dxf>
  </rfmt>
  <rfmt sheetId="2" sqref="K159" start="0" length="2147483647">
    <dxf>
      <font/>
    </dxf>
  </rfmt>
  <rfmt sheetId="2" sqref="L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59" start="0" length="2147483647">
    <dxf>
      <font/>
    </dxf>
  </rfmt>
  <rfmt sheetId="2" sqref="L159" start="0" length="2147483647">
    <dxf>
      <font/>
    </dxf>
  </rfmt>
  <rfmt sheetId="2" sqref="M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59" start="0" length="2147483647">
    <dxf>
      <font/>
    </dxf>
  </rfmt>
  <rfmt sheetId="2" sqref="M159" start="0" length="2147483647">
    <dxf>
      <font/>
    </dxf>
  </rfmt>
  <rfmt sheetId="2" sqref="N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59" start="0" length="2147483647">
    <dxf>
      <font/>
    </dxf>
  </rfmt>
  <rfmt sheetId="2" sqref="N159" start="0" length="2147483647">
    <dxf>
      <font/>
    </dxf>
  </rfmt>
  <rfmt sheetId="2" sqref="O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59" start="0" length="2147483647">
    <dxf>
      <font/>
    </dxf>
  </rfmt>
  <rfmt sheetId="2" sqref="O159" start="0" length="2147483647">
    <dxf>
      <font/>
    </dxf>
  </rfmt>
  <rfmt sheetId="2" sqref="P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59" start="0" length="2147483647">
    <dxf>
      <font/>
    </dxf>
  </rfmt>
  <rfmt sheetId="2" sqref="P159" start="0" length="2147483647">
    <dxf>
      <font/>
    </dxf>
  </rfmt>
  <rfmt sheetId="2" sqref="Q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59" start="0" length="2147483647">
    <dxf>
      <font/>
    </dxf>
  </rfmt>
  <rfmt sheetId="2" sqref="Q159" start="0" length="2147483647">
    <dxf>
      <font/>
    </dxf>
  </rfmt>
  <rfmt sheetId="2" sqref="R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59" start="0" length="2147483647">
    <dxf>
      <font/>
    </dxf>
  </rfmt>
  <rfmt sheetId="2" sqref="R159" start="0" length="2147483647">
    <dxf>
      <font/>
    </dxf>
  </rfmt>
  <rfmt sheetId="2" sqref="S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59" start="0" length="2147483647">
    <dxf>
      <font/>
    </dxf>
  </rfmt>
  <rfmt sheetId="2" sqref="S159" start="0" length="2147483647">
    <dxf>
      <font/>
    </dxf>
  </rfmt>
  <rfmt sheetId="2" sqref="T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59" start="0" length="2147483647">
    <dxf>
      <font/>
    </dxf>
  </rfmt>
  <rfmt sheetId="2" sqref="T159" start="0" length="2147483647">
    <dxf>
      <font/>
    </dxf>
  </rfmt>
  <rfmt sheetId="2" sqref="U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59" start="0" length="2147483647">
    <dxf>
      <font/>
    </dxf>
  </rfmt>
  <rfmt sheetId="2" sqref="U159" start="0" length="2147483647">
    <dxf>
      <font/>
    </dxf>
  </rfmt>
  <rfmt sheetId="2" sqref="V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59" start="0" length="2147483647">
    <dxf>
      <font/>
    </dxf>
  </rfmt>
  <rfmt sheetId="2" sqref="V159" start="0" length="2147483647">
    <dxf>
      <font/>
    </dxf>
  </rfmt>
  <rfmt sheetId="2" sqref="W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59" start="0" length="2147483647">
    <dxf>
      <font/>
    </dxf>
  </rfmt>
  <rfmt sheetId="2" sqref="W159" start="0" length="2147483647">
    <dxf>
      <font/>
    </dxf>
  </rfmt>
  <rfmt sheetId="2" sqref="X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59" start="0" length="2147483647">
    <dxf>
      <font/>
    </dxf>
  </rfmt>
  <rfmt sheetId="2" sqref="X159" start="0" length="2147483647">
    <dxf>
      <font/>
    </dxf>
  </rfmt>
  <rfmt sheetId="2" sqref="Y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159" start="0" length="2147483647">
    <dxf>
      <font/>
    </dxf>
  </rfmt>
  <rfmt sheetId="2" sqref="Y159" start="0" length="2147483647">
    <dxf>
      <font/>
    </dxf>
  </rfmt>
  <rfmt sheetId="2" sqref="Z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59" start="0" length="0">
    <dxf>
      <fill>
        <patternFill patternType="solid">
          <bgColor rgb="FFF2F2F2"/>
        </patternFill>
      </fill>
    </dxf>
  </rfmt>
  <rfmt sheetId="2" sqref="Z159" start="0" length="2147483647">
    <dxf>
      <font/>
    </dxf>
  </rfmt>
  <rfmt sheetId="2" sqref="Z159" start="0" length="2147483647">
    <dxf>
      <font/>
    </dxf>
  </rfmt>
  <rfmt sheetId="2" sqref="AA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59" start="0" length="0">
    <dxf>
      <fill>
        <patternFill patternType="solid">
          <bgColor rgb="FFF2F2F2"/>
        </patternFill>
      </fill>
    </dxf>
  </rfmt>
  <rfmt sheetId="2" sqref="AA159" start="0" length="2147483647">
    <dxf>
      <font/>
    </dxf>
  </rfmt>
  <rfmt sheetId="2" sqref="AA159" start="0" length="2147483647">
    <dxf>
      <font/>
    </dxf>
  </rfmt>
  <rfmt sheetId="2" sqref="A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59" start="0" length="0">
    <dxf>
      <fill>
        <patternFill patternType="solid">
          <bgColor rgb="FFF2F2F2"/>
        </patternFill>
      </fill>
    </dxf>
  </rfmt>
  <rfmt sheetId="2" sqref="AB159" start="0" length="2147483647">
    <dxf>
      <font/>
    </dxf>
  </rfmt>
  <rfmt sheetId="2" sqref="AB159" start="0" length="2147483647">
    <dxf>
      <font/>
    </dxf>
  </rfmt>
  <rfmt sheetId="2" sqref="A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59" start="0" length="0">
    <dxf>
      <fill>
        <patternFill patternType="solid">
          <bgColor rgb="FFF2F2F2"/>
        </patternFill>
      </fill>
    </dxf>
  </rfmt>
  <rfmt sheetId="2" sqref="AC159" start="0" length="2147483647">
    <dxf>
      <font/>
    </dxf>
  </rfmt>
  <rfmt sheetId="2" sqref="AC159" start="0" length="2147483647">
    <dxf>
      <font/>
    </dxf>
  </rfmt>
  <rfmt sheetId="2" sqref="A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59" start="0" length="0">
    <dxf>
      <fill>
        <patternFill patternType="solid">
          <bgColor rgb="FFF2F2F2"/>
        </patternFill>
      </fill>
    </dxf>
  </rfmt>
  <rfmt sheetId="2" sqref="AD159" start="0" length="2147483647">
    <dxf>
      <font/>
    </dxf>
  </rfmt>
  <rfmt sheetId="2" sqref="AD159" start="0" length="2147483647">
    <dxf>
      <font/>
    </dxf>
  </rfmt>
  <rfmt sheetId="2" sqref="A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59" start="0" length="0">
    <dxf>
      <fill>
        <patternFill patternType="solid">
          <bgColor rgb="FFF2F2F2"/>
        </patternFill>
      </fill>
    </dxf>
  </rfmt>
  <rfmt sheetId="2" sqref="AE159" start="0" length="2147483647">
    <dxf>
      <font/>
    </dxf>
  </rfmt>
  <rfmt sheetId="2" sqref="AE159" start="0" length="2147483647">
    <dxf>
      <font/>
    </dxf>
  </rfmt>
  <rfmt sheetId="2" sqref="AF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159" start="0" length="0">
    <dxf>
      <fill>
        <patternFill patternType="solid">
          <bgColor rgb="FFF2F2F2"/>
        </patternFill>
      </fill>
    </dxf>
  </rfmt>
  <rfmt sheetId="2" sqref="AF159" start="0" length="2147483647">
    <dxf>
      <font/>
    </dxf>
  </rfmt>
  <rfmt sheetId="2" sqref="AF159" start="0" length="2147483647">
    <dxf>
      <font/>
    </dxf>
  </rfmt>
  <rcc rId="105" sId="2">
    <nc r="B159">
      <v>19183</v>
    </nc>
  </rcc>
  <rfmt sheetId="2" sqref="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59" start="0" length="2147483647">
    <dxf>
      <font/>
    </dxf>
  </rfmt>
  <rfmt sheetId="2" sqref="B159" start="0" length="2147483647">
    <dxf>
      <font/>
    </dxf>
  </rfmt>
  <rcc rId="106" sId="2">
    <nc r="C159" t="inlineStr">
      <is>
        <t>PLUS LN Equity</t>
      </is>
    </nc>
  </rcc>
  <rfmt sheetId="2" sqref="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59" start="0" length="2147483647">
    <dxf>
      <font/>
    </dxf>
  </rfmt>
  <rfmt sheetId="2" sqref="C159" start="0" length="2147483647">
    <dxf>
      <font/>
    </dxf>
  </rfmt>
  <rcc rId="107" sId="2">
    <nc r="E159" t="inlineStr">
      <is>
        <t>Plus500</t>
      </is>
    </nc>
  </rcc>
  <rfmt sheetId="2" sqref="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59" start="0" length="2147483647">
    <dxf>
      <font/>
    </dxf>
  </rfmt>
  <rfmt sheetId="2" sqref="E159" start="0" length="2147483647">
    <dxf>
      <font/>
    </dxf>
  </rfmt>
  <rcc rId="108" sId="2">
    <nc r="D159">
      <f>_xll.BDP(C159,$D$3)</f>
    </nc>
  </rcc>
  <rfmt sheetId="2" sqref="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59" start="0" length="2147483647">
    <dxf>
      <font/>
    </dxf>
  </rfmt>
  <rfmt sheetId="2" sqref="D159" start="0" length="2147483647">
    <dxf>
      <font/>
    </dxf>
  </rfmt>
  <rcc rId="109" sId="2">
    <nc r="F159">
      <f>_xll.BDP(C159,$F$3)</f>
    </nc>
  </rcc>
  <rfmt sheetId="2" sqref="F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59" start="0" length="2147483647">
    <dxf>
      <font/>
    </dxf>
  </rfmt>
  <rfmt sheetId="2" sqref="F159" start="0" length="2147483647">
    <dxf>
      <font/>
    </dxf>
  </rfmt>
  <rcc rId="110" sId="2">
    <nc r="G159">
      <f>_xll.BDP(C159,$G$3)</f>
    </nc>
  </rcc>
  <rfmt sheetId="2" sqref="G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59" start="0" length="2147483647">
    <dxf>
      <font/>
    </dxf>
  </rfmt>
  <rfmt sheetId="2" sqref="G159" start="0" length="2147483647">
    <dxf>
      <font/>
    </dxf>
  </rfmt>
  <rcc rId="111" sId="2">
    <nc r="Z159">
      <f>_xll.BDH(C159,$Z$3,$D$1,$D$1)</f>
    </nc>
  </rcc>
  <rfmt sheetId="2" sqref="Z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59" start="0" length="0">
    <dxf>
      <fill>
        <patternFill patternType="solid">
          <bgColor rgb="FFF2F2F2"/>
        </patternFill>
      </fill>
    </dxf>
  </rfmt>
  <rfmt sheetId="2" sqref="Z159" start="0" length="2147483647">
    <dxf>
      <font/>
    </dxf>
  </rfmt>
  <rfmt sheetId="2" sqref="Z159" start="0" length="2147483647">
    <dxf>
      <font/>
    </dxf>
  </rfmt>
  <rcc rId="112" sId="2">
    <nc r="H159">
      <f>IF(OR(OR(G159="#N/A N/A",G159="#N/A Real Time"),OR(F159="#N/A N/A",F159="#N/A Real Time")),0,  G159 - F159)</f>
    </nc>
  </rcc>
  <rfmt sheetId="2" sqref="H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59" start="0" length="2147483647">
    <dxf>
      <font/>
    </dxf>
  </rfmt>
  <rfmt sheetId="2" sqref="H159" start="0" length="2147483647">
    <dxf>
      <font/>
    </dxf>
  </rfmt>
  <rcc rId="113" sId="2">
    <nc r="I159">
      <f>IF(OR(F159=0,F159="#N/A N/A"),0,H159 / F159*100)</f>
    </nc>
  </rcc>
  <rfmt sheetId="2" sqref="I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59" start="0" length="2147483647">
    <dxf>
      <font/>
    </dxf>
  </rfmt>
  <rfmt sheetId="2" sqref="I159" start="0" length="2147483647">
    <dxf>
      <font/>
    </dxf>
  </rfmt>
  <rcc rId="114" sId="2" numFmtId="4">
    <nc r="J159">
      <v>36000</v>
    </nc>
  </rcc>
  <rfmt sheetId="2" sqref="J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59" start="0" length="2147483647">
    <dxf>
      <font/>
    </dxf>
  </rfmt>
  <rfmt sheetId="2" sqref="J159" start="0" length="2147483647">
    <dxf>
      <font/>
    </dxf>
  </rfmt>
  <rcc rId="115" sId="2">
    <nc r="K159">
      <f>CONCATENATE(D228,D159, " Curncy")</f>
    </nc>
  </rcc>
  <rfmt sheetId="2" sqref="K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59" start="0" length="2147483647">
    <dxf>
      <font/>
    </dxf>
  </rfmt>
  <rfmt sheetId="2" sqref="K159" start="0" length="2147483647">
    <dxf>
      <font/>
    </dxf>
  </rfmt>
  <rcc rId="116" sId="2">
    <nc r="L159">
      <f>IF(D159 = D228,1,_xll.BDP(K159,$L$3))</f>
    </nc>
  </rcc>
  <rfmt sheetId="2" sqref="L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59" start="0" length="2147483647">
    <dxf>
      <font/>
    </dxf>
  </rfmt>
  <rfmt sheetId="2" sqref="L159" start="0" length="2147483647">
    <dxf>
      <font/>
    </dxf>
  </rfmt>
  <rcc rId="117" sId="2">
    <nc r="M159">
      <f>IF(D159 = D228,1,_xll.BDP(K159,$M$3)*L159)</f>
    </nc>
  </rcc>
  <rfmt sheetId="2" sqref="M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59" start="0" length="2147483647">
    <dxf>
      <font/>
    </dxf>
  </rfmt>
  <rfmt sheetId="2" sqref="M159" start="0" length="2147483647">
    <dxf>
      <font/>
    </dxf>
  </rfmt>
  <rcc rId="118" sId="2">
    <nc r="N159">
      <f>H159*J159*T159/M159</f>
    </nc>
  </rcc>
  <rfmt sheetId="2" sqref="N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59" start="0" length="2147483647">
    <dxf>
      <font/>
    </dxf>
  </rfmt>
  <rfmt sheetId="2" sqref="N159" start="0" length="2147483647">
    <dxf>
      <font/>
    </dxf>
  </rfmt>
  <rcc rId="119" sId="2">
    <nc r="O159">
      <f>N159 / Y228</f>
    </nc>
  </rcc>
  <rfmt sheetId="2" sqref="O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59" start="0" length="2147483647">
    <dxf>
      <font/>
    </dxf>
  </rfmt>
  <rfmt sheetId="2" sqref="O159" start="0" length="2147483647">
    <dxf>
      <font/>
    </dxf>
  </rfmt>
  <rcc rId="120" sId="2">
    <nc r="P159">
      <f>IF(J159=0,0,G159*J159*T159/M159)</f>
    </nc>
  </rcc>
  <rfmt sheetId="2" sqref="P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59" start="0" length="2147483647">
    <dxf>
      <font/>
    </dxf>
  </rfmt>
  <rfmt sheetId="2" sqref="P159" start="0" length="2147483647">
    <dxf>
      <font/>
    </dxf>
  </rfmt>
  <rcc rId="121" sId="2">
    <nc r="Q159">
      <f>P159 / Y228*100</f>
    </nc>
  </rcc>
  <rfmt sheetId="2" sqref="Q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59" start="0" length="2147483647">
    <dxf>
      <font/>
    </dxf>
  </rfmt>
  <rfmt sheetId="2" sqref="Q159" start="0" length="2147483647">
    <dxf>
      <font/>
    </dxf>
  </rfmt>
  <rcc rId="122" sId="2">
    <nc r="R159">
      <f>IF(Q159&lt;0,Q159,0)</f>
    </nc>
  </rcc>
  <rfmt sheetId="2" sqref="R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59" start="0" length="2147483647">
    <dxf>
      <font/>
    </dxf>
  </rfmt>
  <rfmt sheetId="2" sqref="R159" start="0" length="2147483647">
    <dxf>
      <font/>
    </dxf>
  </rfmt>
  <rcc rId="123" sId="2">
    <nc r="S159">
      <f>IF(Q159&gt;0,Q159,0)</f>
    </nc>
  </rcc>
  <rfmt sheetId="2" sqref="S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59" start="0" length="2147483647">
    <dxf>
      <font/>
    </dxf>
  </rfmt>
  <rfmt sheetId="2" sqref="S159" start="0" length="2147483647">
    <dxf>
      <font/>
    </dxf>
  </rfmt>
  <rcc rId="124" sId="2">
    <nc r="T159">
      <f>IF(EXACT(D159,UPPER(D159)),1,0.01)/V159</f>
    </nc>
  </rcc>
  <rfmt sheetId="2" sqref="T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59" start="0" length="2147483647">
    <dxf>
      <font/>
    </dxf>
  </rfmt>
  <rfmt sheetId="2" sqref="T159" start="0" length="2147483647">
    <dxf>
      <font/>
    </dxf>
  </rfmt>
  <rcc rId="125" sId="2">
    <nc r="U159">
      <v>0</v>
    </nc>
  </rcc>
  <rfmt sheetId="2" sqref="U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59" start="0" length="2147483647">
    <dxf>
      <font/>
    </dxf>
  </rfmt>
  <rfmt sheetId="2" sqref="U159" start="0" length="2147483647">
    <dxf>
      <font/>
    </dxf>
  </rfmt>
  <rcc rId="126" sId="2">
    <nc r="V159">
      <v>1</v>
    </nc>
  </rcc>
  <rfmt sheetId="2" sqref="V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59" start="0" length="2147483647">
    <dxf>
      <font/>
    </dxf>
  </rfmt>
  <rfmt sheetId="2" sqref="V159" start="0" length="2147483647">
    <dxf>
      <font/>
    </dxf>
  </rfmt>
  <rcc rId="127" sId="2">
    <nc r="W159">
      <f>IF(AND(Q159&lt;0,O159&gt;0),O159,0)</f>
    </nc>
  </rcc>
  <rfmt sheetId="2" sqref="W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59" start="0" length="2147483647">
    <dxf>
      <font/>
    </dxf>
  </rfmt>
  <rfmt sheetId="2" sqref="W159" start="0" length="2147483647">
    <dxf>
      <font/>
    </dxf>
  </rfmt>
  <rcc rId="128" sId="2">
    <nc r="X159">
      <f>IF(AND(Q159&gt;0,O159&gt;0),O159,0)</f>
    </nc>
  </rcc>
  <rfmt sheetId="2" sqref="X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59" start="0" length="2147483647">
    <dxf>
      <font/>
    </dxf>
  </rfmt>
  <rfmt sheetId="2" sqref="X159" start="0" length="2147483647">
    <dxf>
      <font/>
    </dxf>
  </rfmt>
  <rcc rId="129" sId="2">
    <nc r="AA159">
      <f>IF(OR(OR(F159="#N/A N/A",F159="#N/A Real Time"),OR(Z159="#N/A N/A",Z159="#N/A Real Time")),0,  F159 - Z159)</f>
    </nc>
  </rcc>
  <rfmt sheetId="2" sqref="AA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59" start="0" length="0">
    <dxf>
      <fill>
        <patternFill patternType="solid">
          <bgColor rgb="FFF2F2F2"/>
        </patternFill>
      </fill>
    </dxf>
  </rfmt>
  <rfmt sheetId="2" sqref="AA159" start="0" length="2147483647">
    <dxf>
      <font/>
    </dxf>
  </rfmt>
  <rfmt sheetId="2" sqref="AA159" start="0" length="2147483647">
    <dxf>
      <font/>
    </dxf>
  </rfmt>
  <rcc rId="130" sId="2">
    <nc r="AB159">
      <f>IF(OR(Z159=0,Z159="#N/A N/A"),0,AA159 / Z159*100)</f>
    </nc>
  </rcc>
  <rfmt sheetId="2" sqref="AB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59" start="0" length="0">
    <dxf>
      <fill>
        <patternFill patternType="solid">
          <bgColor rgb="FFF2F2F2"/>
        </patternFill>
      </fill>
    </dxf>
  </rfmt>
  <rfmt sheetId="2" sqref="AB159" start="0" length="2147483647">
    <dxf>
      <font/>
    </dxf>
  </rfmt>
  <rfmt sheetId="2" sqref="AB159" start="0" length="2147483647">
    <dxf>
      <font/>
    </dxf>
  </rfmt>
  <rcc rId="131" sId="2" numFmtId="4">
    <nc r="AC159">
      <v>0</v>
    </nc>
  </rcc>
  <rfmt sheetId="2" sqref="AC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59" start="0" length="0">
    <dxf>
      <fill>
        <patternFill patternType="solid">
          <bgColor rgb="FFF2F2F2"/>
        </patternFill>
      </fill>
    </dxf>
  </rfmt>
  <rfmt sheetId="2" sqref="AC159" start="0" length="2147483647">
    <dxf>
      <font/>
    </dxf>
  </rfmt>
  <rfmt sheetId="2" sqref="AC159" start="0" length="2147483647">
    <dxf>
      <font/>
    </dxf>
  </rfmt>
  <rcc rId="132" sId="2">
    <nc r="AD159">
      <f>IF(D159 = D228,1,_xll.BDP(K159,$AD$3)*L159)</f>
    </nc>
  </rcc>
  <rfmt sheetId="2" sqref="AD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59" start="0" length="0">
    <dxf>
      <fill>
        <patternFill patternType="solid">
          <bgColor rgb="FFF2F2F2"/>
        </patternFill>
      </fill>
    </dxf>
  </rfmt>
  <rfmt sheetId="2" sqref="AD159" start="0" length="2147483647">
    <dxf>
      <font/>
    </dxf>
  </rfmt>
  <rfmt sheetId="2" sqref="AD159" start="0" length="2147483647">
    <dxf>
      <font/>
    </dxf>
  </rfmt>
  <rcc rId="133" sId="2">
    <nc r="AE159">
      <f>AA159*AC159*T159/AD159 / AF228</f>
    </nc>
  </rcc>
  <rfmt sheetId="2" sqref="AE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59" start="0" length="0">
    <dxf>
      <fill>
        <patternFill patternType="solid">
          <bgColor rgb="FFF2F2F2"/>
        </patternFill>
      </fill>
    </dxf>
  </rfmt>
  <rfmt sheetId="2" sqref="AE159" start="0" length="2147483647">
    <dxf>
      <font/>
    </dxf>
  </rfmt>
  <rfmt sheetId="2" sqref="AE159" start="0" length="2147483647">
    <dxf>
      <font/>
    </dxf>
  </rfmt>
  <rfmt sheetId="2" sqref="A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170" start="0" length="2147483647">
    <dxf>
      <font>
        <b/>
      </font>
    </dxf>
  </rfmt>
  <rfmt sheetId="2" sqref="A170" start="0" length="2147483647">
    <dxf>
      <font/>
    </dxf>
  </rfmt>
  <rfmt sheetId="2" sqref="A170" start="0" length="0">
    <dxf>
      <border>
        <left/>
        <right/>
        <top style="thin">
          <color indexed="64"/>
        </top>
        <bottom/>
      </border>
    </dxf>
  </rfmt>
  <rfmt sheetId="2" sqref="A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B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170" start="0" length="2147483647">
    <dxf>
      <font>
        <b/>
      </font>
    </dxf>
  </rfmt>
  <rfmt sheetId="2" sqref="B170" start="0" length="2147483647">
    <dxf>
      <font/>
    </dxf>
  </rfmt>
  <rfmt sheetId="2" sqref="B170" start="0" length="0">
    <dxf>
      <border>
        <left/>
        <right/>
        <top style="thin">
          <color indexed="64"/>
        </top>
        <bottom/>
      </border>
    </dxf>
  </rfmt>
  <rfmt sheetId="2" sqref="B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C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170" start="0" length="2147483647">
    <dxf>
      <font>
        <b/>
      </font>
    </dxf>
  </rfmt>
  <rfmt sheetId="2" sqref="C170" start="0" length="2147483647">
    <dxf>
      <font/>
    </dxf>
  </rfmt>
  <rfmt sheetId="2" sqref="C170" start="0" length="0">
    <dxf>
      <border>
        <left/>
        <right/>
        <top style="thin">
          <color indexed="64"/>
        </top>
        <bottom/>
      </border>
    </dxf>
  </rfmt>
  <rfmt sheetId="2" sqref="C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D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170" start="0" length="2147483647">
    <dxf>
      <font>
        <b/>
      </font>
    </dxf>
  </rfmt>
  <rfmt sheetId="2" sqref="D170" start="0" length="2147483647">
    <dxf>
      <font/>
    </dxf>
  </rfmt>
  <rfmt sheetId="2" sqref="D170" start="0" length="0">
    <dxf>
      <border>
        <left/>
        <right/>
        <top style="thin">
          <color indexed="64"/>
        </top>
        <bottom/>
      </border>
    </dxf>
  </rfmt>
  <rfmt sheetId="2" sqref="D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E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70" start="0" length="2147483647">
    <dxf>
      <font>
        <b/>
      </font>
    </dxf>
  </rfmt>
  <rfmt sheetId="2" sqref="E170" start="0" length="2147483647">
    <dxf>
      <font/>
    </dxf>
  </rfmt>
  <rfmt sheetId="2" sqref="E170" start="0" length="0">
    <dxf>
      <border>
        <left/>
        <right/>
        <top style="thin">
          <color indexed="64"/>
        </top>
        <bottom/>
      </border>
    </dxf>
  </rfmt>
  <rfmt sheetId="2" sqref="E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F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170" start="0" length="2147483647">
    <dxf>
      <font>
        <b/>
      </font>
    </dxf>
  </rfmt>
  <rfmt sheetId="2" sqref="F170" start="0" length="2147483647">
    <dxf>
      <font/>
    </dxf>
  </rfmt>
  <rfmt sheetId="2" sqref="F170" start="0" length="0">
    <dxf>
      <border>
        <left/>
        <right/>
        <top style="thin">
          <color indexed="64"/>
        </top>
        <bottom/>
      </border>
    </dxf>
  </rfmt>
  <rfmt sheetId="2" sqref="F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G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170" start="0" length="2147483647">
    <dxf>
      <font>
        <b/>
      </font>
    </dxf>
  </rfmt>
  <rfmt sheetId="2" sqref="G170" start="0" length="2147483647">
    <dxf>
      <font/>
    </dxf>
  </rfmt>
  <rfmt sheetId="2" sqref="G170" start="0" length="0">
    <dxf>
      <border>
        <left/>
        <right/>
        <top style="thin">
          <color indexed="64"/>
        </top>
        <bottom/>
      </border>
    </dxf>
  </rfmt>
  <rfmt sheetId="2" sqref="G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H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170" start="0" length="2147483647">
    <dxf>
      <font>
        <b/>
      </font>
    </dxf>
  </rfmt>
  <rfmt sheetId="2" sqref="H170" start="0" length="2147483647">
    <dxf>
      <font/>
    </dxf>
  </rfmt>
  <rfmt sheetId="2" sqref="H170" start="0" length="0">
    <dxf>
      <border>
        <left/>
        <right/>
        <top style="thin">
          <color indexed="64"/>
        </top>
        <bottom/>
      </border>
    </dxf>
  </rfmt>
  <rfmt sheetId="2" sqref="H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I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170" start="0" length="2147483647">
    <dxf>
      <font>
        <b/>
      </font>
    </dxf>
  </rfmt>
  <rfmt sheetId="2" sqref="I170" start="0" length="2147483647">
    <dxf>
      <font/>
    </dxf>
  </rfmt>
  <rfmt sheetId="2" sqref="I170" start="0" length="0">
    <dxf>
      <border>
        <left/>
        <right/>
        <top style="thin">
          <color indexed="64"/>
        </top>
        <bottom/>
      </border>
    </dxf>
  </rfmt>
  <rfmt sheetId="2" sqref="I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J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170" start="0" length="2147483647">
    <dxf>
      <font>
        <b/>
      </font>
    </dxf>
  </rfmt>
  <rfmt sheetId="2" sqref="J170" start="0" length="2147483647">
    <dxf>
      <font/>
    </dxf>
  </rfmt>
  <rfmt sheetId="2" sqref="J170" start="0" length="0">
    <dxf>
      <border>
        <left/>
        <right/>
        <top style="thin">
          <color indexed="64"/>
        </top>
        <bottom/>
      </border>
    </dxf>
  </rfmt>
  <rfmt sheetId="2" sqref="J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K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170" start="0" length="2147483647">
    <dxf>
      <font>
        <b/>
      </font>
    </dxf>
  </rfmt>
  <rfmt sheetId="2" sqref="K170" start="0" length="2147483647">
    <dxf>
      <font/>
    </dxf>
  </rfmt>
  <rfmt sheetId="2" sqref="K170" start="0" length="0">
    <dxf>
      <border>
        <left/>
        <right/>
        <top style="thin">
          <color indexed="64"/>
        </top>
        <bottom/>
      </border>
    </dxf>
  </rfmt>
  <rfmt sheetId="2" sqref="K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L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170" start="0" length="2147483647">
    <dxf>
      <font>
        <b/>
      </font>
    </dxf>
  </rfmt>
  <rfmt sheetId="2" sqref="L170" start="0" length="2147483647">
    <dxf>
      <font/>
    </dxf>
  </rfmt>
  <rfmt sheetId="2" sqref="L170" start="0" length="0">
    <dxf>
      <border>
        <left/>
        <right/>
        <top style="thin">
          <color indexed="64"/>
        </top>
        <bottom/>
      </border>
    </dxf>
  </rfmt>
  <rfmt sheetId="2" sqref="L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M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170" start="0" length="2147483647">
    <dxf>
      <font>
        <b/>
      </font>
    </dxf>
  </rfmt>
  <rfmt sheetId="2" sqref="M170" start="0" length="2147483647">
    <dxf>
      <font/>
    </dxf>
  </rfmt>
  <rfmt sheetId="2" sqref="M170" start="0" length="0">
    <dxf>
      <border>
        <left/>
        <right/>
        <top style="thin">
          <color indexed="64"/>
        </top>
        <bottom/>
      </border>
    </dxf>
  </rfmt>
  <rfmt sheetId="2" sqref="M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4" sId="2">
    <oc r="N170">
      <f xml:space="preserve"> SUM(N122:N169)</f>
    </oc>
    <nc r="N170">
      <f xml:space="preserve"> SUM(N122:N169)</f>
    </nc>
  </rcc>
  <rfmt sheetId="2" sqref="N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170" start="0" length="2147483647">
    <dxf>
      <font>
        <b/>
      </font>
    </dxf>
  </rfmt>
  <rfmt sheetId="2" sqref="N170" start="0" length="2147483647">
    <dxf>
      <font/>
    </dxf>
  </rfmt>
  <rfmt sheetId="2" sqref="N170" start="0" length="0">
    <dxf>
      <border>
        <left/>
        <right/>
        <top style="thin">
          <color indexed="64"/>
        </top>
        <bottom/>
      </border>
    </dxf>
  </rfmt>
  <rfmt sheetId="2" sqref="N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5" sId="2">
    <oc r="O170">
      <f xml:space="preserve"> SUM(O122:O169)</f>
    </oc>
    <nc r="O170">
      <f xml:space="preserve"> SUM(O122:O169)</f>
    </nc>
  </rcc>
  <rfmt sheetId="2" sqref="O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170" start="0" length="2147483647">
    <dxf>
      <font/>
    </dxf>
  </rfmt>
  <rfmt sheetId="2" sqref="O170" start="0" length="2147483647">
    <dxf>
      <font/>
    </dxf>
  </rfmt>
  <rfmt sheetId="2" sqref="O170" start="0" length="0">
    <dxf>
      <border>
        <left/>
        <right/>
        <top style="thin">
          <color indexed="64"/>
        </top>
        <bottom/>
      </border>
    </dxf>
  </rfmt>
  <rfmt sheetId="2" sqref="O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6" sId="2">
    <oc r="P170">
      <f xml:space="preserve"> SUM(P122:P169)</f>
    </oc>
    <nc r="P170">
      <f xml:space="preserve"> SUM(P122:P169)</f>
    </nc>
  </rcc>
  <rfmt sheetId="2" sqref="P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170" start="0" length="2147483647">
    <dxf>
      <font>
        <b/>
      </font>
    </dxf>
  </rfmt>
  <rfmt sheetId="2" sqref="P170" start="0" length="2147483647">
    <dxf>
      <font/>
    </dxf>
  </rfmt>
  <rfmt sheetId="2" sqref="P170" start="0" length="0">
    <dxf>
      <border>
        <left/>
        <right/>
        <top style="thin">
          <color indexed="64"/>
        </top>
        <bottom/>
      </border>
    </dxf>
  </rfmt>
  <rfmt sheetId="2" sqref="P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7" sId="2">
    <oc r="Q170">
      <f xml:space="preserve"> SUM(Q122:Q169)</f>
    </oc>
    <nc r="Q170">
      <f xml:space="preserve"> SUM(Q122:Q169)</f>
    </nc>
  </rcc>
  <rfmt sheetId="2" sqref="Q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170" start="0" length="2147483647">
    <dxf>
      <font>
        <b/>
      </font>
    </dxf>
  </rfmt>
  <rfmt sheetId="2" sqref="Q170" start="0" length="2147483647">
    <dxf>
      <font/>
    </dxf>
  </rfmt>
  <rfmt sheetId="2" sqref="Q170" start="0" length="0">
    <dxf>
      <border>
        <left/>
        <right/>
        <top style="thin">
          <color indexed="64"/>
        </top>
        <bottom/>
      </border>
    </dxf>
  </rfmt>
  <rfmt sheetId="2" sqref="Q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8" sId="2">
    <oc r="R170">
      <f xml:space="preserve"> SUM(R122:R169)</f>
    </oc>
    <nc r="R170">
      <f xml:space="preserve"> SUM(R122:R169)</f>
    </nc>
  </rcc>
  <rfmt sheetId="2" sqref="R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170" start="0" length="2147483647">
    <dxf>
      <font>
        <b/>
      </font>
    </dxf>
  </rfmt>
  <rfmt sheetId="2" sqref="R170" start="0" length="2147483647">
    <dxf>
      <font/>
    </dxf>
  </rfmt>
  <rfmt sheetId="2" sqref="R170" start="0" length="0">
    <dxf>
      <border>
        <left/>
        <right/>
        <top style="thin">
          <color indexed="64"/>
        </top>
        <bottom/>
      </border>
    </dxf>
  </rfmt>
  <rfmt sheetId="2" sqref="R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39" sId="2">
    <oc r="S170">
      <f xml:space="preserve"> SUM(S122:S169)</f>
    </oc>
    <nc r="S170">
      <f xml:space="preserve"> SUM(S122:S169)</f>
    </nc>
  </rcc>
  <rfmt sheetId="2" sqref="S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170" start="0" length="2147483647">
    <dxf>
      <font>
        <b/>
      </font>
    </dxf>
  </rfmt>
  <rfmt sheetId="2" sqref="S170" start="0" length="2147483647">
    <dxf>
      <font/>
    </dxf>
  </rfmt>
  <rfmt sheetId="2" sqref="S170" start="0" length="0">
    <dxf>
      <border>
        <left/>
        <right/>
        <top style="thin">
          <color indexed="64"/>
        </top>
        <bottom/>
      </border>
    </dxf>
  </rfmt>
  <rfmt sheetId="2" sqref="S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T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170" start="0" length="2147483647">
    <dxf>
      <font>
        <b/>
      </font>
    </dxf>
  </rfmt>
  <rfmt sheetId="2" sqref="T170" start="0" length="2147483647">
    <dxf>
      <font/>
    </dxf>
  </rfmt>
  <rfmt sheetId="2" sqref="T170" start="0" length="0">
    <dxf>
      <border>
        <left/>
        <right/>
        <top style="thin">
          <color indexed="64"/>
        </top>
        <bottom/>
      </border>
    </dxf>
  </rfmt>
  <rfmt sheetId="2" sqref="T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U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170" start="0" length="2147483647">
    <dxf>
      <font>
        <b/>
      </font>
    </dxf>
  </rfmt>
  <rfmt sheetId="2" sqref="U170" start="0" length="2147483647">
    <dxf>
      <font/>
    </dxf>
  </rfmt>
  <rfmt sheetId="2" sqref="U170" start="0" length="0">
    <dxf>
      <border>
        <left/>
        <right/>
        <top style="thin">
          <color indexed="64"/>
        </top>
        <bottom/>
      </border>
    </dxf>
  </rfmt>
  <rfmt sheetId="2" sqref="U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V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170" start="0" length="2147483647">
    <dxf>
      <font>
        <b/>
      </font>
    </dxf>
  </rfmt>
  <rfmt sheetId="2" sqref="V170" start="0" length="2147483647">
    <dxf>
      <font/>
    </dxf>
  </rfmt>
  <rfmt sheetId="2" sqref="V170" start="0" length="0">
    <dxf>
      <border>
        <left/>
        <right/>
        <top style="thin">
          <color indexed="64"/>
        </top>
        <bottom/>
      </border>
    </dxf>
  </rfmt>
  <rfmt sheetId="2" sqref="V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0" sId="2">
    <oc r="W170">
      <f xml:space="preserve"> SUM(W122:W169)</f>
    </oc>
    <nc r="W170">
      <f xml:space="preserve"> SUM(W122:W169)</f>
    </nc>
  </rcc>
  <rfmt sheetId="2" sqref="W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170" start="0" length="2147483647">
    <dxf>
      <font>
        <b/>
      </font>
    </dxf>
  </rfmt>
  <rfmt sheetId="2" sqref="W170" start="0" length="2147483647">
    <dxf>
      <font/>
    </dxf>
  </rfmt>
  <rfmt sheetId="2" sqref="W170" start="0" length="0">
    <dxf>
      <border>
        <left/>
        <right/>
        <top style="thin">
          <color indexed="64"/>
        </top>
        <bottom/>
      </border>
    </dxf>
  </rfmt>
  <rfmt sheetId="2" sqref="W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1" sId="2">
    <oc r="X170">
      <f xml:space="preserve"> SUM(X122:X169)</f>
    </oc>
    <nc r="X170">
      <f xml:space="preserve"> SUM(X122:X169)</f>
    </nc>
  </rcc>
  <rfmt sheetId="2" sqref="X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170" start="0" length="2147483647">
    <dxf>
      <font>
        <b/>
      </font>
    </dxf>
  </rfmt>
  <rfmt sheetId="2" sqref="X170" start="0" length="2147483647">
    <dxf>
      <font/>
    </dxf>
  </rfmt>
  <rfmt sheetId="2" sqref="X170" start="0" length="0">
    <dxf>
      <border>
        <left/>
        <right/>
        <top style="thin">
          <color indexed="64"/>
        </top>
        <bottom/>
      </border>
    </dxf>
  </rfmt>
  <rfmt sheetId="2" sqref="X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Y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170" start="0" length="2147483647">
    <dxf>
      <font>
        <b/>
      </font>
    </dxf>
  </rfmt>
  <rfmt sheetId="2" sqref="Y170" start="0" length="2147483647">
    <dxf>
      <font/>
    </dxf>
  </rfmt>
  <rfmt sheetId="2" sqref="Y170" start="0" length="0">
    <dxf>
      <border>
        <left/>
        <right/>
        <top style="thin">
          <color indexed="64"/>
        </top>
        <bottom/>
      </border>
    </dxf>
  </rfmt>
  <rfmt sheetId="2" sqref="Y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Z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170" start="0" length="0">
    <dxf>
      <fill>
        <patternFill patternType="solid">
          <bgColor rgb="FFF2F2F2"/>
        </patternFill>
      </fill>
    </dxf>
  </rfmt>
  <rfmt sheetId="2" sqref="Z170" start="0" length="2147483647">
    <dxf>
      <font>
        <b/>
      </font>
    </dxf>
  </rfmt>
  <rfmt sheetId="2" sqref="Z170" start="0" length="2147483647">
    <dxf>
      <font/>
    </dxf>
  </rfmt>
  <rfmt sheetId="2" sqref="Z170" start="0" length="0">
    <dxf>
      <border>
        <left/>
        <right/>
        <top style="thin">
          <color indexed="64"/>
        </top>
        <bottom/>
      </border>
    </dxf>
  </rfmt>
  <rfmt sheetId="2" sqref="Z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A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170" start="0" length="0">
    <dxf>
      <fill>
        <patternFill patternType="solid">
          <bgColor rgb="FFF2F2F2"/>
        </patternFill>
      </fill>
    </dxf>
  </rfmt>
  <rfmt sheetId="2" sqref="AA170" start="0" length="2147483647">
    <dxf>
      <font>
        <b/>
      </font>
    </dxf>
  </rfmt>
  <rfmt sheetId="2" sqref="AA170" start="0" length="2147483647">
    <dxf>
      <font/>
    </dxf>
  </rfmt>
  <rfmt sheetId="2" sqref="AA170" start="0" length="0">
    <dxf>
      <border>
        <left/>
        <right/>
        <top style="thin">
          <color indexed="64"/>
        </top>
        <bottom/>
      </border>
    </dxf>
  </rfmt>
  <rfmt sheetId="2" sqref="AA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B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9" formatCode="#,##0.00&quot; &quot;;[Red]\-#,##0.00&quot; 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170" start="0" length="0">
    <dxf>
      <fill>
        <patternFill patternType="solid">
          <bgColor rgb="FFF2F2F2"/>
        </patternFill>
      </fill>
    </dxf>
  </rfmt>
  <rfmt sheetId="2" sqref="AB170" start="0" length="2147483647">
    <dxf>
      <font>
        <b/>
      </font>
    </dxf>
  </rfmt>
  <rfmt sheetId="2" sqref="AB170" start="0" length="2147483647">
    <dxf>
      <font/>
    </dxf>
  </rfmt>
  <rfmt sheetId="2" sqref="AB170" start="0" length="0">
    <dxf>
      <border>
        <left/>
        <right/>
        <top style="thin">
          <color indexed="64"/>
        </top>
        <bottom/>
      </border>
    </dxf>
  </rfmt>
  <rfmt sheetId="2" sqref="AB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C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0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170" start="0" length="0">
    <dxf>
      <fill>
        <patternFill patternType="solid">
          <bgColor rgb="FFF2F2F2"/>
        </patternFill>
      </fill>
    </dxf>
  </rfmt>
  <rfmt sheetId="2" sqref="AC170" start="0" length="2147483647">
    <dxf>
      <font>
        <b/>
      </font>
    </dxf>
  </rfmt>
  <rfmt sheetId="2" sqref="AC170" start="0" length="2147483647">
    <dxf>
      <font/>
    </dxf>
  </rfmt>
  <rfmt sheetId="2" sqref="AC170" start="0" length="0">
    <dxf>
      <border>
        <left/>
        <right/>
        <top style="thin">
          <color indexed="64"/>
        </top>
        <bottom/>
      </border>
    </dxf>
  </rfmt>
  <rfmt sheetId="2" sqref="AC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D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170" start="0" length="0">
    <dxf>
      <fill>
        <patternFill patternType="solid">
          <bgColor rgb="FFF2F2F2"/>
        </patternFill>
      </fill>
    </dxf>
  </rfmt>
  <rfmt sheetId="2" sqref="AD170" start="0" length="2147483647">
    <dxf>
      <font>
        <b/>
      </font>
    </dxf>
  </rfmt>
  <rfmt sheetId="2" sqref="AD170" start="0" length="2147483647">
    <dxf>
      <font/>
    </dxf>
  </rfmt>
  <rfmt sheetId="2" sqref="AD170" start="0" length="0">
    <dxf>
      <border>
        <left/>
        <right/>
        <top style="thin">
          <color indexed="64"/>
        </top>
        <bottom/>
      </border>
    </dxf>
  </rfmt>
  <rfmt sheetId="2" sqref="AD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2" sId="2">
    <oc r="AE170">
      <f xml:space="preserve"> SUM(AE122:AE169)</f>
    </oc>
    <nc r="AE170">
      <f xml:space="preserve"> SUM(AE122:AE169)</f>
    </nc>
  </rcc>
  <rfmt sheetId="2" sqref="AE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FF"/>
        <name val="Arial"/>
        <scheme val="none"/>
      </font>
      <numFmt numFmtId="168" formatCode="\+0.00%;[Red]\-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170" start="0" length="0">
    <dxf>
      <fill>
        <patternFill patternType="solid">
          <bgColor rgb="FFF2F2F2"/>
        </patternFill>
      </fill>
    </dxf>
  </rfmt>
  <rfmt sheetId="2" sqref="AE170" start="0" length="2147483647">
    <dxf>
      <font/>
    </dxf>
  </rfmt>
  <rfmt sheetId="2" sqref="AE170" start="0" length="2147483647">
    <dxf>
      <font/>
    </dxf>
  </rfmt>
  <rfmt sheetId="2" sqref="AE170" start="0" length="0">
    <dxf>
      <border>
        <left/>
        <right/>
        <top style="thin">
          <color indexed="64"/>
        </top>
        <bottom/>
      </border>
    </dxf>
  </rfmt>
  <rfmt sheetId="2" sqref="AE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fmt sheetId="2" sqref="AF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170" start="0" length="0">
    <dxf>
      <fill>
        <patternFill patternType="solid">
          <bgColor rgb="FFF2F2F2"/>
        </patternFill>
      </fill>
    </dxf>
  </rfmt>
  <rfmt sheetId="2" sqref="AF170" start="0" length="2147483647">
    <dxf>
      <font>
        <b/>
      </font>
    </dxf>
  </rfmt>
  <rfmt sheetId="2" sqref="AF170" start="0" length="2147483647">
    <dxf>
      <font/>
    </dxf>
  </rfmt>
  <rfmt sheetId="2" sqref="AF170" start="0" length="0">
    <dxf>
      <border>
        <left/>
        <right/>
        <top style="thin">
          <color indexed="64"/>
        </top>
        <bottom/>
      </border>
    </dxf>
  </rfmt>
  <rfmt sheetId="2" sqref="AF170" start="0" length="0">
    <dxf>
      <border>
        <left/>
        <right/>
        <top style="thin">
          <color indexed="64"/>
        </top>
        <bottom style="thin">
          <color indexed="64"/>
        </bottom>
      </border>
    </dxf>
  </rfmt>
  <rcc rId="143" sId="2">
    <oc r="Y228">
      <v>232819030.40576375</v>
    </oc>
    <nc r="Y228">
      <v>232818572.60870865</v>
    </nc>
  </rcc>
  <rfmt sheetId="2" sqref="M3:M228" start="0" length="0">
    <dxf>
      <border>
        <right style="thin">
          <color auto="1"/>
        </right>
      </border>
    </dxf>
  </rfmt>
  <rfmt sheetId="2" sqref="O3:O228" start="0" length="0">
    <dxf>
      <border>
        <right style="thin">
          <color auto="1"/>
        </right>
      </border>
    </dxf>
  </rfmt>
  <rfmt sheetId="2" sqref="Q3:Q228" start="0" length="0">
    <dxf>
      <border>
        <right style="thin">
          <color auto="1"/>
        </right>
      </border>
    </dxf>
  </rfmt>
  <rfmt sheetId="2" sqref="S3:S228" start="0" length="0">
    <dxf>
      <border>
        <right style="thin">
          <color auto="1"/>
        </right>
      </border>
    </dxf>
  </rfmt>
  <rfmt sheetId="2" sqref="AE3:AE228" start="0" length="0">
    <dxf>
      <border>
        <right style="thin">
          <color auto="1"/>
        </right>
      </border>
    </dxf>
  </rfmt>
  <rfmt sheetId="3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4" start="0" length="0">
    <dxf>
      <fill>
        <patternFill patternType="solid">
          <bgColor rgb="FFD9D9D9"/>
        </patternFill>
      </fill>
    </dxf>
  </rfmt>
  <rfmt sheetId="3" sqref="A4" start="0" length="2147483647">
    <dxf>
      <font>
        <b/>
      </font>
    </dxf>
  </rfmt>
  <rfmt sheetId="3" sqref="A4" start="0" length="2147483647">
    <dxf>
      <font/>
    </dxf>
  </rfmt>
  <rfmt sheetId="3" sqref="A4">
    <dxf>
      <alignment horizontal="left" readingOrder="0"/>
    </dxf>
  </rfmt>
  <rfmt sheetId="3" sqref="A4" start="0" length="0">
    <dxf>
      <border>
        <left/>
        <right/>
        <top style="thin">
          <color indexed="64"/>
        </top>
        <bottom/>
      </border>
    </dxf>
  </rfmt>
  <rfmt sheetId="3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B4" start="0" length="0">
    <dxf>
      <fill>
        <patternFill patternType="solid">
          <bgColor rgb="FFD9D9D9"/>
        </patternFill>
      </fill>
    </dxf>
  </rfmt>
  <rfmt sheetId="3" sqref="B4" start="0" length="2147483647">
    <dxf>
      <font>
        <b/>
      </font>
    </dxf>
  </rfmt>
  <rfmt sheetId="3" sqref="B4" start="0" length="2147483647">
    <dxf>
      <font/>
    </dxf>
  </rfmt>
  <rfmt sheetId="3" sqref="B4">
    <dxf>
      <alignment horizontal="left" readingOrder="0"/>
    </dxf>
  </rfmt>
  <rfmt sheetId="3" sqref="B4" start="0" length="0">
    <dxf>
      <border>
        <left/>
        <right/>
        <top style="thin">
          <color indexed="64"/>
        </top>
        <bottom/>
      </border>
    </dxf>
  </rfmt>
  <rfmt sheetId="3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C4" start="0" length="0">
    <dxf>
      <fill>
        <patternFill patternType="solid">
          <bgColor rgb="FFD9D9D9"/>
        </patternFill>
      </fill>
    </dxf>
  </rfmt>
  <rfmt sheetId="3" sqref="C4" start="0" length="2147483647">
    <dxf>
      <font>
        <b/>
      </font>
    </dxf>
  </rfmt>
  <rfmt sheetId="3" sqref="C4" start="0" length="2147483647">
    <dxf>
      <font/>
    </dxf>
  </rfmt>
  <rfmt sheetId="3" sqref="C4">
    <dxf>
      <alignment horizontal="left" readingOrder="0"/>
    </dxf>
  </rfmt>
  <rfmt sheetId="3" sqref="C4" start="0" length="0">
    <dxf>
      <border>
        <left/>
        <right/>
        <top style="thin">
          <color indexed="64"/>
        </top>
        <bottom/>
      </border>
    </dxf>
  </rfmt>
  <rfmt sheetId="3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3" start="0" length="2147483647">
    <dxf>
      <font/>
    </dxf>
  </rfmt>
  <rfmt sheetId="3" sqref="D3" start="0" length="2147483647">
    <dxf>
      <font/>
    </dxf>
  </rfmt>
  <rfmt sheetId="3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4" start="0" length="0">
    <dxf>
      <fill>
        <patternFill patternType="solid">
          <bgColor rgb="FFD9D9D9"/>
        </patternFill>
      </fill>
    </dxf>
  </rfmt>
  <rfmt sheetId="3" sqref="D4" start="0" length="2147483647">
    <dxf>
      <font>
        <b/>
      </font>
    </dxf>
  </rfmt>
  <rfmt sheetId="3" sqref="D4" start="0" length="2147483647">
    <dxf>
      <font/>
    </dxf>
  </rfmt>
  <rfmt sheetId="3" sqref="D4">
    <dxf>
      <alignment horizontal="left" readingOrder="0"/>
    </dxf>
  </rfmt>
  <rfmt sheetId="3" sqref="D4" start="0" length="0">
    <dxf>
      <border>
        <left/>
        <right/>
        <top style="thin">
          <color indexed="64"/>
        </top>
        <bottom/>
      </border>
    </dxf>
  </rfmt>
  <rfmt sheetId="3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3" start="0" length="2147483647">
    <dxf>
      <font/>
    </dxf>
  </rfmt>
  <rfmt sheetId="3" sqref="E3" start="0" length="2147483647">
    <dxf>
      <font/>
    </dxf>
  </rfmt>
  <rfmt sheetId="3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4" start="0" length="0">
    <dxf>
      <fill>
        <patternFill patternType="solid">
          <bgColor rgb="FFD9D9D9"/>
        </patternFill>
      </fill>
    </dxf>
  </rfmt>
  <rfmt sheetId="3" sqref="E4" start="0" length="2147483647">
    <dxf>
      <font>
        <b/>
      </font>
    </dxf>
  </rfmt>
  <rfmt sheetId="3" sqref="E4" start="0" length="2147483647">
    <dxf>
      <font/>
    </dxf>
  </rfmt>
  <rfmt sheetId="3" sqref="E4">
    <dxf>
      <alignment horizontal="left" readingOrder="0"/>
    </dxf>
  </rfmt>
  <rfmt sheetId="3" sqref="E4" start="0" length="0">
    <dxf>
      <border>
        <left/>
        <right/>
        <top style="thin">
          <color indexed="64"/>
        </top>
        <bottom/>
      </border>
    </dxf>
  </rfmt>
  <rfmt sheetId="3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3" start="0" length="2147483647">
    <dxf>
      <font/>
    </dxf>
  </rfmt>
  <rfmt sheetId="3" sqref="F3" start="0" length="2147483647">
    <dxf>
      <font/>
    </dxf>
  </rfmt>
  <rfmt sheetId="3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4" start="0" length="0">
    <dxf>
      <fill>
        <patternFill patternType="solid">
          <bgColor rgb="FFD9D9D9"/>
        </patternFill>
      </fill>
    </dxf>
  </rfmt>
  <rfmt sheetId="3" sqref="F4" start="0" length="2147483647">
    <dxf>
      <font>
        <b/>
      </font>
    </dxf>
  </rfmt>
  <rfmt sheetId="3" sqref="F4" start="0" length="2147483647">
    <dxf>
      <font/>
    </dxf>
  </rfmt>
  <rfmt sheetId="3" sqref="F4">
    <dxf>
      <alignment horizontal="center" readingOrder="0"/>
    </dxf>
  </rfmt>
  <rfmt sheetId="3" sqref="F4" start="0" length="0">
    <dxf>
      <border>
        <left/>
        <right/>
        <top style="thin">
          <color indexed="64"/>
        </top>
        <bottom/>
      </border>
    </dxf>
  </rfmt>
  <rfmt sheetId="3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3" start="0" length="2147483647">
    <dxf>
      <font/>
    </dxf>
  </rfmt>
  <rfmt sheetId="3" sqref="G3" start="0" length="2147483647">
    <dxf>
      <font/>
    </dxf>
  </rfmt>
  <rfmt sheetId="3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4" start="0" length="0">
    <dxf>
      <fill>
        <patternFill patternType="solid">
          <bgColor rgb="FFD9D9D9"/>
        </patternFill>
      </fill>
    </dxf>
  </rfmt>
  <rfmt sheetId="3" sqref="G4" start="0" length="2147483647">
    <dxf>
      <font>
        <b/>
      </font>
    </dxf>
  </rfmt>
  <rfmt sheetId="3" sqref="G4" start="0" length="2147483647">
    <dxf>
      <font/>
    </dxf>
  </rfmt>
  <rfmt sheetId="3" sqref="G4">
    <dxf>
      <alignment horizontal="center" readingOrder="0"/>
    </dxf>
  </rfmt>
  <rfmt sheetId="3" sqref="G4" start="0" length="0">
    <dxf>
      <border>
        <left/>
        <right/>
        <top style="thin">
          <color indexed="64"/>
        </top>
        <bottom/>
      </border>
    </dxf>
  </rfmt>
  <rfmt sheetId="3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H4" start="0" length="0">
    <dxf>
      <fill>
        <patternFill patternType="solid">
          <bgColor rgb="FFD9D9D9"/>
        </patternFill>
      </fill>
    </dxf>
  </rfmt>
  <rfmt sheetId="3" sqref="H4" start="0" length="2147483647">
    <dxf>
      <font>
        <b/>
      </font>
    </dxf>
  </rfmt>
  <rfmt sheetId="3" sqref="H4" start="0" length="2147483647">
    <dxf>
      <font/>
    </dxf>
  </rfmt>
  <rfmt sheetId="3" sqref="H4">
    <dxf>
      <alignment horizontal="center" readingOrder="0"/>
    </dxf>
  </rfmt>
  <rfmt sheetId="3" sqref="H4" start="0" length="0">
    <dxf>
      <border>
        <left/>
        <right/>
        <top style="thin">
          <color indexed="64"/>
        </top>
        <bottom/>
      </border>
    </dxf>
  </rfmt>
  <rfmt sheetId="3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I4" start="0" length="0">
    <dxf>
      <fill>
        <patternFill patternType="solid">
          <bgColor rgb="FFD9D9D9"/>
        </patternFill>
      </fill>
    </dxf>
  </rfmt>
  <rfmt sheetId="3" sqref="I4" start="0" length="2147483647">
    <dxf>
      <font>
        <b/>
      </font>
    </dxf>
  </rfmt>
  <rfmt sheetId="3" sqref="I4" start="0" length="2147483647">
    <dxf>
      <font/>
    </dxf>
  </rfmt>
  <rfmt sheetId="3" sqref="I4">
    <dxf>
      <alignment horizontal="center" readingOrder="0"/>
    </dxf>
  </rfmt>
  <rfmt sheetId="3" sqref="I4" start="0" length="0">
    <dxf>
      <border>
        <left/>
        <right/>
        <top style="thin">
          <color indexed="64"/>
        </top>
        <bottom/>
      </border>
    </dxf>
  </rfmt>
  <rfmt sheetId="3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J4" start="0" length="0">
    <dxf>
      <fill>
        <patternFill patternType="solid">
          <bgColor rgb="FFD9D9D9"/>
        </patternFill>
      </fill>
    </dxf>
  </rfmt>
  <rfmt sheetId="3" sqref="J4" start="0" length="2147483647">
    <dxf>
      <font>
        <b/>
      </font>
    </dxf>
  </rfmt>
  <rfmt sheetId="3" sqref="J4" start="0" length="2147483647">
    <dxf>
      <font/>
    </dxf>
  </rfmt>
  <rfmt sheetId="3" sqref="J4">
    <dxf>
      <alignment horizontal="center" readingOrder="0"/>
    </dxf>
  </rfmt>
  <rfmt sheetId="3" sqref="J4" start="0" length="0">
    <dxf>
      <border>
        <left/>
        <right/>
        <top style="thin">
          <color indexed="64"/>
        </top>
        <bottom/>
      </border>
    </dxf>
  </rfmt>
  <rfmt sheetId="3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K4" start="0" length="0">
    <dxf>
      <fill>
        <patternFill patternType="solid">
          <bgColor rgb="FFD9D9D9"/>
        </patternFill>
      </fill>
    </dxf>
  </rfmt>
  <rfmt sheetId="3" sqref="K4" start="0" length="2147483647">
    <dxf>
      <font>
        <b/>
      </font>
    </dxf>
  </rfmt>
  <rfmt sheetId="3" sqref="K4" start="0" length="2147483647">
    <dxf>
      <font/>
    </dxf>
  </rfmt>
  <rfmt sheetId="3" sqref="K4">
    <dxf>
      <alignment horizontal="center" readingOrder="0"/>
    </dxf>
  </rfmt>
  <rfmt sheetId="3" sqref="K4" start="0" length="0">
    <dxf>
      <border>
        <left/>
        <right/>
        <top style="thin">
          <color indexed="64"/>
        </top>
        <bottom/>
      </border>
    </dxf>
  </rfmt>
  <rfmt sheetId="3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3" start="0" length="2147483647">
    <dxf>
      <font/>
    </dxf>
  </rfmt>
  <rfmt sheetId="3" sqref="L3" start="0" length="2147483647">
    <dxf>
      <font/>
    </dxf>
  </rfmt>
  <rfmt sheetId="3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4" start="0" length="0">
    <dxf>
      <fill>
        <patternFill patternType="solid">
          <bgColor rgb="FFD9D9D9"/>
        </patternFill>
      </fill>
    </dxf>
  </rfmt>
  <rfmt sheetId="3" sqref="L4" start="0" length="2147483647">
    <dxf>
      <font>
        <b/>
      </font>
    </dxf>
  </rfmt>
  <rfmt sheetId="3" sqref="L4" start="0" length="2147483647">
    <dxf>
      <font/>
    </dxf>
  </rfmt>
  <rfmt sheetId="3" sqref="L4">
    <dxf>
      <alignment horizontal="center" readingOrder="0"/>
    </dxf>
  </rfmt>
  <rfmt sheetId="3" sqref="L4" start="0" length="0">
    <dxf>
      <border>
        <left/>
        <right/>
        <top style="thin">
          <color indexed="64"/>
        </top>
        <bottom/>
      </border>
    </dxf>
  </rfmt>
  <rfmt sheetId="3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3" start="0" length="2147483647">
    <dxf>
      <font/>
    </dxf>
  </rfmt>
  <rfmt sheetId="3" sqref="M3" start="0" length="2147483647">
    <dxf>
      <font/>
    </dxf>
  </rfmt>
  <rfmt sheetId="3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4" start="0" length="0">
    <dxf>
      <fill>
        <patternFill patternType="solid">
          <bgColor rgb="FFD9D9D9"/>
        </patternFill>
      </fill>
    </dxf>
  </rfmt>
  <rfmt sheetId="3" sqref="M4" start="0" length="2147483647">
    <dxf>
      <font>
        <b/>
      </font>
    </dxf>
  </rfmt>
  <rfmt sheetId="3" sqref="M4" start="0" length="2147483647">
    <dxf>
      <font/>
    </dxf>
  </rfmt>
  <rfmt sheetId="3" sqref="M4">
    <dxf>
      <alignment horizontal="center" readingOrder="0"/>
    </dxf>
  </rfmt>
  <rfmt sheetId="3" sqref="M4" start="0" length="0">
    <dxf>
      <border>
        <left/>
        <right/>
        <top style="thin">
          <color indexed="64"/>
        </top>
        <bottom/>
      </border>
    </dxf>
  </rfmt>
  <rfmt sheetId="3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N4" start="0" length="0">
    <dxf>
      <fill>
        <patternFill patternType="solid">
          <bgColor rgb="FFD9D9D9"/>
        </patternFill>
      </fill>
    </dxf>
  </rfmt>
  <rfmt sheetId="3" sqref="N4" start="0" length="2147483647">
    <dxf>
      <font>
        <b/>
      </font>
    </dxf>
  </rfmt>
  <rfmt sheetId="3" sqref="N4" start="0" length="2147483647">
    <dxf>
      <font/>
    </dxf>
  </rfmt>
  <rfmt sheetId="3" sqref="N4">
    <dxf>
      <alignment horizontal="center" readingOrder="0"/>
    </dxf>
  </rfmt>
  <rfmt sheetId="3" sqref="N4" start="0" length="0">
    <dxf>
      <border>
        <left/>
        <right/>
        <top style="thin">
          <color indexed="64"/>
        </top>
        <bottom/>
      </border>
    </dxf>
  </rfmt>
  <rfmt sheetId="3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O4" start="0" length="0">
    <dxf>
      <fill>
        <patternFill patternType="solid">
          <bgColor rgb="FFD9D9D9"/>
        </patternFill>
      </fill>
    </dxf>
  </rfmt>
  <rfmt sheetId="3" sqref="O4" start="0" length="2147483647">
    <dxf>
      <font>
        <b/>
      </font>
    </dxf>
  </rfmt>
  <rfmt sheetId="3" sqref="O4" start="0" length="2147483647">
    <dxf>
      <font/>
    </dxf>
  </rfmt>
  <rfmt sheetId="3" sqref="O4">
    <dxf>
      <alignment horizontal="center" readingOrder="0"/>
    </dxf>
  </rfmt>
  <rfmt sheetId="3" sqref="O4" start="0" length="0">
    <dxf>
      <border>
        <left/>
        <right/>
        <top style="thin">
          <color indexed="64"/>
        </top>
        <bottom/>
      </border>
    </dxf>
  </rfmt>
  <rfmt sheetId="3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P4" start="0" length="0">
    <dxf>
      <fill>
        <patternFill patternType="solid">
          <bgColor rgb="FFD9D9D9"/>
        </patternFill>
      </fill>
    </dxf>
  </rfmt>
  <rfmt sheetId="3" sqref="P4" start="0" length="2147483647">
    <dxf>
      <font>
        <b/>
      </font>
    </dxf>
  </rfmt>
  <rfmt sheetId="3" sqref="P4" start="0" length="2147483647">
    <dxf>
      <font/>
    </dxf>
  </rfmt>
  <rfmt sheetId="3" sqref="P4">
    <dxf>
      <alignment horizontal="center" readingOrder="0"/>
    </dxf>
  </rfmt>
  <rfmt sheetId="3" sqref="P4" start="0" length="0">
    <dxf>
      <border>
        <left/>
        <right/>
        <top style="thin">
          <color indexed="64"/>
        </top>
        <bottom/>
      </border>
    </dxf>
  </rfmt>
  <rfmt sheetId="3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Q4" start="0" length="0">
    <dxf>
      <fill>
        <patternFill patternType="solid">
          <bgColor rgb="FFD9D9D9"/>
        </patternFill>
      </fill>
    </dxf>
  </rfmt>
  <rfmt sheetId="3" sqref="Q4" start="0" length="2147483647">
    <dxf>
      <font>
        <b/>
      </font>
    </dxf>
  </rfmt>
  <rfmt sheetId="3" sqref="Q4" start="0" length="2147483647">
    <dxf>
      <font/>
    </dxf>
  </rfmt>
  <rfmt sheetId="3" sqref="Q4">
    <dxf>
      <alignment horizontal="center" readingOrder="0"/>
    </dxf>
  </rfmt>
  <rfmt sheetId="3" sqref="Q4" start="0" length="0">
    <dxf>
      <border>
        <left/>
        <right/>
        <top style="thin">
          <color indexed="64"/>
        </top>
        <bottom/>
      </border>
    </dxf>
  </rfmt>
  <rfmt sheetId="3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R4" start="0" length="0">
    <dxf>
      <fill>
        <patternFill patternType="solid">
          <bgColor rgb="FFD9D9D9"/>
        </patternFill>
      </fill>
    </dxf>
  </rfmt>
  <rfmt sheetId="3" sqref="R4" start="0" length="2147483647">
    <dxf>
      <font>
        <b/>
      </font>
    </dxf>
  </rfmt>
  <rfmt sheetId="3" sqref="R4" start="0" length="2147483647">
    <dxf>
      <font/>
    </dxf>
  </rfmt>
  <rfmt sheetId="3" sqref="R4">
    <dxf>
      <alignment horizontal="center" readingOrder="0"/>
    </dxf>
  </rfmt>
  <rfmt sheetId="3" sqref="R4" start="0" length="0">
    <dxf>
      <border>
        <left/>
        <right/>
        <top style="thin">
          <color indexed="64"/>
        </top>
        <bottom/>
      </border>
    </dxf>
  </rfmt>
  <rfmt sheetId="3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S4" start="0" length="0">
    <dxf>
      <fill>
        <patternFill patternType="solid">
          <bgColor rgb="FFD9D9D9"/>
        </patternFill>
      </fill>
    </dxf>
  </rfmt>
  <rfmt sheetId="3" sqref="S4" start="0" length="2147483647">
    <dxf>
      <font>
        <b/>
      </font>
    </dxf>
  </rfmt>
  <rfmt sheetId="3" sqref="S4" start="0" length="2147483647">
    <dxf>
      <font/>
    </dxf>
  </rfmt>
  <rfmt sheetId="3" sqref="S4">
    <dxf>
      <alignment horizontal="center" readingOrder="0"/>
    </dxf>
  </rfmt>
  <rfmt sheetId="3" sqref="S4" start="0" length="0">
    <dxf>
      <border>
        <left/>
        <right/>
        <top style="thin">
          <color indexed="64"/>
        </top>
        <bottom/>
      </border>
    </dxf>
  </rfmt>
  <rfmt sheetId="3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T4" start="0" length="0">
    <dxf>
      <fill>
        <patternFill patternType="solid">
          <bgColor rgb="FFD9D9D9"/>
        </patternFill>
      </fill>
    </dxf>
  </rfmt>
  <rfmt sheetId="3" sqref="T4" start="0" length="2147483647">
    <dxf>
      <font>
        <b/>
      </font>
    </dxf>
  </rfmt>
  <rfmt sheetId="3" sqref="T4" start="0" length="2147483647">
    <dxf>
      <font/>
    </dxf>
  </rfmt>
  <rfmt sheetId="3" sqref="T4">
    <dxf>
      <alignment horizontal="center" readingOrder="0"/>
    </dxf>
  </rfmt>
  <rfmt sheetId="3" sqref="T4" start="0" length="0">
    <dxf>
      <border>
        <left/>
        <right/>
        <top style="thin">
          <color indexed="64"/>
        </top>
        <bottom/>
      </border>
    </dxf>
  </rfmt>
  <rfmt sheetId="3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U4" start="0" length="0">
    <dxf>
      <fill>
        <patternFill patternType="solid">
          <bgColor rgb="FFD9D9D9"/>
        </patternFill>
      </fill>
    </dxf>
  </rfmt>
  <rfmt sheetId="3" sqref="U4" start="0" length="2147483647">
    <dxf>
      <font>
        <b/>
      </font>
    </dxf>
  </rfmt>
  <rfmt sheetId="3" sqref="U4" start="0" length="2147483647">
    <dxf>
      <font/>
    </dxf>
  </rfmt>
  <rfmt sheetId="3" sqref="U4">
    <dxf>
      <alignment horizontal="center" readingOrder="0"/>
    </dxf>
  </rfmt>
  <rfmt sheetId="3" sqref="U4" start="0" length="0">
    <dxf>
      <border>
        <left/>
        <right/>
        <top style="thin">
          <color indexed="64"/>
        </top>
        <bottom/>
      </border>
    </dxf>
  </rfmt>
  <rfmt sheetId="3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3" start="0" length="0">
    <dxf>
      <fill>
        <patternFill patternType="solid">
          <bgColor rgb="FFF2F2F2"/>
        </patternFill>
      </fill>
    </dxf>
  </rfmt>
  <rfmt sheetId="3" sqref="V3" start="0" length="2147483647">
    <dxf>
      <font/>
    </dxf>
  </rfmt>
  <rfmt sheetId="3" sqref="V3" start="0" length="2147483647">
    <dxf>
      <font/>
    </dxf>
  </rfmt>
  <rfmt sheetId="3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4" start="0" length="0">
    <dxf>
      <fill>
        <patternFill patternType="solid">
          <bgColor rgb="FFD9D9D9"/>
        </patternFill>
      </fill>
    </dxf>
  </rfmt>
  <rfmt sheetId="3" sqref="V4" start="0" length="2147483647">
    <dxf>
      <font>
        <b/>
      </font>
    </dxf>
  </rfmt>
  <rfmt sheetId="3" sqref="V4" start="0" length="2147483647">
    <dxf>
      <font/>
    </dxf>
  </rfmt>
  <rfmt sheetId="3" sqref="V4">
    <dxf>
      <alignment horizontal="center" readingOrder="0"/>
    </dxf>
  </rfmt>
  <rfmt sheetId="3" sqref="V4" start="0" length="0">
    <dxf>
      <border>
        <left/>
        <right/>
        <top style="thin">
          <color indexed="64"/>
        </top>
        <bottom/>
      </border>
    </dxf>
  </rfmt>
  <rfmt sheetId="3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W4" start="0" length="0">
    <dxf>
      <fill>
        <patternFill patternType="solid">
          <bgColor rgb="FFD9D9D9"/>
        </patternFill>
      </fill>
    </dxf>
  </rfmt>
  <rfmt sheetId="3" sqref="W4" start="0" length="2147483647">
    <dxf>
      <font>
        <b/>
      </font>
    </dxf>
  </rfmt>
  <rfmt sheetId="3" sqref="W4" start="0" length="2147483647">
    <dxf>
      <font/>
    </dxf>
  </rfmt>
  <rfmt sheetId="3" sqref="W4">
    <dxf>
      <alignment horizontal="center" readingOrder="0"/>
    </dxf>
  </rfmt>
  <rfmt sheetId="3" sqref="W4" start="0" length="0">
    <dxf>
      <border>
        <left/>
        <right/>
        <top style="thin">
          <color indexed="64"/>
        </top>
        <bottom/>
      </border>
    </dxf>
  </rfmt>
  <rfmt sheetId="3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X4" start="0" length="0">
    <dxf>
      <fill>
        <patternFill patternType="solid">
          <bgColor rgb="FFD9D9D9"/>
        </patternFill>
      </fill>
    </dxf>
  </rfmt>
  <rfmt sheetId="3" sqref="X4" start="0" length="2147483647">
    <dxf>
      <font>
        <b/>
      </font>
    </dxf>
  </rfmt>
  <rfmt sheetId="3" sqref="X4" start="0" length="2147483647">
    <dxf>
      <font/>
    </dxf>
  </rfmt>
  <rfmt sheetId="3" sqref="X4">
    <dxf>
      <alignment horizontal="center" readingOrder="0"/>
    </dxf>
  </rfmt>
  <rfmt sheetId="3" sqref="X4" start="0" length="0">
    <dxf>
      <border>
        <left/>
        <right/>
        <top style="thin">
          <color indexed="64"/>
        </top>
        <bottom/>
      </border>
    </dxf>
  </rfmt>
  <rfmt sheetId="3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Y4" start="0" length="0">
    <dxf>
      <fill>
        <patternFill patternType="solid">
          <bgColor rgb="FFD9D9D9"/>
        </patternFill>
      </fill>
    </dxf>
  </rfmt>
  <rfmt sheetId="3" sqref="Y4" start="0" length="2147483647">
    <dxf>
      <font>
        <b/>
      </font>
    </dxf>
  </rfmt>
  <rfmt sheetId="3" sqref="Y4" start="0" length="2147483647">
    <dxf>
      <font/>
    </dxf>
  </rfmt>
  <rfmt sheetId="3" sqref="Y4">
    <dxf>
      <alignment horizontal="center" readingOrder="0"/>
    </dxf>
  </rfmt>
  <rfmt sheetId="3" sqref="Y4" start="0" length="0">
    <dxf>
      <border>
        <left/>
        <right/>
        <top style="thin">
          <color indexed="64"/>
        </top>
        <bottom/>
      </border>
    </dxf>
  </rfmt>
  <rfmt sheetId="3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3" start="0" length="0">
    <dxf>
      <fill>
        <patternFill patternType="solid">
          <bgColor rgb="FFF2F2F2"/>
        </patternFill>
      </fill>
    </dxf>
  </rfmt>
  <rfmt sheetId="3" sqref="Z3" start="0" length="2147483647">
    <dxf>
      <font/>
    </dxf>
  </rfmt>
  <rfmt sheetId="3" sqref="Z3" start="0" length="2147483647">
    <dxf>
      <font/>
    </dxf>
  </rfmt>
  <rfmt sheetId="3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4" start="0" length="0">
    <dxf>
      <fill>
        <patternFill patternType="solid">
          <bgColor rgb="FFD9D9D9"/>
        </patternFill>
      </fill>
    </dxf>
  </rfmt>
  <rfmt sheetId="3" sqref="Z4" start="0" length="2147483647">
    <dxf>
      <font>
        <b/>
      </font>
    </dxf>
  </rfmt>
  <rfmt sheetId="3" sqref="Z4" start="0" length="2147483647">
    <dxf>
      <font/>
    </dxf>
  </rfmt>
  <rfmt sheetId="3" sqref="Z4">
    <dxf>
      <alignment horizontal="center" readingOrder="0"/>
    </dxf>
  </rfmt>
  <rfmt sheetId="3" sqref="Z4" start="0" length="0">
    <dxf>
      <border>
        <left/>
        <right/>
        <top style="thin">
          <color indexed="64"/>
        </top>
        <bottom/>
      </border>
    </dxf>
  </rfmt>
  <rfmt sheetId="3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A4" start="0" length="0">
    <dxf>
      <fill>
        <patternFill patternType="solid">
          <bgColor rgb="FFD9D9D9"/>
        </patternFill>
      </fill>
    </dxf>
  </rfmt>
  <rfmt sheetId="3" sqref="AA4" start="0" length="2147483647">
    <dxf>
      <font>
        <b/>
      </font>
    </dxf>
  </rfmt>
  <rfmt sheetId="3" sqref="AA4" start="0" length="2147483647">
    <dxf>
      <font/>
    </dxf>
  </rfmt>
  <rfmt sheetId="3" sqref="AA4">
    <dxf>
      <alignment horizontal="center" readingOrder="0"/>
    </dxf>
  </rfmt>
  <rfmt sheetId="3" sqref="AA4" start="0" length="0">
    <dxf>
      <border>
        <left/>
        <right/>
        <top style="thin">
          <color indexed="64"/>
        </top>
        <bottom/>
      </border>
    </dxf>
  </rfmt>
  <rfmt sheetId="3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B4" start="0" length="0">
    <dxf>
      <fill>
        <patternFill patternType="solid">
          <bgColor rgb="FFD9D9D9"/>
        </patternFill>
      </fill>
    </dxf>
  </rfmt>
  <rfmt sheetId="3" sqref="AB4" start="0" length="2147483647">
    <dxf>
      <font>
        <b/>
      </font>
    </dxf>
  </rfmt>
  <rfmt sheetId="3" sqref="AB4" start="0" length="2147483647">
    <dxf>
      <font/>
    </dxf>
  </rfmt>
  <rfmt sheetId="3" sqref="AB4">
    <dxf>
      <alignment horizontal="center" readingOrder="0"/>
    </dxf>
  </rfmt>
  <rfmt sheetId="3" sqref="AB4" start="0" length="0">
    <dxf>
      <border>
        <left/>
        <right/>
        <top style="thin">
          <color indexed="64"/>
        </top>
        <bottom/>
      </border>
    </dxf>
  </rfmt>
  <rfmt sheetId="3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1" start="0" length="0">
    <dxf>
      <numFmt numFmtId="19" formatCode="m/d/yyyy"/>
    </dxf>
  </rfmt>
  <rfmt sheetId="3" sqref="E1">
    <dxf>
      <alignment horizontal="left" readingOrder="0"/>
    </dxf>
  </rfmt>
  <rfmt sheetId="3" sqref="E1" start="0" length="2147483647">
    <dxf>
      <font>
        <b/>
      </font>
    </dxf>
  </rfmt>
  <rfmt sheetId="3" sqref="M3:M62" start="0" length="0">
    <dxf>
      <border>
        <right style="thin">
          <color auto="1"/>
        </right>
      </border>
    </dxf>
  </rfmt>
  <rfmt sheetId="3" sqref="O3:O62" start="0" length="0">
    <dxf>
      <border>
        <right style="thin">
          <color auto="1"/>
        </right>
      </border>
    </dxf>
  </rfmt>
  <rfmt sheetId="3" sqref="Q3:Q62" start="0" length="0">
    <dxf>
      <border>
        <right style="thin">
          <color auto="1"/>
        </right>
      </border>
    </dxf>
  </rfmt>
  <rfmt sheetId="3" sqref="AA3:AA62" start="0" length="0">
    <dxf>
      <border>
        <right style="thin">
          <color auto="1"/>
        </right>
      </border>
    </dxf>
  </rfmt>
  <rfmt sheetId="4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4" start="0" length="0">
    <dxf>
      <fill>
        <patternFill patternType="solid">
          <bgColor rgb="FFD9D9D9"/>
        </patternFill>
      </fill>
    </dxf>
  </rfmt>
  <rfmt sheetId="4" sqref="A4" start="0" length="2147483647">
    <dxf>
      <font>
        <b/>
      </font>
    </dxf>
  </rfmt>
  <rfmt sheetId="4" sqref="A4" start="0" length="2147483647">
    <dxf>
      <font/>
    </dxf>
  </rfmt>
  <rfmt sheetId="4" sqref="A4">
    <dxf>
      <alignment horizontal="left" readingOrder="0"/>
    </dxf>
  </rfmt>
  <rfmt sheetId="4" sqref="A4" start="0" length="0">
    <dxf>
      <border>
        <left/>
        <right/>
        <top style="thin">
          <color indexed="64"/>
        </top>
        <bottom/>
      </border>
    </dxf>
  </rfmt>
  <rfmt sheetId="4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B4" start="0" length="0">
    <dxf>
      <fill>
        <patternFill patternType="solid">
          <bgColor rgb="FFD9D9D9"/>
        </patternFill>
      </fill>
    </dxf>
  </rfmt>
  <rfmt sheetId="4" sqref="B4" start="0" length="2147483647">
    <dxf>
      <font>
        <b/>
      </font>
    </dxf>
  </rfmt>
  <rfmt sheetId="4" sqref="B4" start="0" length="2147483647">
    <dxf>
      <font/>
    </dxf>
  </rfmt>
  <rfmt sheetId="4" sqref="B4">
    <dxf>
      <alignment horizontal="left" readingOrder="0"/>
    </dxf>
  </rfmt>
  <rfmt sheetId="4" sqref="B4" start="0" length="0">
    <dxf>
      <border>
        <left/>
        <right/>
        <top style="thin">
          <color indexed="64"/>
        </top>
        <bottom/>
      </border>
    </dxf>
  </rfmt>
  <rfmt sheetId="4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C4" start="0" length="0">
    <dxf>
      <fill>
        <patternFill patternType="solid">
          <bgColor rgb="FFD9D9D9"/>
        </patternFill>
      </fill>
    </dxf>
  </rfmt>
  <rfmt sheetId="4" sqref="C4" start="0" length="2147483647">
    <dxf>
      <font>
        <b/>
      </font>
    </dxf>
  </rfmt>
  <rfmt sheetId="4" sqref="C4" start="0" length="2147483647">
    <dxf>
      <font/>
    </dxf>
  </rfmt>
  <rfmt sheetId="4" sqref="C4">
    <dxf>
      <alignment horizontal="left" readingOrder="0"/>
    </dxf>
  </rfmt>
  <rfmt sheetId="4" sqref="C4" start="0" length="0">
    <dxf>
      <border>
        <left/>
        <right/>
        <top style="thin">
          <color indexed="64"/>
        </top>
        <bottom/>
      </border>
    </dxf>
  </rfmt>
  <rfmt sheetId="4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3" start="0" length="2147483647">
    <dxf>
      <font/>
    </dxf>
  </rfmt>
  <rfmt sheetId="4" sqref="D3" start="0" length="2147483647">
    <dxf>
      <font/>
    </dxf>
  </rfmt>
  <rfmt sheetId="4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4" start="0" length="0">
    <dxf>
      <fill>
        <patternFill patternType="solid">
          <bgColor rgb="FFD9D9D9"/>
        </patternFill>
      </fill>
    </dxf>
  </rfmt>
  <rfmt sheetId="4" sqref="D4" start="0" length="2147483647">
    <dxf>
      <font>
        <b/>
      </font>
    </dxf>
  </rfmt>
  <rfmt sheetId="4" sqref="D4" start="0" length="2147483647">
    <dxf>
      <font/>
    </dxf>
  </rfmt>
  <rfmt sheetId="4" sqref="D4">
    <dxf>
      <alignment horizontal="left" readingOrder="0"/>
    </dxf>
  </rfmt>
  <rfmt sheetId="4" sqref="D4" start="0" length="0">
    <dxf>
      <border>
        <left/>
        <right/>
        <top style="thin">
          <color indexed="64"/>
        </top>
        <bottom/>
      </border>
    </dxf>
  </rfmt>
  <rfmt sheetId="4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3" start="0" length="2147483647">
    <dxf>
      <font/>
    </dxf>
  </rfmt>
  <rfmt sheetId="4" sqref="E3" start="0" length="2147483647">
    <dxf>
      <font/>
    </dxf>
  </rfmt>
  <rfmt sheetId="4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4" start="0" length="0">
    <dxf>
      <fill>
        <patternFill patternType="solid">
          <bgColor rgb="FFD9D9D9"/>
        </patternFill>
      </fill>
    </dxf>
  </rfmt>
  <rfmt sheetId="4" sqref="E4" start="0" length="2147483647">
    <dxf>
      <font>
        <b/>
      </font>
    </dxf>
  </rfmt>
  <rfmt sheetId="4" sqref="E4" start="0" length="2147483647">
    <dxf>
      <font/>
    </dxf>
  </rfmt>
  <rfmt sheetId="4" sqref="E4">
    <dxf>
      <alignment horizontal="left" readingOrder="0"/>
    </dxf>
  </rfmt>
  <rfmt sheetId="4" sqref="E4" start="0" length="0">
    <dxf>
      <border>
        <left/>
        <right/>
        <top style="thin">
          <color indexed="64"/>
        </top>
        <bottom/>
      </border>
    </dxf>
  </rfmt>
  <rfmt sheetId="4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3" start="0" length="2147483647">
    <dxf>
      <font/>
    </dxf>
  </rfmt>
  <rfmt sheetId="4" sqref="F3" start="0" length="2147483647">
    <dxf>
      <font/>
    </dxf>
  </rfmt>
  <rfmt sheetId="4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4" start="0" length="0">
    <dxf>
      <fill>
        <patternFill patternType="solid">
          <bgColor rgb="FFD9D9D9"/>
        </patternFill>
      </fill>
    </dxf>
  </rfmt>
  <rfmt sheetId="4" sqref="F4" start="0" length="2147483647">
    <dxf>
      <font>
        <b/>
      </font>
    </dxf>
  </rfmt>
  <rfmt sheetId="4" sqref="F4" start="0" length="2147483647">
    <dxf>
      <font/>
    </dxf>
  </rfmt>
  <rfmt sheetId="4" sqref="F4">
    <dxf>
      <alignment horizontal="center" readingOrder="0"/>
    </dxf>
  </rfmt>
  <rfmt sheetId="4" sqref="F4" start="0" length="0">
    <dxf>
      <border>
        <left/>
        <right/>
        <top style="thin">
          <color indexed="64"/>
        </top>
        <bottom/>
      </border>
    </dxf>
  </rfmt>
  <rfmt sheetId="4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3" start="0" length="2147483647">
    <dxf>
      <font/>
    </dxf>
  </rfmt>
  <rfmt sheetId="4" sqref="G3" start="0" length="2147483647">
    <dxf>
      <font/>
    </dxf>
  </rfmt>
  <rfmt sheetId="4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4" start="0" length="0">
    <dxf>
      <fill>
        <patternFill patternType="solid">
          <bgColor rgb="FFD9D9D9"/>
        </patternFill>
      </fill>
    </dxf>
  </rfmt>
  <rfmt sheetId="4" sqref="G4" start="0" length="2147483647">
    <dxf>
      <font>
        <b/>
      </font>
    </dxf>
  </rfmt>
  <rfmt sheetId="4" sqref="G4" start="0" length="2147483647">
    <dxf>
      <font/>
    </dxf>
  </rfmt>
  <rfmt sheetId="4" sqref="G4">
    <dxf>
      <alignment horizontal="center" readingOrder="0"/>
    </dxf>
  </rfmt>
  <rfmt sheetId="4" sqref="G4" start="0" length="0">
    <dxf>
      <border>
        <left/>
        <right/>
        <top style="thin">
          <color indexed="64"/>
        </top>
        <bottom/>
      </border>
    </dxf>
  </rfmt>
  <rfmt sheetId="4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H4" start="0" length="0">
    <dxf>
      <fill>
        <patternFill patternType="solid">
          <bgColor rgb="FFD9D9D9"/>
        </patternFill>
      </fill>
    </dxf>
  </rfmt>
  <rfmt sheetId="4" sqref="H4" start="0" length="2147483647">
    <dxf>
      <font>
        <b/>
      </font>
    </dxf>
  </rfmt>
  <rfmt sheetId="4" sqref="H4" start="0" length="2147483647">
    <dxf>
      <font/>
    </dxf>
  </rfmt>
  <rfmt sheetId="4" sqref="H4">
    <dxf>
      <alignment horizontal="center" readingOrder="0"/>
    </dxf>
  </rfmt>
  <rfmt sheetId="4" sqref="H4" start="0" length="0">
    <dxf>
      <border>
        <left/>
        <right/>
        <top style="thin">
          <color indexed="64"/>
        </top>
        <bottom/>
      </border>
    </dxf>
  </rfmt>
  <rfmt sheetId="4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I4" start="0" length="0">
    <dxf>
      <fill>
        <patternFill patternType="solid">
          <bgColor rgb="FFD9D9D9"/>
        </patternFill>
      </fill>
    </dxf>
  </rfmt>
  <rfmt sheetId="4" sqref="I4" start="0" length="2147483647">
    <dxf>
      <font>
        <b/>
      </font>
    </dxf>
  </rfmt>
  <rfmt sheetId="4" sqref="I4" start="0" length="2147483647">
    <dxf>
      <font/>
    </dxf>
  </rfmt>
  <rfmt sheetId="4" sqref="I4">
    <dxf>
      <alignment horizontal="center" readingOrder="0"/>
    </dxf>
  </rfmt>
  <rfmt sheetId="4" sqref="I4" start="0" length="0">
    <dxf>
      <border>
        <left/>
        <right/>
        <top style="thin">
          <color indexed="64"/>
        </top>
        <bottom/>
      </border>
    </dxf>
  </rfmt>
  <rfmt sheetId="4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J4" start="0" length="0">
    <dxf>
      <fill>
        <patternFill patternType="solid">
          <bgColor rgb="FFD9D9D9"/>
        </patternFill>
      </fill>
    </dxf>
  </rfmt>
  <rfmt sheetId="4" sqref="J4" start="0" length="2147483647">
    <dxf>
      <font>
        <b/>
      </font>
    </dxf>
  </rfmt>
  <rfmt sheetId="4" sqref="J4" start="0" length="2147483647">
    <dxf>
      <font/>
    </dxf>
  </rfmt>
  <rfmt sheetId="4" sqref="J4">
    <dxf>
      <alignment horizontal="center" readingOrder="0"/>
    </dxf>
  </rfmt>
  <rfmt sheetId="4" sqref="J4" start="0" length="0">
    <dxf>
      <border>
        <left/>
        <right/>
        <top style="thin">
          <color indexed="64"/>
        </top>
        <bottom/>
      </border>
    </dxf>
  </rfmt>
  <rfmt sheetId="4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K4" start="0" length="0">
    <dxf>
      <fill>
        <patternFill patternType="solid">
          <bgColor rgb="FFD9D9D9"/>
        </patternFill>
      </fill>
    </dxf>
  </rfmt>
  <rfmt sheetId="4" sqref="K4" start="0" length="2147483647">
    <dxf>
      <font>
        <b/>
      </font>
    </dxf>
  </rfmt>
  <rfmt sheetId="4" sqref="K4" start="0" length="2147483647">
    <dxf>
      <font/>
    </dxf>
  </rfmt>
  <rfmt sheetId="4" sqref="K4">
    <dxf>
      <alignment horizontal="center" readingOrder="0"/>
    </dxf>
  </rfmt>
  <rfmt sheetId="4" sqref="K4" start="0" length="0">
    <dxf>
      <border>
        <left/>
        <right/>
        <top style="thin">
          <color indexed="64"/>
        </top>
        <bottom/>
      </border>
    </dxf>
  </rfmt>
  <rfmt sheetId="4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3" start="0" length="2147483647">
    <dxf>
      <font/>
    </dxf>
  </rfmt>
  <rfmt sheetId="4" sqref="L3" start="0" length="2147483647">
    <dxf>
      <font/>
    </dxf>
  </rfmt>
  <rfmt sheetId="4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4" start="0" length="0">
    <dxf>
      <fill>
        <patternFill patternType="solid">
          <bgColor rgb="FFD9D9D9"/>
        </patternFill>
      </fill>
    </dxf>
  </rfmt>
  <rfmt sheetId="4" sqref="L4" start="0" length="2147483647">
    <dxf>
      <font>
        <b/>
      </font>
    </dxf>
  </rfmt>
  <rfmt sheetId="4" sqref="L4" start="0" length="2147483647">
    <dxf>
      <font/>
    </dxf>
  </rfmt>
  <rfmt sheetId="4" sqref="L4">
    <dxf>
      <alignment horizontal="center" readingOrder="0"/>
    </dxf>
  </rfmt>
  <rfmt sheetId="4" sqref="L4" start="0" length="0">
    <dxf>
      <border>
        <left/>
        <right/>
        <top style="thin">
          <color indexed="64"/>
        </top>
        <bottom/>
      </border>
    </dxf>
  </rfmt>
  <rfmt sheetId="4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3" start="0" length="2147483647">
    <dxf>
      <font/>
    </dxf>
  </rfmt>
  <rfmt sheetId="4" sqref="M3" start="0" length="2147483647">
    <dxf>
      <font/>
    </dxf>
  </rfmt>
  <rfmt sheetId="4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4" start="0" length="0">
    <dxf>
      <fill>
        <patternFill patternType="solid">
          <bgColor rgb="FFD9D9D9"/>
        </patternFill>
      </fill>
    </dxf>
  </rfmt>
  <rfmt sheetId="4" sqref="M4" start="0" length="2147483647">
    <dxf>
      <font>
        <b/>
      </font>
    </dxf>
  </rfmt>
  <rfmt sheetId="4" sqref="M4" start="0" length="2147483647">
    <dxf>
      <font/>
    </dxf>
  </rfmt>
  <rfmt sheetId="4" sqref="M4">
    <dxf>
      <alignment horizontal="center" readingOrder="0"/>
    </dxf>
  </rfmt>
  <rfmt sheetId="4" sqref="M4" start="0" length="0">
    <dxf>
      <border>
        <left/>
        <right/>
        <top style="thin">
          <color indexed="64"/>
        </top>
        <bottom/>
      </border>
    </dxf>
  </rfmt>
  <rfmt sheetId="4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N4" start="0" length="0">
    <dxf>
      <fill>
        <patternFill patternType="solid">
          <bgColor rgb="FFD9D9D9"/>
        </patternFill>
      </fill>
    </dxf>
  </rfmt>
  <rfmt sheetId="4" sqref="N4" start="0" length="2147483647">
    <dxf>
      <font>
        <b/>
      </font>
    </dxf>
  </rfmt>
  <rfmt sheetId="4" sqref="N4" start="0" length="2147483647">
    <dxf>
      <font/>
    </dxf>
  </rfmt>
  <rfmt sheetId="4" sqref="N4">
    <dxf>
      <alignment horizontal="center" readingOrder="0"/>
    </dxf>
  </rfmt>
  <rfmt sheetId="4" sqref="N4" start="0" length="0">
    <dxf>
      <border>
        <left/>
        <right/>
        <top style="thin">
          <color indexed="64"/>
        </top>
        <bottom/>
      </border>
    </dxf>
  </rfmt>
  <rfmt sheetId="4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O4" start="0" length="0">
    <dxf>
      <fill>
        <patternFill patternType="solid">
          <bgColor rgb="FFD9D9D9"/>
        </patternFill>
      </fill>
    </dxf>
  </rfmt>
  <rfmt sheetId="4" sqref="O4" start="0" length="2147483647">
    <dxf>
      <font>
        <b/>
      </font>
    </dxf>
  </rfmt>
  <rfmt sheetId="4" sqref="O4" start="0" length="2147483647">
    <dxf>
      <font/>
    </dxf>
  </rfmt>
  <rfmt sheetId="4" sqref="O4">
    <dxf>
      <alignment horizontal="center" readingOrder="0"/>
    </dxf>
  </rfmt>
  <rfmt sheetId="4" sqref="O4" start="0" length="0">
    <dxf>
      <border>
        <left/>
        <right/>
        <top style="thin">
          <color indexed="64"/>
        </top>
        <bottom/>
      </border>
    </dxf>
  </rfmt>
  <rfmt sheetId="4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P4" start="0" length="0">
    <dxf>
      <fill>
        <patternFill patternType="solid">
          <bgColor rgb="FFD9D9D9"/>
        </patternFill>
      </fill>
    </dxf>
  </rfmt>
  <rfmt sheetId="4" sqref="P4" start="0" length="2147483647">
    <dxf>
      <font>
        <b/>
      </font>
    </dxf>
  </rfmt>
  <rfmt sheetId="4" sqref="P4" start="0" length="2147483647">
    <dxf>
      <font/>
    </dxf>
  </rfmt>
  <rfmt sheetId="4" sqref="P4">
    <dxf>
      <alignment horizontal="center" readingOrder="0"/>
    </dxf>
  </rfmt>
  <rfmt sheetId="4" sqref="P4" start="0" length="0">
    <dxf>
      <border>
        <left/>
        <right/>
        <top style="thin">
          <color indexed="64"/>
        </top>
        <bottom/>
      </border>
    </dxf>
  </rfmt>
  <rfmt sheetId="4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Q4" start="0" length="0">
    <dxf>
      <fill>
        <patternFill patternType="solid">
          <bgColor rgb="FFD9D9D9"/>
        </patternFill>
      </fill>
    </dxf>
  </rfmt>
  <rfmt sheetId="4" sqref="Q4" start="0" length="2147483647">
    <dxf>
      <font>
        <b/>
      </font>
    </dxf>
  </rfmt>
  <rfmt sheetId="4" sqref="Q4" start="0" length="2147483647">
    <dxf>
      <font/>
    </dxf>
  </rfmt>
  <rfmt sheetId="4" sqref="Q4">
    <dxf>
      <alignment horizontal="center" readingOrder="0"/>
    </dxf>
  </rfmt>
  <rfmt sheetId="4" sqref="Q4" start="0" length="0">
    <dxf>
      <border>
        <left/>
        <right/>
        <top style="thin">
          <color indexed="64"/>
        </top>
        <bottom/>
      </border>
    </dxf>
  </rfmt>
  <rfmt sheetId="4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R4" start="0" length="0">
    <dxf>
      <fill>
        <patternFill patternType="solid">
          <bgColor rgb="FFD9D9D9"/>
        </patternFill>
      </fill>
    </dxf>
  </rfmt>
  <rfmt sheetId="4" sqref="R4" start="0" length="2147483647">
    <dxf>
      <font>
        <b/>
      </font>
    </dxf>
  </rfmt>
  <rfmt sheetId="4" sqref="R4" start="0" length="2147483647">
    <dxf>
      <font/>
    </dxf>
  </rfmt>
  <rfmt sheetId="4" sqref="R4">
    <dxf>
      <alignment horizontal="center" readingOrder="0"/>
    </dxf>
  </rfmt>
  <rfmt sheetId="4" sqref="R4" start="0" length="0">
    <dxf>
      <border>
        <left/>
        <right/>
        <top style="thin">
          <color indexed="64"/>
        </top>
        <bottom/>
      </border>
    </dxf>
  </rfmt>
  <rfmt sheetId="4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S4" start="0" length="0">
    <dxf>
      <fill>
        <patternFill patternType="solid">
          <bgColor rgb="FFD9D9D9"/>
        </patternFill>
      </fill>
    </dxf>
  </rfmt>
  <rfmt sheetId="4" sqref="S4" start="0" length="2147483647">
    <dxf>
      <font>
        <b/>
      </font>
    </dxf>
  </rfmt>
  <rfmt sheetId="4" sqref="S4" start="0" length="2147483647">
    <dxf>
      <font/>
    </dxf>
  </rfmt>
  <rfmt sheetId="4" sqref="S4">
    <dxf>
      <alignment horizontal="center" readingOrder="0"/>
    </dxf>
  </rfmt>
  <rfmt sheetId="4" sqref="S4" start="0" length="0">
    <dxf>
      <border>
        <left/>
        <right/>
        <top style="thin">
          <color indexed="64"/>
        </top>
        <bottom/>
      </border>
    </dxf>
  </rfmt>
  <rfmt sheetId="4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T4" start="0" length="0">
    <dxf>
      <fill>
        <patternFill patternType="solid">
          <bgColor rgb="FFD9D9D9"/>
        </patternFill>
      </fill>
    </dxf>
  </rfmt>
  <rfmt sheetId="4" sqref="T4" start="0" length="2147483647">
    <dxf>
      <font>
        <b/>
      </font>
    </dxf>
  </rfmt>
  <rfmt sheetId="4" sqref="T4" start="0" length="2147483647">
    <dxf>
      <font/>
    </dxf>
  </rfmt>
  <rfmt sheetId="4" sqref="T4">
    <dxf>
      <alignment horizontal="center" readingOrder="0"/>
    </dxf>
  </rfmt>
  <rfmt sheetId="4" sqref="T4" start="0" length="0">
    <dxf>
      <border>
        <left/>
        <right/>
        <top style="thin">
          <color indexed="64"/>
        </top>
        <bottom/>
      </border>
    </dxf>
  </rfmt>
  <rfmt sheetId="4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U4" start="0" length="0">
    <dxf>
      <fill>
        <patternFill patternType="solid">
          <bgColor rgb="FFD9D9D9"/>
        </patternFill>
      </fill>
    </dxf>
  </rfmt>
  <rfmt sheetId="4" sqref="U4" start="0" length="2147483647">
    <dxf>
      <font>
        <b/>
      </font>
    </dxf>
  </rfmt>
  <rfmt sheetId="4" sqref="U4" start="0" length="2147483647">
    <dxf>
      <font/>
    </dxf>
  </rfmt>
  <rfmt sheetId="4" sqref="U4">
    <dxf>
      <alignment horizontal="center" readingOrder="0"/>
    </dxf>
  </rfmt>
  <rfmt sheetId="4" sqref="U4" start="0" length="0">
    <dxf>
      <border>
        <left/>
        <right/>
        <top style="thin">
          <color indexed="64"/>
        </top>
        <bottom/>
      </border>
    </dxf>
  </rfmt>
  <rfmt sheetId="4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3" start="0" length="0">
    <dxf>
      <fill>
        <patternFill patternType="solid">
          <bgColor rgb="FFF2F2F2"/>
        </patternFill>
      </fill>
    </dxf>
  </rfmt>
  <rfmt sheetId="4" sqref="V3" start="0" length="2147483647">
    <dxf>
      <font/>
    </dxf>
  </rfmt>
  <rfmt sheetId="4" sqref="V3" start="0" length="2147483647">
    <dxf>
      <font/>
    </dxf>
  </rfmt>
  <rfmt sheetId="4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4" start="0" length="0">
    <dxf>
      <fill>
        <patternFill patternType="solid">
          <bgColor rgb="FFD9D9D9"/>
        </patternFill>
      </fill>
    </dxf>
  </rfmt>
  <rfmt sheetId="4" sqref="V4" start="0" length="2147483647">
    <dxf>
      <font>
        <b/>
      </font>
    </dxf>
  </rfmt>
  <rfmt sheetId="4" sqref="V4" start="0" length="2147483647">
    <dxf>
      <font/>
    </dxf>
  </rfmt>
  <rfmt sheetId="4" sqref="V4">
    <dxf>
      <alignment horizontal="center" readingOrder="0"/>
    </dxf>
  </rfmt>
  <rfmt sheetId="4" sqref="V4" start="0" length="0">
    <dxf>
      <border>
        <left/>
        <right/>
        <top style="thin">
          <color indexed="64"/>
        </top>
        <bottom/>
      </border>
    </dxf>
  </rfmt>
  <rfmt sheetId="4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W4" start="0" length="0">
    <dxf>
      <fill>
        <patternFill patternType="solid">
          <bgColor rgb="FFD9D9D9"/>
        </patternFill>
      </fill>
    </dxf>
  </rfmt>
  <rfmt sheetId="4" sqref="W4" start="0" length="2147483647">
    <dxf>
      <font>
        <b/>
      </font>
    </dxf>
  </rfmt>
  <rfmt sheetId="4" sqref="W4" start="0" length="2147483647">
    <dxf>
      <font/>
    </dxf>
  </rfmt>
  <rfmt sheetId="4" sqref="W4">
    <dxf>
      <alignment horizontal="center" readingOrder="0"/>
    </dxf>
  </rfmt>
  <rfmt sheetId="4" sqref="W4" start="0" length="0">
    <dxf>
      <border>
        <left/>
        <right/>
        <top style="thin">
          <color indexed="64"/>
        </top>
        <bottom/>
      </border>
    </dxf>
  </rfmt>
  <rfmt sheetId="4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X4" start="0" length="0">
    <dxf>
      <fill>
        <patternFill patternType="solid">
          <bgColor rgb="FFD9D9D9"/>
        </patternFill>
      </fill>
    </dxf>
  </rfmt>
  <rfmt sheetId="4" sqref="X4" start="0" length="2147483647">
    <dxf>
      <font>
        <b/>
      </font>
    </dxf>
  </rfmt>
  <rfmt sheetId="4" sqref="X4" start="0" length="2147483647">
    <dxf>
      <font/>
    </dxf>
  </rfmt>
  <rfmt sheetId="4" sqref="X4">
    <dxf>
      <alignment horizontal="center" readingOrder="0"/>
    </dxf>
  </rfmt>
  <rfmt sheetId="4" sqref="X4" start="0" length="0">
    <dxf>
      <border>
        <left/>
        <right/>
        <top style="thin">
          <color indexed="64"/>
        </top>
        <bottom/>
      </border>
    </dxf>
  </rfmt>
  <rfmt sheetId="4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Y4" start="0" length="0">
    <dxf>
      <fill>
        <patternFill patternType="solid">
          <bgColor rgb="FFD9D9D9"/>
        </patternFill>
      </fill>
    </dxf>
  </rfmt>
  <rfmt sheetId="4" sqref="Y4" start="0" length="2147483647">
    <dxf>
      <font>
        <b/>
      </font>
    </dxf>
  </rfmt>
  <rfmt sheetId="4" sqref="Y4" start="0" length="2147483647">
    <dxf>
      <font/>
    </dxf>
  </rfmt>
  <rfmt sheetId="4" sqref="Y4">
    <dxf>
      <alignment horizontal="center" readingOrder="0"/>
    </dxf>
  </rfmt>
  <rfmt sheetId="4" sqref="Y4" start="0" length="0">
    <dxf>
      <border>
        <left/>
        <right/>
        <top style="thin">
          <color indexed="64"/>
        </top>
        <bottom/>
      </border>
    </dxf>
  </rfmt>
  <rfmt sheetId="4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3" start="0" length="0">
    <dxf>
      <fill>
        <patternFill patternType="solid">
          <bgColor rgb="FFF2F2F2"/>
        </patternFill>
      </fill>
    </dxf>
  </rfmt>
  <rfmt sheetId="4" sqref="Z3" start="0" length="2147483647">
    <dxf>
      <font/>
    </dxf>
  </rfmt>
  <rfmt sheetId="4" sqref="Z3" start="0" length="2147483647">
    <dxf>
      <font/>
    </dxf>
  </rfmt>
  <rfmt sheetId="4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4" start="0" length="0">
    <dxf>
      <fill>
        <patternFill patternType="solid">
          <bgColor rgb="FFD9D9D9"/>
        </patternFill>
      </fill>
    </dxf>
  </rfmt>
  <rfmt sheetId="4" sqref="Z4" start="0" length="2147483647">
    <dxf>
      <font>
        <b/>
      </font>
    </dxf>
  </rfmt>
  <rfmt sheetId="4" sqref="Z4" start="0" length="2147483647">
    <dxf>
      <font/>
    </dxf>
  </rfmt>
  <rfmt sheetId="4" sqref="Z4">
    <dxf>
      <alignment horizontal="center" readingOrder="0"/>
    </dxf>
  </rfmt>
  <rfmt sheetId="4" sqref="Z4" start="0" length="0">
    <dxf>
      <border>
        <left/>
        <right/>
        <top style="thin">
          <color indexed="64"/>
        </top>
        <bottom/>
      </border>
    </dxf>
  </rfmt>
  <rfmt sheetId="4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A4" start="0" length="0">
    <dxf>
      <fill>
        <patternFill patternType="solid">
          <bgColor rgb="FFD9D9D9"/>
        </patternFill>
      </fill>
    </dxf>
  </rfmt>
  <rfmt sheetId="4" sqref="AA4" start="0" length="2147483647">
    <dxf>
      <font>
        <b/>
      </font>
    </dxf>
  </rfmt>
  <rfmt sheetId="4" sqref="AA4" start="0" length="2147483647">
    <dxf>
      <font/>
    </dxf>
  </rfmt>
  <rfmt sheetId="4" sqref="AA4">
    <dxf>
      <alignment horizontal="center" readingOrder="0"/>
    </dxf>
  </rfmt>
  <rfmt sheetId="4" sqref="AA4" start="0" length="0">
    <dxf>
      <border>
        <left/>
        <right/>
        <top style="thin">
          <color indexed="64"/>
        </top>
        <bottom/>
      </border>
    </dxf>
  </rfmt>
  <rfmt sheetId="4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B4" start="0" length="0">
    <dxf>
      <fill>
        <patternFill patternType="solid">
          <bgColor rgb="FFD9D9D9"/>
        </patternFill>
      </fill>
    </dxf>
  </rfmt>
  <rfmt sheetId="4" sqref="AB4" start="0" length="2147483647">
    <dxf>
      <font>
        <b/>
      </font>
    </dxf>
  </rfmt>
  <rfmt sheetId="4" sqref="AB4" start="0" length="2147483647">
    <dxf>
      <font/>
    </dxf>
  </rfmt>
  <rfmt sheetId="4" sqref="AB4">
    <dxf>
      <alignment horizontal="center" readingOrder="0"/>
    </dxf>
  </rfmt>
  <rfmt sheetId="4" sqref="AB4" start="0" length="0">
    <dxf>
      <border>
        <left/>
        <right/>
        <top style="thin">
          <color indexed="64"/>
        </top>
        <bottom/>
      </border>
    </dxf>
  </rfmt>
  <rfmt sheetId="4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1" start="0" length="0">
    <dxf>
      <numFmt numFmtId="19" formatCode="m/d/yyyy"/>
    </dxf>
  </rfmt>
  <rfmt sheetId="4" sqref="E1">
    <dxf>
      <alignment horizontal="left" readingOrder="0"/>
    </dxf>
  </rfmt>
  <rfmt sheetId="4" sqref="E1" start="0" length="2147483647">
    <dxf>
      <font>
        <b/>
      </font>
    </dxf>
  </rfmt>
  <rfmt sheetId="4" sqref="M3:M65" start="0" length="0">
    <dxf>
      <border>
        <right style="thin">
          <color auto="1"/>
        </right>
      </border>
    </dxf>
  </rfmt>
  <rfmt sheetId="4" sqref="O3:O65" start="0" length="0">
    <dxf>
      <border>
        <right style="thin">
          <color auto="1"/>
        </right>
      </border>
    </dxf>
  </rfmt>
  <rfmt sheetId="4" sqref="Q3:Q65" start="0" length="0">
    <dxf>
      <border>
        <right style="thin">
          <color auto="1"/>
        </right>
      </border>
    </dxf>
  </rfmt>
  <rfmt sheetId="4" sqref="AA3:AA65" start="0" length="0">
    <dxf>
      <border>
        <right style="thin">
          <color auto="1"/>
        </right>
      </border>
    </dxf>
  </rfmt>
  <rfmt sheetId="5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4" start="0" length="0">
    <dxf>
      <fill>
        <patternFill patternType="solid">
          <bgColor rgb="FFD9D9D9"/>
        </patternFill>
      </fill>
    </dxf>
  </rfmt>
  <rfmt sheetId="5" sqref="A4" start="0" length="2147483647">
    <dxf>
      <font>
        <b/>
      </font>
    </dxf>
  </rfmt>
  <rfmt sheetId="5" sqref="A4" start="0" length="2147483647">
    <dxf>
      <font/>
    </dxf>
  </rfmt>
  <rfmt sheetId="5" sqref="A4">
    <dxf>
      <alignment horizontal="left" readingOrder="0"/>
    </dxf>
  </rfmt>
  <rfmt sheetId="5" sqref="A4" start="0" length="0">
    <dxf>
      <border>
        <left/>
        <right/>
        <top style="thin">
          <color indexed="64"/>
        </top>
        <bottom/>
      </border>
    </dxf>
  </rfmt>
  <rfmt sheetId="5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B4" start="0" length="0">
    <dxf>
      <fill>
        <patternFill patternType="solid">
          <bgColor rgb="FFD9D9D9"/>
        </patternFill>
      </fill>
    </dxf>
  </rfmt>
  <rfmt sheetId="5" sqref="B4" start="0" length="2147483647">
    <dxf>
      <font>
        <b/>
      </font>
    </dxf>
  </rfmt>
  <rfmt sheetId="5" sqref="B4" start="0" length="2147483647">
    <dxf>
      <font/>
    </dxf>
  </rfmt>
  <rfmt sheetId="5" sqref="B4">
    <dxf>
      <alignment horizontal="left" readingOrder="0"/>
    </dxf>
  </rfmt>
  <rfmt sheetId="5" sqref="B4" start="0" length="0">
    <dxf>
      <border>
        <left/>
        <right/>
        <top style="thin">
          <color indexed="64"/>
        </top>
        <bottom/>
      </border>
    </dxf>
  </rfmt>
  <rfmt sheetId="5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C4" start="0" length="0">
    <dxf>
      <fill>
        <patternFill patternType="solid">
          <bgColor rgb="FFD9D9D9"/>
        </patternFill>
      </fill>
    </dxf>
  </rfmt>
  <rfmt sheetId="5" sqref="C4" start="0" length="2147483647">
    <dxf>
      <font>
        <b/>
      </font>
    </dxf>
  </rfmt>
  <rfmt sheetId="5" sqref="C4" start="0" length="2147483647">
    <dxf>
      <font/>
    </dxf>
  </rfmt>
  <rfmt sheetId="5" sqref="C4">
    <dxf>
      <alignment horizontal="left" readingOrder="0"/>
    </dxf>
  </rfmt>
  <rfmt sheetId="5" sqref="C4" start="0" length="0">
    <dxf>
      <border>
        <left/>
        <right/>
        <top style="thin">
          <color indexed="64"/>
        </top>
        <bottom/>
      </border>
    </dxf>
  </rfmt>
  <rfmt sheetId="5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3" start="0" length="2147483647">
    <dxf>
      <font/>
    </dxf>
  </rfmt>
  <rfmt sheetId="5" sqref="D3" start="0" length="2147483647">
    <dxf>
      <font/>
    </dxf>
  </rfmt>
  <rfmt sheetId="5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4" start="0" length="0">
    <dxf>
      <fill>
        <patternFill patternType="solid">
          <bgColor rgb="FFD9D9D9"/>
        </patternFill>
      </fill>
    </dxf>
  </rfmt>
  <rfmt sheetId="5" sqref="D4" start="0" length="2147483647">
    <dxf>
      <font>
        <b/>
      </font>
    </dxf>
  </rfmt>
  <rfmt sheetId="5" sqref="D4" start="0" length="2147483647">
    <dxf>
      <font/>
    </dxf>
  </rfmt>
  <rfmt sheetId="5" sqref="D4">
    <dxf>
      <alignment horizontal="left" readingOrder="0"/>
    </dxf>
  </rfmt>
  <rfmt sheetId="5" sqref="D4" start="0" length="0">
    <dxf>
      <border>
        <left/>
        <right/>
        <top style="thin">
          <color indexed="64"/>
        </top>
        <bottom/>
      </border>
    </dxf>
  </rfmt>
  <rfmt sheetId="5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3" start="0" length="2147483647">
    <dxf>
      <font/>
    </dxf>
  </rfmt>
  <rfmt sheetId="5" sqref="E3" start="0" length="2147483647">
    <dxf>
      <font/>
    </dxf>
  </rfmt>
  <rfmt sheetId="5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4" start="0" length="0">
    <dxf>
      <fill>
        <patternFill patternType="solid">
          <bgColor rgb="FFD9D9D9"/>
        </patternFill>
      </fill>
    </dxf>
  </rfmt>
  <rfmt sheetId="5" sqref="E4" start="0" length="2147483647">
    <dxf>
      <font>
        <b/>
      </font>
    </dxf>
  </rfmt>
  <rfmt sheetId="5" sqref="E4" start="0" length="2147483647">
    <dxf>
      <font/>
    </dxf>
  </rfmt>
  <rfmt sheetId="5" sqref="E4">
    <dxf>
      <alignment horizontal="left" readingOrder="0"/>
    </dxf>
  </rfmt>
  <rfmt sheetId="5" sqref="E4" start="0" length="0">
    <dxf>
      <border>
        <left/>
        <right/>
        <top style="thin">
          <color indexed="64"/>
        </top>
        <bottom/>
      </border>
    </dxf>
  </rfmt>
  <rfmt sheetId="5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3" start="0" length="2147483647">
    <dxf>
      <font/>
    </dxf>
  </rfmt>
  <rfmt sheetId="5" sqref="F3" start="0" length="2147483647">
    <dxf>
      <font/>
    </dxf>
  </rfmt>
  <rfmt sheetId="5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4" start="0" length="0">
    <dxf>
      <fill>
        <patternFill patternType="solid">
          <bgColor rgb="FFD9D9D9"/>
        </patternFill>
      </fill>
    </dxf>
  </rfmt>
  <rfmt sheetId="5" sqref="F4" start="0" length="2147483647">
    <dxf>
      <font>
        <b/>
      </font>
    </dxf>
  </rfmt>
  <rfmt sheetId="5" sqref="F4" start="0" length="2147483647">
    <dxf>
      <font/>
    </dxf>
  </rfmt>
  <rfmt sheetId="5" sqref="F4">
    <dxf>
      <alignment horizontal="center" readingOrder="0"/>
    </dxf>
  </rfmt>
  <rfmt sheetId="5" sqref="F4" start="0" length="0">
    <dxf>
      <border>
        <left/>
        <right/>
        <top style="thin">
          <color indexed="64"/>
        </top>
        <bottom/>
      </border>
    </dxf>
  </rfmt>
  <rfmt sheetId="5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3" start="0" length="2147483647">
    <dxf>
      <font/>
    </dxf>
  </rfmt>
  <rfmt sheetId="5" sqref="G3" start="0" length="2147483647">
    <dxf>
      <font/>
    </dxf>
  </rfmt>
  <rfmt sheetId="5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4" start="0" length="0">
    <dxf>
      <fill>
        <patternFill patternType="solid">
          <bgColor rgb="FFD9D9D9"/>
        </patternFill>
      </fill>
    </dxf>
  </rfmt>
  <rfmt sheetId="5" sqref="G4" start="0" length="2147483647">
    <dxf>
      <font>
        <b/>
      </font>
    </dxf>
  </rfmt>
  <rfmt sheetId="5" sqref="G4" start="0" length="2147483647">
    <dxf>
      <font/>
    </dxf>
  </rfmt>
  <rfmt sheetId="5" sqref="G4">
    <dxf>
      <alignment horizontal="center" readingOrder="0"/>
    </dxf>
  </rfmt>
  <rfmt sheetId="5" sqref="G4" start="0" length="0">
    <dxf>
      <border>
        <left/>
        <right/>
        <top style="thin">
          <color indexed="64"/>
        </top>
        <bottom/>
      </border>
    </dxf>
  </rfmt>
  <rfmt sheetId="5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H4" start="0" length="0">
    <dxf>
      <fill>
        <patternFill patternType="solid">
          <bgColor rgb="FFD9D9D9"/>
        </patternFill>
      </fill>
    </dxf>
  </rfmt>
  <rfmt sheetId="5" sqref="H4" start="0" length="2147483647">
    <dxf>
      <font>
        <b/>
      </font>
    </dxf>
  </rfmt>
  <rfmt sheetId="5" sqref="H4" start="0" length="2147483647">
    <dxf>
      <font/>
    </dxf>
  </rfmt>
  <rfmt sheetId="5" sqref="H4">
    <dxf>
      <alignment horizontal="center" readingOrder="0"/>
    </dxf>
  </rfmt>
  <rfmt sheetId="5" sqref="H4" start="0" length="0">
    <dxf>
      <border>
        <left/>
        <right/>
        <top style="thin">
          <color indexed="64"/>
        </top>
        <bottom/>
      </border>
    </dxf>
  </rfmt>
  <rfmt sheetId="5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I4" start="0" length="0">
    <dxf>
      <fill>
        <patternFill patternType="solid">
          <bgColor rgb="FFD9D9D9"/>
        </patternFill>
      </fill>
    </dxf>
  </rfmt>
  <rfmt sheetId="5" sqref="I4" start="0" length="2147483647">
    <dxf>
      <font>
        <b/>
      </font>
    </dxf>
  </rfmt>
  <rfmt sheetId="5" sqref="I4" start="0" length="2147483647">
    <dxf>
      <font/>
    </dxf>
  </rfmt>
  <rfmt sheetId="5" sqref="I4">
    <dxf>
      <alignment horizontal="center" readingOrder="0"/>
    </dxf>
  </rfmt>
  <rfmt sheetId="5" sqref="I4" start="0" length="0">
    <dxf>
      <border>
        <left/>
        <right/>
        <top style="thin">
          <color indexed="64"/>
        </top>
        <bottom/>
      </border>
    </dxf>
  </rfmt>
  <rfmt sheetId="5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J4" start="0" length="0">
    <dxf>
      <fill>
        <patternFill patternType="solid">
          <bgColor rgb="FFD9D9D9"/>
        </patternFill>
      </fill>
    </dxf>
  </rfmt>
  <rfmt sheetId="5" sqref="J4" start="0" length="2147483647">
    <dxf>
      <font>
        <b/>
      </font>
    </dxf>
  </rfmt>
  <rfmt sheetId="5" sqref="J4" start="0" length="2147483647">
    <dxf>
      <font/>
    </dxf>
  </rfmt>
  <rfmt sheetId="5" sqref="J4">
    <dxf>
      <alignment horizontal="center" readingOrder="0"/>
    </dxf>
  </rfmt>
  <rfmt sheetId="5" sqref="J4" start="0" length="0">
    <dxf>
      <border>
        <left/>
        <right/>
        <top style="thin">
          <color indexed="64"/>
        </top>
        <bottom/>
      </border>
    </dxf>
  </rfmt>
  <rfmt sheetId="5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K4" start="0" length="0">
    <dxf>
      <fill>
        <patternFill patternType="solid">
          <bgColor rgb="FFD9D9D9"/>
        </patternFill>
      </fill>
    </dxf>
  </rfmt>
  <rfmt sheetId="5" sqref="K4" start="0" length="2147483647">
    <dxf>
      <font>
        <b/>
      </font>
    </dxf>
  </rfmt>
  <rfmt sheetId="5" sqref="K4" start="0" length="2147483647">
    <dxf>
      <font/>
    </dxf>
  </rfmt>
  <rfmt sheetId="5" sqref="K4">
    <dxf>
      <alignment horizontal="center" readingOrder="0"/>
    </dxf>
  </rfmt>
  <rfmt sheetId="5" sqref="K4" start="0" length="0">
    <dxf>
      <border>
        <left/>
        <right/>
        <top style="thin">
          <color indexed="64"/>
        </top>
        <bottom/>
      </border>
    </dxf>
  </rfmt>
  <rfmt sheetId="5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3" start="0" length="2147483647">
    <dxf>
      <font/>
    </dxf>
  </rfmt>
  <rfmt sheetId="5" sqref="L3" start="0" length="2147483647">
    <dxf>
      <font/>
    </dxf>
  </rfmt>
  <rfmt sheetId="5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4" start="0" length="0">
    <dxf>
      <fill>
        <patternFill patternType="solid">
          <bgColor rgb="FFD9D9D9"/>
        </patternFill>
      </fill>
    </dxf>
  </rfmt>
  <rfmt sheetId="5" sqref="L4" start="0" length="2147483647">
    <dxf>
      <font>
        <b/>
      </font>
    </dxf>
  </rfmt>
  <rfmt sheetId="5" sqref="L4" start="0" length="2147483647">
    <dxf>
      <font/>
    </dxf>
  </rfmt>
  <rfmt sheetId="5" sqref="L4">
    <dxf>
      <alignment horizontal="center" readingOrder="0"/>
    </dxf>
  </rfmt>
  <rfmt sheetId="5" sqref="L4" start="0" length="0">
    <dxf>
      <border>
        <left/>
        <right/>
        <top style="thin">
          <color indexed="64"/>
        </top>
        <bottom/>
      </border>
    </dxf>
  </rfmt>
  <rfmt sheetId="5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3" start="0" length="2147483647">
    <dxf>
      <font/>
    </dxf>
  </rfmt>
  <rfmt sheetId="5" sqref="M3" start="0" length="2147483647">
    <dxf>
      <font/>
    </dxf>
  </rfmt>
  <rfmt sheetId="5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4" start="0" length="0">
    <dxf>
      <fill>
        <patternFill patternType="solid">
          <bgColor rgb="FFD9D9D9"/>
        </patternFill>
      </fill>
    </dxf>
  </rfmt>
  <rfmt sheetId="5" sqref="M4" start="0" length="2147483647">
    <dxf>
      <font>
        <b/>
      </font>
    </dxf>
  </rfmt>
  <rfmt sheetId="5" sqref="M4" start="0" length="2147483647">
    <dxf>
      <font/>
    </dxf>
  </rfmt>
  <rfmt sheetId="5" sqref="M4">
    <dxf>
      <alignment horizontal="center" readingOrder="0"/>
    </dxf>
  </rfmt>
  <rfmt sheetId="5" sqref="M4" start="0" length="0">
    <dxf>
      <border>
        <left/>
        <right/>
        <top style="thin">
          <color indexed="64"/>
        </top>
        <bottom/>
      </border>
    </dxf>
  </rfmt>
  <rfmt sheetId="5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N4" start="0" length="0">
    <dxf>
      <fill>
        <patternFill patternType="solid">
          <bgColor rgb="FFD9D9D9"/>
        </patternFill>
      </fill>
    </dxf>
  </rfmt>
  <rfmt sheetId="5" sqref="N4" start="0" length="2147483647">
    <dxf>
      <font>
        <b/>
      </font>
    </dxf>
  </rfmt>
  <rfmt sheetId="5" sqref="N4" start="0" length="2147483647">
    <dxf>
      <font/>
    </dxf>
  </rfmt>
  <rfmt sheetId="5" sqref="N4">
    <dxf>
      <alignment horizontal="center" readingOrder="0"/>
    </dxf>
  </rfmt>
  <rfmt sheetId="5" sqref="N4" start="0" length="0">
    <dxf>
      <border>
        <left/>
        <right/>
        <top style="thin">
          <color indexed="64"/>
        </top>
        <bottom/>
      </border>
    </dxf>
  </rfmt>
  <rfmt sheetId="5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O4" start="0" length="0">
    <dxf>
      <fill>
        <patternFill patternType="solid">
          <bgColor rgb="FFD9D9D9"/>
        </patternFill>
      </fill>
    </dxf>
  </rfmt>
  <rfmt sheetId="5" sqref="O4" start="0" length="2147483647">
    <dxf>
      <font>
        <b/>
      </font>
    </dxf>
  </rfmt>
  <rfmt sheetId="5" sqref="O4" start="0" length="2147483647">
    <dxf>
      <font/>
    </dxf>
  </rfmt>
  <rfmt sheetId="5" sqref="O4">
    <dxf>
      <alignment horizontal="center" readingOrder="0"/>
    </dxf>
  </rfmt>
  <rfmt sheetId="5" sqref="O4" start="0" length="0">
    <dxf>
      <border>
        <left/>
        <right/>
        <top style="thin">
          <color indexed="64"/>
        </top>
        <bottom/>
      </border>
    </dxf>
  </rfmt>
  <rfmt sheetId="5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P4" start="0" length="0">
    <dxf>
      <fill>
        <patternFill patternType="solid">
          <bgColor rgb="FFD9D9D9"/>
        </patternFill>
      </fill>
    </dxf>
  </rfmt>
  <rfmt sheetId="5" sqref="P4" start="0" length="2147483647">
    <dxf>
      <font>
        <b/>
      </font>
    </dxf>
  </rfmt>
  <rfmt sheetId="5" sqref="P4" start="0" length="2147483647">
    <dxf>
      <font/>
    </dxf>
  </rfmt>
  <rfmt sheetId="5" sqref="P4">
    <dxf>
      <alignment horizontal="center" readingOrder="0"/>
    </dxf>
  </rfmt>
  <rfmt sheetId="5" sqref="P4" start="0" length="0">
    <dxf>
      <border>
        <left/>
        <right/>
        <top style="thin">
          <color indexed="64"/>
        </top>
        <bottom/>
      </border>
    </dxf>
  </rfmt>
  <rfmt sheetId="5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Q4" start="0" length="0">
    <dxf>
      <fill>
        <patternFill patternType="solid">
          <bgColor rgb="FFD9D9D9"/>
        </patternFill>
      </fill>
    </dxf>
  </rfmt>
  <rfmt sheetId="5" sqref="Q4" start="0" length="2147483647">
    <dxf>
      <font>
        <b/>
      </font>
    </dxf>
  </rfmt>
  <rfmt sheetId="5" sqref="Q4" start="0" length="2147483647">
    <dxf>
      <font/>
    </dxf>
  </rfmt>
  <rfmt sheetId="5" sqref="Q4">
    <dxf>
      <alignment horizontal="center" readingOrder="0"/>
    </dxf>
  </rfmt>
  <rfmt sheetId="5" sqref="Q4" start="0" length="0">
    <dxf>
      <border>
        <left/>
        <right/>
        <top style="thin">
          <color indexed="64"/>
        </top>
        <bottom/>
      </border>
    </dxf>
  </rfmt>
  <rfmt sheetId="5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R4" start="0" length="0">
    <dxf>
      <fill>
        <patternFill patternType="solid">
          <bgColor rgb="FFD9D9D9"/>
        </patternFill>
      </fill>
    </dxf>
  </rfmt>
  <rfmt sheetId="5" sqref="R4" start="0" length="2147483647">
    <dxf>
      <font>
        <b/>
      </font>
    </dxf>
  </rfmt>
  <rfmt sheetId="5" sqref="R4" start="0" length="2147483647">
    <dxf>
      <font/>
    </dxf>
  </rfmt>
  <rfmt sheetId="5" sqref="R4">
    <dxf>
      <alignment horizontal="center" readingOrder="0"/>
    </dxf>
  </rfmt>
  <rfmt sheetId="5" sqref="R4" start="0" length="0">
    <dxf>
      <border>
        <left/>
        <right/>
        <top style="thin">
          <color indexed="64"/>
        </top>
        <bottom/>
      </border>
    </dxf>
  </rfmt>
  <rfmt sheetId="5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S4" start="0" length="0">
    <dxf>
      <fill>
        <patternFill patternType="solid">
          <bgColor rgb="FFD9D9D9"/>
        </patternFill>
      </fill>
    </dxf>
  </rfmt>
  <rfmt sheetId="5" sqref="S4" start="0" length="2147483647">
    <dxf>
      <font>
        <b/>
      </font>
    </dxf>
  </rfmt>
  <rfmt sheetId="5" sqref="S4" start="0" length="2147483647">
    <dxf>
      <font/>
    </dxf>
  </rfmt>
  <rfmt sheetId="5" sqref="S4">
    <dxf>
      <alignment horizontal="center" readingOrder="0"/>
    </dxf>
  </rfmt>
  <rfmt sheetId="5" sqref="S4" start="0" length="0">
    <dxf>
      <border>
        <left/>
        <right/>
        <top style="thin">
          <color indexed="64"/>
        </top>
        <bottom/>
      </border>
    </dxf>
  </rfmt>
  <rfmt sheetId="5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T4" start="0" length="0">
    <dxf>
      <fill>
        <patternFill patternType="solid">
          <bgColor rgb="FFD9D9D9"/>
        </patternFill>
      </fill>
    </dxf>
  </rfmt>
  <rfmt sheetId="5" sqref="T4" start="0" length="2147483647">
    <dxf>
      <font>
        <b/>
      </font>
    </dxf>
  </rfmt>
  <rfmt sheetId="5" sqref="T4" start="0" length="2147483647">
    <dxf>
      <font/>
    </dxf>
  </rfmt>
  <rfmt sheetId="5" sqref="T4">
    <dxf>
      <alignment horizontal="center" readingOrder="0"/>
    </dxf>
  </rfmt>
  <rfmt sheetId="5" sqref="T4" start="0" length="0">
    <dxf>
      <border>
        <left/>
        <right/>
        <top style="thin">
          <color indexed="64"/>
        </top>
        <bottom/>
      </border>
    </dxf>
  </rfmt>
  <rfmt sheetId="5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U4" start="0" length="0">
    <dxf>
      <fill>
        <patternFill patternType="solid">
          <bgColor rgb="FFD9D9D9"/>
        </patternFill>
      </fill>
    </dxf>
  </rfmt>
  <rfmt sheetId="5" sqref="U4" start="0" length="2147483647">
    <dxf>
      <font>
        <b/>
      </font>
    </dxf>
  </rfmt>
  <rfmt sheetId="5" sqref="U4" start="0" length="2147483647">
    <dxf>
      <font/>
    </dxf>
  </rfmt>
  <rfmt sheetId="5" sqref="U4">
    <dxf>
      <alignment horizontal="center" readingOrder="0"/>
    </dxf>
  </rfmt>
  <rfmt sheetId="5" sqref="U4" start="0" length="0">
    <dxf>
      <border>
        <left/>
        <right/>
        <top style="thin">
          <color indexed="64"/>
        </top>
        <bottom/>
      </border>
    </dxf>
  </rfmt>
  <rfmt sheetId="5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3" start="0" length="0">
    <dxf>
      <fill>
        <patternFill patternType="solid">
          <bgColor rgb="FFF2F2F2"/>
        </patternFill>
      </fill>
    </dxf>
  </rfmt>
  <rfmt sheetId="5" sqref="V3" start="0" length="2147483647">
    <dxf>
      <font/>
    </dxf>
  </rfmt>
  <rfmt sheetId="5" sqref="V3" start="0" length="2147483647">
    <dxf>
      <font/>
    </dxf>
  </rfmt>
  <rfmt sheetId="5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4" start="0" length="0">
    <dxf>
      <fill>
        <patternFill patternType="solid">
          <bgColor rgb="FFD9D9D9"/>
        </patternFill>
      </fill>
    </dxf>
  </rfmt>
  <rfmt sheetId="5" sqref="V4" start="0" length="2147483647">
    <dxf>
      <font>
        <b/>
      </font>
    </dxf>
  </rfmt>
  <rfmt sheetId="5" sqref="V4" start="0" length="2147483647">
    <dxf>
      <font/>
    </dxf>
  </rfmt>
  <rfmt sheetId="5" sqref="V4">
    <dxf>
      <alignment horizontal="center" readingOrder="0"/>
    </dxf>
  </rfmt>
  <rfmt sheetId="5" sqref="V4" start="0" length="0">
    <dxf>
      <border>
        <left/>
        <right/>
        <top style="thin">
          <color indexed="64"/>
        </top>
        <bottom/>
      </border>
    </dxf>
  </rfmt>
  <rfmt sheetId="5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W4" start="0" length="0">
    <dxf>
      <fill>
        <patternFill patternType="solid">
          <bgColor rgb="FFD9D9D9"/>
        </patternFill>
      </fill>
    </dxf>
  </rfmt>
  <rfmt sheetId="5" sqref="W4" start="0" length="2147483647">
    <dxf>
      <font>
        <b/>
      </font>
    </dxf>
  </rfmt>
  <rfmt sheetId="5" sqref="W4" start="0" length="2147483647">
    <dxf>
      <font/>
    </dxf>
  </rfmt>
  <rfmt sheetId="5" sqref="W4">
    <dxf>
      <alignment horizontal="center" readingOrder="0"/>
    </dxf>
  </rfmt>
  <rfmt sheetId="5" sqref="W4" start="0" length="0">
    <dxf>
      <border>
        <left/>
        <right/>
        <top style="thin">
          <color indexed="64"/>
        </top>
        <bottom/>
      </border>
    </dxf>
  </rfmt>
  <rfmt sheetId="5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X4" start="0" length="0">
    <dxf>
      <fill>
        <patternFill patternType="solid">
          <bgColor rgb="FFD9D9D9"/>
        </patternFill>
      </fill>
    </dxf>
  </rfmt>
  <rfmt sheetId="5" sqref="X4" start="0" length="2147483647">
    <dxf>
      <font>
        <b/>
      </font>
    </dxf>
  </rfmt>
  <rfmt sheetId="5" sqref="X4" start="0" length="2147483647">
    <dxf>
      <font/>
    </dxf>
  </rfmt>
  <rfmt sheetId="5" sqref="X4">
    <dxf>
      <alignment horizontal="center" readingOrder="0"/>
    </dxf>
  </rfmt>
  <rfmt sheetId="5" sqref="X4" start="0" length="0">
    <dxf>
      <border>
        <left/>
        <right/>
        <top style="thin">
          <color indexed="64"/>
        </top>
        <bottom/>
      </border>
    </dxf>
  </rfmt>
  <rfmt sheetId="5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Y4" start="0" length="0">
    <dxf>
      <fill>
        <patternFill patternType="solid">
          <bgColor rgb="FFD9D9D9"/>
        </patternFill>
      </fill>
    </dxf>
  </rfmt>
  <rfmt sheetId="5" sqref="Y4" start="0" length="2147483647">
    <dxf>
      <font>
        <b/>
      </font>
    </dxf>
  </rfmt>
  <rfmt sheetId="5" sqref="Y4" start="0" length="2147483647">
    <dxf>
      <font/>
    </dxf>
  </rfmt>
  <rfmt sheetId="5" sqref="Y4">
    <dxf>
      <alignment horizontal="center" readingOrder="0"/>
    </dxf>
  </rfmt>
  <rfmt sheetId="5" sqref="Y4" start="0" length="0">
    <dxf>
      <border>
        <left/>
        <right/>
        <top style="thin">
          <color indexed="64"/>
        </top>
        <bottom/>
      </border>
    </dxf>
  </rfmt>
  <rfmt sheetId="5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3" start="0" length="0">
    <dxf>
      <fill>
        <patternFill patternType="solid">
          <bgColor rgb="FFF2F2F2"/>
        </patternFill>
      </fill>
    </dxf>
  </rfmt>
  <rfmt sheetId="5" sqref="Z3" start="0" length="2147483647">
    <dxf>
      <font/>
    </dxf>
  </rfmt>
  <rfmt sheetId="5" sqref="Z3" start="0" length="2147483647">
    <dxf>
      <font/>
    </dxf>
  </rfmt>
  <rfmt sheetId="5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4" start="0" length="0">
    <dxf>
      <fill>
        <patternFill patternType="solid">
          <bgColor rgb="FFD9D9D9"/>
        </patternFill>
      </fill>
    </dxf>
  </rfmt>
  <rfmt sheetId="5" sqref="Z4" start="0" length="2147483647">
    <dxf>
      <font>
        <b/>
      </font>
    </dxf>
  </rfmt>
  <rfmt sheetId="5" sqref="Z4" start="0" length="2147483647">
    <dxf>
      <font/>
    </dxf>
  </rfmt>
  <rfmt sheetId="5" sqref="Z4">
    <dxf>
      <alignment horizontal="center" readingOrder="0"/>
    </dxf>
  </rfmt>
  <rfmt sheetId="5" sqref="Z4" start="0" length="0">
    <dxf>
      <border>
        <left/>
        <right/>
        <top style="thin">
          <color indexed="64"/>
        </top>
        <bottom/>
      </border>
    </dxf>
  </rfmt>
  <rfmt sheetId="5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A4" start="0" length="0">
    <dxf>
      <fill>
        <patternFill patternType="solid">
          <bgColor rgb="FFD9D9D9"/>
        </patternFill>
      </fill>
    </dxf>
  </rfmt>
  <rfmt sheetId="5" sqref="AA4" start="0" length="2147483647">
    <dxf>
      <font>
        <b/>
      </font>
    </dxf>
  </rfmt>
  <rfmt sheetId="5" sqref="AA4" start="0" length="2147483647">
    <dxf>
      <font/>
    </dxf>
  </rfmt>
  <rfmt sheetId="5" sqref="AA4">
    <dxf>
      <alignment horizontal="center" readingOrder="0"/>
    </dxf>
  </rfmt>
  <rfmt sheetId="5" sqref="AA4" start="0" length="0">
    <dxf>
      <border>
        <left/>
        <right/>
        <top style="thin">
          <color indexed="64"/>
        </top>
        <bottom/>
      </border>
    </dxf>
  </rfmt>
  <rfmt sheetId="5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B4" start="0" length="0">
    <dxf>
      <fill>
        <patternFill patternType="solid">
          <bgColor rgb="FFD9D9D9"/>
        </patternFill>
      </fill>
    </dxf>
  </rfmt>
  <rfmt sheetId="5" sqref="AB4" start="0" length="2147483647">
    <dxf>
      <font>
        <b/>
      </font>
    </dxf>
  </rfmt>
  <rfmt sheetId="5" sqref="AB4" start="0" length="2147483647">
    <dxf>
      <font/>
    </dxf>
  </rfmt>
  <rfmt sheetId="5" sqref="AB4">
    <dxf>
      <alignment horizontal="center" readingOrder="0"/>
    </dxf>
  </rfmt>
  <rfmt sheetId="5" sqref="AB4" start="0" length="0">
    <dxf>
      <border>
        <left/>
        <right/>
        <top style="thin">
          <color indexed="64"/>
        </top>
        <bottom/>
      </border>
    </dxf>
  </rfmt>
  <rfmt sheetId="5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1" start="0" length="0">
    <dxf>
      <numFmt numFmtId="19" formatCode="m/d/yyyy"/>
    </dxf>
  </rfmt>
  <rfmt sheetId="5" sqref="E1">
    <dxf>
      <alignment horizontal="left" readingOrder="0"/>
    </dxf>
  </rfmt>
  <rfmt sheetId="5" sqref="E1" start="0" length="2147483647">
    <dxf>
      <font>
        <b/>
      </font>
    </dxf>
  </rfmt>
  <rfmt sheetId="5" sqref="M3:M56" start="0" length="0">
    <dxf>
      <border>
        <right style="thin">
          <color auto="1"/>
        </right>
      </border>
    </dxf>
  </rfmt>
  <rfmt sheetId="5" sqref="O3:O56" start="0" length="0">
    <dxf>
      <border>
        <right style="thin">
          <color auto="1"/>
        </right>
      </border>
    </dxf>
  </rfmt>
  <rfmt sheetId="5" sqref="Q3:Q56" start="0" length="0">
    <dxf>
      <border>
        <right style="thin">
          <color auto="1"/>
        </right>
      </border>
    </dxf>
  </rfmt>
  <rfmt sheetId="5" sqref="AA3:AA56" start="0" length="0">
    <dxf>
      <border>
        <right style="thin">
          <color auto="1"/>
        </right>
      </border>
    </dxf>
  </rfmt>
  <rfmt sheetId="6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4" start="0" length="0">
    <dxf>
      <fill>
        <patternFill patternType="solid">
          <bgColor rgb="FFD9D9D9"/>
        </patternFill>
      </fill>
    </dxf>
  </rfmt>
  <rfmt sheetId="6" sqref="A4" start="0" length="2147483647">
    <dxf>
      <font>
        <b/>
      </font>
    </dxf>
  </rfmt>
  <rfmt sheetId="6" sqref="A4" start="0" length="2147483647">
    <dxf>
      <font/>
    </dxf>
  </rfmt>
  <rfmt sheetId="6" sqref="A4">
    <dxf>
      <alignment horizontal="left" readingOrder="0"/>
    </dxf>
  </rfmt>
  <rfmt sheetId="6" sqref="A4" start="0" length="0">
    <dxf>
      <border>
        <left/>
        <right/>
        <top style="thin">
          <color indexed="64"/>
        </top>
        <bottom/>
      </border>
    </dxf>
  </rfmt>
  <rfmt sheetId="6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B4" start="0" length="0">
    <dxf>
      <fill>
        <patternFill patternType="solid">
          <bgColor rgb="FFD9D9D9"/>
        </patternFill>
      </fill>
    </dxf>
  </rfmt>
  <rfmt sheetId="6" sqref="B4" start="0" length="2147483647">
    <dxf>
      <font>
        <b/>
      </font>
    </dxf>
  </rfmt>
  <rfmt sheetId="6" sqref="B4" start="0" length="2147483647">
    <dxf>
      <font/>
    </dxf>
  </rfmt>
  <rfmt sheetId="6" sqref="B4">
    <dxf>
      <alignment horizontal="left" readingOrder="0"/>
    </dxf>
  </rfmt>
  <rfmt sheetId="6" sqref="B4" start="0" length="0">
    <dxf>
      <border>
        <left/>
        <right/>
        <top style="thin">
          <color indexed="64"/>
        </top>
        <bottom/>
      </border>
    </dxf>
  </rfmt>
  <rfmt sheetId="6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C4" start="0" length="0">
    <dxf>
      <fill>
        <patternFill patternType="solid">
          <bgColor rgb="FFD9D9D9"/>
        </patternFill>
      </fill>
    </dxf>
  </rfmt>
  <rfmt sheetId="6" sqref="C4" start="0" length="2147483647">
    <dxf>
      <font>
        <b/>
      </font>
    </dxf>
  </rfmt>
  <rfmt sheetId="6" sqref="C4" start="0" length="2147483647">
    <dxf>
      <font/>
    </dxf>
  </rfmt>
  <rfmt sheetId="6" sqref="C4">
    <dxf>
      <alignment horizontal="left" readingOrder="0"/>
    </dxf>
  </rfmt>
  <rfmt sheetId="6" sqref="C4" start="0" length="0">
    <dxf>
      <border>
        <left/>
        <right/>
        <top style="thin">
          <color indexed="64"/>
        </top>
        <bottom/>
      </border>
    </dxf>
  </rfmt>
  <rfmt sheetId="6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3" start="0" length="2147483647">
    <dxf>
      <font/>
    </dxf>
  </rfmt>
  <rfmt sheetId="6" sqref="D3" start="0" length="2147483647">
    <dxf>
      <font/>
    </dxf>
  </rfmt>
  <rfmt sheetId="6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4" start="0" length="0">
    <dxf>
      <fill>
        <patternFill patternType="solid">
          <bgColor rgb="FFD9D9D9"/>
        </patternFill>
      </fill>
    </dxf>
  </rfmt>
  <rfmt sheetId="6" sqref="D4" start="0" length="2147483647">
    <dxf>
      <font>
        <b/>
      </font>
    </dxf>
  </rfmt>
  <rfmt sheetId="6" sqref="D4" start="0" length="2147483647">
    <dxf>
      <font/>
    </dxf>
  </rfmt>
  <rfmt sheetId="6" sqref="D4">
    <dxf>
      <alignment horizontal="left" readingOrder="0"/>
    </dxf>
  </rfmt>
  <rfmt sheetId="6" sqref="D4" start="0" length="0">
    <dxf>
      <border>
        <left/>
        <right/>
        <top style="thin">
          <color indexed="64"/>
        </top>
        <bottom/>
      </border>
    </dxf>
  </rfmt>
  <rfmt sheetId="6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3" start="0" length="2147483647">
    <dxf>
      <font/>
    </dxf>
  </rfmt>
  <rfmt sheetId="6" sqref="E3" start="0" length="2147483647">
    <dxf>
      <font/>
    </dxf>
  </rfmt>
  <rfmt sheetId="6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4" start="0" length="0">
    <dxf>
      <fill>
        <patternFill patternType="solid">
          <bgColor rgb="FFD9D9D9"/>
        </patternFill>
      </fill>
    </dxf>
  </rfmt>
  <rfmt sheetId="6" sqref="E4" start="0" length="2147483647">
    <dxf>
      <font>
        <b/>
      </font>
    </dxf>
  </rfmt>
  <rfmt sheetId="6" sqref="E4" start="0" length="2147483647">
    <dxf>
      <font/>
    </dxf>
  </rfmt>
  <rfmt sheetId="6" sqref="E4">
    <dxf>
      <alignment horizontal="left" readingOrder="0"/>
    </dxf>
  </rfmt>
  <rfmt sheetId="6" sqref="E4" start="0" length="0">
    <dxf>
      <border>
        <left/>
        <right/>
        <top style="thin">
          <color indexed="64"/>
        </top>
        <bottom/>
      </border>
    </dxf>
  </rfmt>
  <rfmt sheetId="6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3" start="0" length="2147483647">
    <dxf>
      <font/>
    </dxf>
  </rfmt>
  <rfmt sheetId="6" sqref="F3" start="0" length="2147483647">
    <dxf>
      <font/>
    </dxf>
  </rfmt>
  <rfmt sheetId="6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4" start="0" length="0">
    <dxf>
      <fill>
        <patternFill patternType="solid">
          <bgColor rgb="FFD9D9D9"/>
        </patternFill>
      </fill>
    </dxf>
  </rfmt>
  <rfmt sheetId="6" sqref="F4" start="0" length="2147483647">
    <dxf>
      <font>
        <b/>
      </font>
    </dxf>
  </rfmt>
  <rfmt sheetId="6" sqref="F4" start="0" length="2147483647">
    <dxf>
      <font/>
    </dxf>
  </rfmt>
  <rfmt sheetId="6" sqref="F4">
    <dxf>
      <alignment horizontal="center" readingOrder="0"/>
    </dxf>
  </rfmt>
  <rfmt sheetId="6" sqref="F4" start="0" length="0">
    <dxf>
      <border>
        <left/>
        <right/>
        <top style="thin">
          <color indexed="64"/>
        </top>
        <bottom/>
      </border>
    </dxf>
  </rfmt>
  <rfmt sheetId="6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3" start="0" length="2147483647">
    <dxf>
      <font/>
    </dxf>
  </rfmt>
  <rfmt sheetId="6" sqref="G3" start="0" length="2147483647">
    <dxf>
      <font/>
    </dxf>
  </rfmt>
  <rfmt sheetId="6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4" start="0" length="0">
    <dxf>
      <fill>
        <patternFill patternType="solid">
          <bgColor rgb="FFD9D9D9"/>
        </patternFill>
      </fill>
    </dxf>
  </rfmt>
  <rfmt sheetId="6" sqref="G4" start="0" length="2147483647">
    <dxf>
      <font>
        <b/>
      </font>
    </dxf>
  </rfmt>
  <rfmt sheetId="6" sqref="G4" start="0" length="2147483647">
    <dxf>
      <font/>
    </dxf>
  </rfmt>
  <rfmt sheetId="6" sqref="G4">
    <dxf>
      <alignment horizontal="center" readingOrder="0"/>
    </dxf>
  </rfmt>
  <rfmt sheetId="6" sqref="G4" start="0" length="0">
    <dxf>
      <border>
        <left/>
        <right/>
        <top style="thin">
          <color indexed="64"/>
        </top>
        <bottom/>
      </border>
    </dxf>
  </rfmt>
  <rfmt sheetId="6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H4" start="0" length="0">
    <dxf>
      <fill>
        <patternFill patternType="solid">
          <bgColor rgb="FFD9D9D9"/>
        </patternFill>
      </fill>
    </dxf>
  </rfmt>
  <rfmt sheetId="6" sqref="H4" start="0" length="2147483647">
    <dxf>
      <font>
        <b/>
      </font>
    </dxf>
  </rfmt>
  <rfmt sheetId="6" sqref="H4" start="0" length="2147483647">
    <dxf>
      <font/>
    </dxf>
  </rfmt>
  <rfmt sheetId="6" sqref="H4">
    <dxf>
      <alignment horizontal="center" readingOrder="0"/>
    </dxf>
  </rfmt>
  <rfmt sheetId="6" sqref="H4" start="0" length="0">
    <dxf>
      <border>
        <left/>
        <right/>
        <top style="thin">
          <color indexed="64"/>
        </top>
        <bottom/>
      </border>
    </dxf>
  </rfmt>
  <rfmt sheetId="6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I4" start="0" length="0">
    <dxf>
      <fill>
        <patternFill patternType="solid">
          <bgColor rgb="FFD9D9D9"/>
        </patternFill>
      </fill>
    </dxf>
  </rfmt>
  <rfmt sheetId="6" sqref="I4" start="0" length="2147483647">
    <dxf>
      <font>
        <b/>
      </font>
    </dxf>
  </rfmt>
  <rfmt sheetId="6" sqref="I4" start="0" length="2147483647">
    <dxf>
      <font/>
    </dxf>
  </rfmt>
  <rfmt sheetId="6" sqref="I4">
    <dxf>
      <alignment horizontal="center" readingOrder="0"/>
    </dxf>
  </rfmt>
  <rfmt sheetId="6" sqref="I4" start="0" length="0">
    <dxf>
      <border>
        <left/>
        <right/>
        <top style="thin">
          <color indexed="64"/>
        </top>
        <bottom/>
      </border>
    </dxf>
  </rfmt>
  <rfmt sheetId="6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J4" start="0" length="0">
    <dxf>
      <fill>
        <patternFill patternType="solid">
          <bgColor rgb="FFD9D9D9"/>
        </patternFill>
      </fill>
    </dxf>
  </rfmt>
  <rfmt sheetId="6" sqref="J4" start="0" length="2147483647">
    <dxf>
      <font>
        <b/>
      </font>
    </dxf>
  </rfmt>
  <rfmt sheetId="6" sqref="J4" start="0" length="2147483647">
    <dxf>
      <font/>
    </dxf>
  </rfmt>
  <rfmt sheetId="6" sqref="J4">
    <dxf>
      <alignment horizontal="center" readingOrder="0"/>
    </dxf>
  </rfmt>
  <rfmt sheetId="6" sqref="J4" start="0" length="0">
    <dxf>
      <border>
        <left/>
        <right/>
        <top style="thin">
          <color indexed="64"/>
        </top>
        <bottom/>
      </border>
    </dxf>
  </rfmt>
  <rfmt sheetId="6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K4" start="0" length="0">
    <dxf>
      <fill>
        <patternFill patternType="solid">
          <bgColor rgb="FFD9D9D9"/>
        </patternFill>
      </fill>
    </dxf>
  </rfmt>
  <rfmt sheetId="6" sqref="K4" start="0" length="2147483647">
    <dxf>
      <font>
        <b/>
      </font>
    </dxf>
  </rfmt>
  <rfmt sheetId="6" sqref="K4" start="0" length="2147483647">
    <dxf>
      <font/>
    </dxf>
  </rfmt>
  <rfmt sheetId="6" sqref="K4">
    <dxf>
      <alignment horizontal="center" readingOrder="0"/>
    </dxf>
  </rfmt>
  <rfmt sheetId="6" sqref="K4" start="0" length="0">
    <dxf>
      <border>
        <left/>
        <right/>
        <top style="thin">
          <color indexed="64"/>
        </top>
        <bottom/>
      </border>
    </dxf>
  </rfmt>
  <rfmt sheetId="6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3" start="0" length="2147483647">
    <dxf>
      <font/>
    </dxf>
  </rfmt>
  <rfmt sheetId="6" sqref="L3" start="0" length="2147483647">
    <dxf>
      <font/>
    </dxf>
  </rfmt>
  <rfmt sheetId="6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4" start="0" length="0">
    <dxf>
      <fill>
        <patternFill patternType="solid">
          <bgColor rgb="FFD9D9D9"/>
        </patternFill>
      </fill>
    </dxf>
  </rfmt>
  <rfmt sheetId="6" sqref="L4" start="0" length="2147483647">
    <dxf>
      <font>
        <b/>
      </font>
    </dxf>
  </rfmt>
  <rfmt sheetId="6" sqref="L4" start="0" length="2147483647">
    <dxf>
      <font/>
    </dxf>
  </rfmt>
  <rfmt sheetId="6" sqref="L4">
    <dxf>
      <alignment horizontal="center" readingOrder="0"/>
    </dxf>
  </rfmt>
  <rfmt sheetId="6" sqref="L4" start="0" length="0">
    <dxf>
      <border>
        <left/>
        <right/>
        <top style="thin">
          <color indexed="64"/>
        </top>
        <bottom/>
      </border>
    </dxf>
  </rfmt>
  <rfmt sheetId="6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3" start="0" length="2147483647">
    <dxf>
      <font/>
    </dxf>
  </rfmt>
  <rfmt sheetId="6" sqref="M3" start="0" length="2147483647">
    <dxf>
      <font/>
    </dxf>
  </rfmt>
  <rfmt sheetId="6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4" start="0" length="0">
    <dxf>
      <fill>
        <patternFill patternType="solid">
          <bgColor rgb="FFD9D9D9"/>
        </patternFill>
      </fill>
    </dxf>
  </rfmt>
  <rfmt sheetId="6" sqref="M4" start="0" length="2147483647">
    <dxf>
      <font>
        <b/>
      </font>
    </dxf>
  </rfmt>
  <rfmt sheetId="6" sqref="M4" start="0" length="2147483647">
    <dxf>
      <font/>
    </dxf>
  </rfmt>
  <rfmt sheetId="6" sqref="M4">
    <dxf>
      <alignment horizontal="center" readingOrder="0"/>
    </dxf>
  </rfmt>
  <rfmt sheetId="6" sqref="M4" start="0" length="0">
    <dxf>
      <border>
        <left/>
        <right/>
        <top style="thin">
          <color indexed="64"/>
        </top>
        <bottom/>
      </border>
    </dxf>
  </rfmt>
  <rfmt sheetId="6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N4" start="0" length="0">
    <dxf>
      <fill>
        <patternFill patternType="solid">
          <bgColor rgb="FFD9D9D9"/>
        </patternFill>
      </fill>
    </dxf>
  </rfmt>
  <rfmt sheetId="6" sqref="N4" start="0" length="2147483647">
    <dxf>
      <font>
        <b/>
      </font>
    </dxf>
  </rfmt>
  <rfmt sheetId="6" sqref="N4" start="0" length="2147483647">
    <dxf>
      <font/>
    </dxf>
  </rfmt>
  <rfmt sheetId="6" sqref="N4">
    <dxf>
      <alignment horizontal="center" readingOrder="0"/>
    </dxf>
  </rfmt>
  <rfmt sheetId="6" sqref="N4" start="0" length="0">
    <dxf>
      <border>
        <left/>
        <right/>
        <top style="thin">
          <color indexed="64"/>
        </top>
        <bottom/>
      </border>
    </dxf>
  </rfmt>
  <rfmt sheetId="6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O4" start="0" length="0">
    <dxf>
      <fill>
        <patternFill patternType="solid">
          <bgColor rgb="FFD9D9D9"/>
        </patternFill>
      </fill>
    </dxf>
  </rfmt>
  <rfmt sheetId="6" sqref="O4" start="0" length="2147483647">
    <dxf>
      <font>
        <b/>
      </font>
    </dxf>
  </rfmt>
  <rfmt sheetId="6" sqref="O4" start="0" length="2147483647">
    <dxf>
      <font/>
    </dxf>
  </rfmt>
  <rfmt sheetId="6" sqref="O4">
    <dxf>
      <alignment horizontal="center" readingOrder="0"/>
    </dxf>
  </rfmt>
  <rfmt sheetId="6" sqref="O4" start="0" length="0">
    <dxf>
      <border>
        <left/>
        <right/>
        <top style="thin">
          <color indexed="64"/>
        </top>
        <bottom/>
      </border>
    </dxf>
  </rfmt>
  <rfmt sheetId="6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P4" start="0" length="0">
    <dxf>
      <fill>
        <patternFill patternType="solid">
          <bgColor rgb="FFD9D9D9"/>
        </patternFill>
      </fill>
    </dxf>
  </rfmt>
  <rfmt sheetId="6" sqref="P4" start="0" length="2147483647">
    <dxf>
      <font>
        <b/>
      </font>
    </dxf>
  </rfmt>
  <rfmt sheetId="6" sqref="P4" start="0" length="2147483647">
    <dxf>
      <font/>
    </dxf>
  </rfmt>
  <rfmt sheetId="6" sqref="P4">
    <dxf>
      <alignment horizontal="center" readingOrder="0"/>
    </dxf>
  </rfmt>
  <rfmt sheetId="6" sqref="P4" start="0" length="0">
    <dxf>
      <border>
        <left/>
        <right/>
        <top style="thin">
          <color indexed="64"/>
        </top>
        <bottom/>
      </border>
    </dxf>
  </rfmt>
  <rfmt sheetId="6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Q4" start="0" length="0">
    <dxf>
      <fill>
        <patternFill patternType="solid">
          <bgColor rgb="FFD9D9D9"/>
        </patternFill>
      </fill>
    </dxf>
  </rfmt>
  <rfmt sheetId="6" sqref="Q4" start="0" length="2147483647">
    <dxf>
      <font>
        <b/>
      </font>
    </dxf>
  </rfmt>
  <rfmt sheetId="6" sqref="Q4" start="0" length="2147483647">
    <dxf>
      <font/>
    </dxf>
  </rfmt>
  <rfmt sheetId="6" sqref="Q4">
    <dxf>
      <alignment horizontal="center" readingOrder="0"/>
    </dxf>
  </rfmt>
  <rfmt sheetId="6" sqref="Q4" start="0" length="0">
    <dxf>
      <border>
        <left/>
        <right/>
        <top style="thin">
          <color indexed="64"/>
        </top>
        <bottom/>
      </border>
    </dxf>
  </rfmt>
  <rfmt sheetId="6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R4" start="0" length="0">
    <dxf>
      <fill>
        <patternFill patternType="solid">
          <bgColor rgb="FFD9D9D9"/>
        </patternFill>
      </fill>
    </dxf>
  </rfmt>
  <rfmt sheetId="6" sqref="R4" start="0" length="2147483647">
    <dxf>
      <font>
        <b/>
      </font>
    </dxf>
  </rfmt>
  <rfmt sheetId="6" sqref="R4" start="0" length="2147483647">
    <dxf>
      <font/>
    </dxf>
  </rfmt>
  <rfmt sheetId="6" sqref="R4">
    <dxf>
      <alignment horizontal="center" readingOrder="0"/>
    </dxf>
  </rfmt>
  <rfmt sheetId="6" sqref="R4" start="0" length="0">
    <dxf>
      <border>
        <left/>
        <right/>
        <top style="thin">
          <color indexed="64"/>
        </top>
        <bottom/>
      </border>
    </dxf>
  </rfmt>
  <rfmt sheetId="6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S4" start="0" length="0">
    <dxf>
      <fill>
        <patternFill patternType="solid">
          <bgColor rgb="FFD9D9D9"/>
        </patternFill>
      </fill>
    </dxf>
  </rfmt>
  <rfmt sheetId="6" sqref="S4" start="0" length="2147483647">
    <dxf>
      <font>
        <b/>
      </font>
    </dxf>
  </rfmt>
  <rfmt sheetId="6" sqref="S4" start="0" length="2147483647">
    <dxf>
      <font/>
    </dxf>
  </rfmt>
  <rfmt sheetId="6" sqref="S4">
    <dxf>
      <alignment horizontal="center" readingOrder="0"/>
    </dxf>
  </rfmt>
  <rfmt sheetId="6" sqref="S4" start="0" length="0">
    <dxf>
      <border>
        <left/>
        <right/>
        <top style="thin">
          <color indexed="64"/>
        </top>
        <bottom/>
      </border>
    </dxf>
  </rfmt>
  <rfmt sheetId="6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T4" start="0" length="0">
    <dxf>
      <fill>
        <patternFill patternType="solid">
          <bgColor rgb="FFD9D9D9"/>
        </patternFill>
      </fill>
    </dxf>
  </rfmt>
  <rfmt sheetId="6" sqref="T4" start="0" length="2147483647">
    <dxf>
      <font>
        <b/>
      </font>
    </dxf>
  </rfmt>
  <rfmt sheetId="6" sqref="T4" start="0" length="2147483647">
    <dxf>
      <font/>
    </dxf>
  </rfmt>
  <rfmt sheetId="6" sqref="T4">
    <dxf>
      <alignment horizontal="center" readingOrder="0"/>
    </dxf>
  </rfmt>
  <rfmt sheetId="6" sqref="T4" start="0" length="0">
    <dxf>
      <border>
        <left/>
        <right/>
        <top style="thin">
          <color indexed="64"/>
        </top>
        <bottom/>
      </border>
    </dxf>
  </rfmt>
  <rfmt sheetId="6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U4" start="0" length="0">
    <dxf>
      <fill>
        <patternFill patternType="solid">
          <bgColor rgb="FFD9D9D9"/>
        </patternFill>
      </fill>
    </dxf>
  </rfmt>
  <rfmt sheetId="6" sqref="U4" start="0" length="2147483647">
    <dxf>
      <font>
        <b/>
      </font>
    </dxf>
  </rfmt>
  <rfmt sheetId="6" sqref="U4" start="0" length="2147483647">
    <dxf>
      <font/>
    </dxf>
  </rfmt>
  <rfmt sheetId="6" sqref="U4">
    <dxf>
      <alignment horizontal="center" readingOrder="0"/>
    </dxf>
  </rfmt>
  <rfmt sheetId="6" sqref="U4" start="0" length="0">
    <dxf>
      <border>
        <left/>
        <right/>
        <top style="thin">
          <color indexed="64"/>
        </top>
        <bottom/>
      </border>
    </dxf>
  </rfmt>
  <rfmt sheetId="6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3" start="0" length="0">
    <dxf>
      <fill>
        <patternFill patternType="solid">
          <bgColor rgb="FFF2F2F2"/>
        </patternFill>
      </fill>
    </dxf>
  </rfmt>
  <rfmt sheetId="6" sqref="V3" start="0" length="2147483647">
    <dxf>
      <font/>
    </dxf>
  </rfmt>
  <rfmt sheetId="6" sqref="V3" start="0" length="2147483647">
    <dxf>
      <font/>
    </dxf>
  </rfmt>
  <rfmt sheetId="6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4" start="0" length="0">
    <dxf>
      <fill>
        <patternFill patternType="solid">
          <bgColor rgb="FFD9D9D9"/>
        </patternFill>
      </fill>
    </dxf>
  </rfmt>
  <rfmt sheetId="6" sqref="V4" start="0" length="2147483647">
    <dxf>
      <font>
        <b/>
      </font>
    </dxf>
  </rfmt>
  <rfmt sheetId="6" sqref="V4" start="0" length="2147483647">
    <dxf>
      <font/>
    </dxf>
  </rfmt>
  <rfmt sheetId="6" sqref="V4">
    <dxf>
      <alignment horizontal="center" readingOrder="0"/>
    </dxf>
  </rfmt>
  <rfmt sheetId="6" sqref="V4" start="0" length="0">
    <dxf>
      <border>
        <left/>
        <right/>
        <top style="thin">
          <color indexed="64"/>
        </top>
        <bottom/>
      </border>
    </dxf>
  </rfmt>
  <rfmt sheetId="6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W4" start="0" length="0">
    <dxf>
      <fill>
        <patternFill patternType="solid">
          <bgColor rgb="FFD9D9D9"/>
        </patternFill>
      </fill>
    </dxf>
  </rfmt>
  <rfmt sheetId="6" sqref="W4" start="0" length="2147483647">
    <dxf>
      <font>
        <b/>
      </font>
    </dxf>
  </rfmt>
  <rfmt sheetId="6" sqref="W4" start="0" length="2147483647">
    <dxf>
      <font/>
    </dxf>
  </rfmt>
  <rfmt sheetId="6" sqref="W4">
    <dxf>
      <alignment horizontal="center" readingOrder="0"/>
    </dxf>
  </rfmt>
  <rfmt sheetId="6" sqref="W4" start="0" length="0">
    <dxf>
      <border>
        <left/>
        <right/>
        <top style="thin">
          <color indexed="64"/>
        </top>
        <bottom/>
      </border>
    </dxf>
  </rfmt>
  <rfmt sheetId="6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X4" start="0" length="0">
    <dxf>
      <fill>
        <patternFill patternType="solid">
          <bgColor rgb="FFD9D9D9"/>
        </patternFill>
      </fill>
    </dxf>
  </rfmt>
  <rfmt sheetId="6" sqref="X4" start="0" length="2147483647">
    <dxf>
      <font>
        <b/>
      </font>
    </dxf>
  </rfmt>
  <rfmt sheetId="6" sqref="X4" start="0" length="2147483647">
    <dxf>
      <font/>
    </dxf>
  </rfmt>
  <rfmt sheetId="6" sqref="X4">
    <dxf>
      <alignment horizontal="center" readingOrder="0"/>
    </dxf>
  </rfmt>
  <rfmt sheetId="6" sqref="X4" start="0" length="0">
    <dxf>
      <border>
        <left/>
        <right/>
        <top style="thin">
          <color indexed="64"/>
        </top>
        <bottom/>
      </border>
    </dxf>
  </rfmt>
  <rfmt sheetId="6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Y4" start="0" length="0">
    <dxf>
      <fill>
        <patternFill patternType="solid">
          <bgColor rgb="FFD9D9D9"/>
        </patternFill>
      </fill>
    </dxf>
  </rfmt>
  <rfmt sheetId="6" sqref="Y4" start="0" length="2147483647">
    <dxf>
      <font>
        <b/>
      </font>
    </dxf>
  </rfmt>
  <rfmt sheetId="6" sqref="Y4" start="0" length="2147483647">
    <dxf>
      <font/>
    </dxf>
  </rfmt>
  <rfmt sheetId="6" sqref="Y4">
    <dxf>
      <alignment horizontal="center" readingOrder="0"/>
    </dxf>
  </rfmt>
  <rfmt sheetId="6" sqref="Y4" start="0" length="0">
    <dxf>
      <border>
        <left/>
        <right/>
        <top style="thin">
          <color indexed="64"/>
        </top>
        <bottom/>
      </border>
    </dxf>
  </rfmt>
  <rfmt sheetId="6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3" start="0" length="0">
    <dxf>
      <fill>
        <patternFill patternType="solid">
          <bgColor rgb="FFF2F2F2"/>
        </patternFill>
      </fill>
    </dxf>
  </rfmt>
  <rfmt sheetId="6" sqref="Z3" start="0" length="2147483647">
    <dxf>
      <font/>
    </dxf>
  </rfmt>
  <rfmt sheetId="6" sqref="Z3" start="0" length="2147483647">
    <dxf>
      <font/>
    </dxf>
  </rfmt>
  <rfmt sheetId="6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4" start="0" length="0">
    <dxf>
      <fill>
        <patternFill patternType="solid">
          <bgColor rgb="FFD9D9D9"/>
        </patternFill>
      </fill>
    </dxf>
  </rfmt>
  <rfmt sheetId="6" sqref="Z4" start="0" length="2147483647">
    <dxf>
      <font>
        <b/>
      </font>
    </dxf>
  </rfmt>
  <rfmt sheetId="6" sqref="Z4" start="0" length="2147483647">
    <dxf>
      <font/>
    </dxf>
  </rfmt>
  <rfmt sheetId="6" sqref="Z4">
    <dxf>
      <alignment horizontal="center" readingOrder="0"/>
    </dxf>
  </rfmt>
  <rfmt sheetId="6" sqref="Z4" start="0" length="0">
    <dxf>
      <border>
        <left/>
        <right/>
        <top style="thin">
          <color indexed="64"/>
        </top>
        <bottom/>
      </border>
    </dxf>
  </rfmt>
  <rfmt sheetId="6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A4" start="0" length="0">
    <dxf>
      <fill>
        <patternFill patternType="solid">
          <bgColor rgb="FFD9D9D9"/>
        </patternFill>
      </fill>
    </dxf>
  </rfmt>
  <rfmt sheetId="6" sqref="AA4" start="0" length="2147483647">
    <dxf>
      <font>
        <b/>
      </font>
    </dxf>
  </rfmt>
  <rfmt sheetId="6" sqref="AA4" start="0" length="2147483647">
    <dxf>
      <font/>
    </dxf>
  </rfmt>
  <rfmt sheetId="6" sqref="AA4">
    <dxf>
      <alignment horizontal="center" readingOrder="0"/>
    </dxf>
  </rfmt>
  <rfmt sheetId="6" sqref="AA4" start="0" length="0">
    <dxf>
      <border>
        <left/>
        <right/>
        <top style="thin">
          <color indexed="64"/>
        </top>
        <bottom/>
      </border>
    </dxf>
  </rfmt>
  <rfmt sheetId="6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B4" start="0" length="0">
    <dxf>
      <fill>
        <patternFill patternType="solid">
          <bgColor rgb="FFD9D9D9"/>
        </patternFill>
      </fill>
    </dxf>
  </rfmt>
  <rfmt sheetId="6" sqref="AB4" start="0" length="2147483647">
    <dxf>
      <font>
        <b/>
      </font>
    </dxf>
  </rfmt>
  <rfmt sheetId="6" sqref="AB4" start="0" length="2147483647">
    <dxf>
      <font/>
    </dxf>
  </rfmt>
  <rfmt sheetId="6" sqref="AB4">
    <dxf>
      <alignment horizontal="center" readingOrder="0"/>
    </dxf>
  </rfmt>
  <rfmt sheetId="6" sqref="AB4" start="0" length="0">
    <dxf>
      <border>
        <left/>
        <right/>
        <top style="thin">
          <color indexed="64"/>
        </top>
        <bottom/>
      </border>
    </dxf>
  </rfmt>
  <rfmt sheetId="6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1" start="0" length="0">
    <dxf>
      <numFmt numFmtId="19" formatCode="m/d/yyyy"/>
    </dxf>
  </rfmt>
  <rfmt sheetId="6" sqref="E1">
    <dxf>
      <alignment horizontal="left" readingOrder="0"/>
    </dxf>
  </rfmt>
  <rfmt sheetId="6" sqref="E1" start="0" length="2147483647">
    <dxf>
      <font>
        <b/>
      </font>
    </dxf>
  </rfmt>
  <rfmt sheetId="6" sqref="M3:M15" start="0" length="0">
    <dxf>
      <border>
        <right style="thin">
          <color auto="1"/>
        </right>
      </border>
    </dxf>
  </rfmt>
  <rfmt sheetId="6" sqref="O3:O15" start="0" length="0">
    <dxf>
      <border>
        <right style="thin">
          <color auto="1"/>
        </right>
      </border>
    </dxf>
  </rfmt>
  <rfmt sheetId="6" sqref="Q3:Q15" start="0" length="0">
    <dxf>
      <border>
        <right style="thin">
          <color auto="1"/>
        </right>
      </border>
    </dxf>
  </rfmt>
  <rfmt sheetId="6" sqref="AA3:AA15" start="0" length="0">
    <dxf>
      <border>
        <right style="thin">
          <color auto="1"/>
        </right>
      </border>
    </dxf>
  </rfmt>
  <rfmt sheetId="7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4" start="0" length="0">
    <dxf>
      <fill>
        <patternFill patternType="solid">
          <bgColor rgb="FFD9D9D9"/>
        </patternFill>
      </fill>
    </dxf>
  </rfmt>
  <rfmt sheetId="7" sqref="A4" start="0" length="2147483647">
    <dxf>
      <font>
        <b/>
      </font>
    </dxf>
  </rfmt>
  <rfmt sheetId="7" sqref="A4" start="0" length="2147483647">
    <dxf>
      <font/>
    </dxf>
  </rfmt>
  <rfmt sheetId="7" sqref="A4">
    <dxf>
      <alignment horizontal="left" readingOrder="0"/>
    </dxf>
  </rfmt>
  <rfmt sheetId="7" sqref="A4" start="0" length="0">
    <dxf>
      <border>
        <left/>
        <right/>
        <top style="thin">
          <color indexed="64"/>
        </top>
        <bottom/>
      </border>
    </dxf>
  </rfmt>
  <rfmt sheetId="7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B4" start="0" length="0">
    <dxf>
      <fill>
        <patternFill patternType="solid">
          <bgColor rgb="FFD9D9D9"/>
        </patternFill>
      </fill>
    </dxf>
  </rfmt>
  <rfmt sheetId="7" sqref="B4" start="0" length="2147483647">
    <dxf>
      <font>
        <b/>
      </font>
    </dxf>
  </rfmt>
  <rfmt sheetId="7" sqref="B4" start="0" length="2147483647">
    <dxf>
      <font/>
    </dxf>
  </rfmt>
  <rfmt sheetId="7" sqref="B4">
    <dxf>
      <alignment horizontal="left" readingOrder="0"/>
    </dxf>
  </rfmt>
  <rfmt sheetId="7" sqref="B4" start="0" length="0">
    <dxf>
      <border>
        <left/>
        <right/>
        <top style="thin">
          <color indexed="64"/>
        </top>
        <bottom/>
      </border>
    </dxf>
  </rfmt>
  <rfmt sheetId="7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C4" start="0" length="0">
    <dxf>
      <fill>
        <patternFill patternType="solid">
          <bgColor rgb="FFD9D9D9"/>
        </patternFill>
      </fill>
    </dxf>
  </rfmt>
  <rfmt sheetId="7" sqref="C4" start="0" length="2147483647">
    <dxf>
      <font>
        <b/>
      </font>
    </dxf>
  </rfmt>
  <rfmt sheetId="7" sqref="C4" start="0" length="2147483647">
    <dxf>
      <font/>
    </dxf>
  </rfmt>
  <rfmt sheetId="7" sqref="C4">
    <dxf>
      <alignment horizontal="left" readingOrder="0"/>
    </dxf>
  </rfmt>
  <rfmt sheetId="7" sqref="C4" start="0" length="0">
    <dxf>
      <border>
        <left/>
        <right/>
        <top style="thin">
          <color indexed="64"/>
        </top>
        <bottom/>
      </border>
    </dxf>
  </rfmt>
  <rfmt sheetId="7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3" start="0" length="2147483647">
    <dxf>
      <font/>
    </dxf>
  </rfmt>
  <rfmt sheetId="7" sqref="D3" start="0" length="2147483647">
    <dxf>
      <font/>
    </dxf>
  </rfmt>
  <rfmt sheetId="7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4" start="0" length="0">
    <dxf>
      <fill>
        <patternFill patternType="solid">
          <bgColor rgb="FFD9D9D9"/>
        </patternFill>
      </fill>
    </dxf>
  </rfmt>
  <rfmt sheetId="7" sqref="D4" start="0" length="2147483647">
    <dxf>
      <font>
        <b/>
      </font>
    </dxf>
  </rfmt>
  <rfmt sheetId="7" sqref="D4" start="0" length="2147483647">
    <dxf>
      <font/>
    </dxf>
  </rfmt>
  <rfmt sheetId="7" sqref="D4">
    <dxf>
      <alignment horizontal="left" readingOrder="0"/>
    </dxf>
  </rfmt>
  <rfmt sheetId="7" sqref="D4" start="0" length="0">
    <dxf>
      <border>
        <left/>
        <right/>
        <top style="thin">
          <color indexed="64"/>
        </top>
        <bottom/>
      </border>
    </dxf>
  </rfmt>
  <rfmt sheetId="7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3" start="0" length="2147483647">
    <dxf>
      <font/>
    </dxf>
  </rfmt>
  <rfmt sheetId="7" sqref="E3" start="0" length="2147483647">
    <dxf>
      <font/>
    </dxf>
  </rfmt>
  <rfmt sheetId="7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4" start="0" length="0">
    <dxf>
      <fill>
        <patternFill patternType="solid">
          <bgColor rgb="FFD9D9D9"/>
        </patternFill>
      </fill>
    </dxf>
  </rfmt>
  <rfmt sheetId="7" sqref="E4" start="0" length="2147483647">
    <dxf>
      <font>
        <b/>
      </font>
    </dxf>
  </rfmt>
  <rfmt sheetId="7" sqref="E4" start="0" length="2147483647">
    <dxf>
      <font/>
    </dxf>
  </rfmt>
  <rfmt sheetId="7" sqref="E4">
    <dxf>
      <alignment horizontal="left" readingOrder="0"/>
    </dxf>
  </rfmt>
  <rfmt sheetId="7" sqref="E4" start="0" length="0">
    <dxf>
      <border>
        <left/>
        <right/>
        <top style="thin">
          <color indexed="64"/>
        </top>
        <bottom/>
      </border>
    </dxf>
  </rfmt>
  <rfmt sheetId="7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3" start="0" length="2147483647">
    <dxf>
      <font/>
    </dxf>
  </rfmt>
  <rfmt sheetId="7" sqref="F3" start="0" length="2147483647">
    <dxf>
      <font/>
    </dxf>
  </rfmt>
  <rfmt sheetId="7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4" start="0" length="0">
    <dxf>
      <fill>
        <patternFill patternType="solid">
          <bgColor rgb="FFD9D9D9"/>
        </patternFill>
      </fill>
    </dxf>
  </rfmt>
  <rfmt sheetId="7" sqref="F4" start="0" length="2147483647">
    <dxf>
      <font>
        <b/>
      </font>
    </dxf>
  </rfmt>
  <rfmt sheetId="7" sqref="F4" start="0" length="2147483647">
    <dxf>
      <font/>
    </dxf>
  </rfmt>
  <rfmt sheetId="7" sqref="F4">
    <dxf>
      <alignment horizontal="center" readingOrder="0"/>
    </dxf>
  </rfmt>
  <rfmt sheetId="7" sqref="F4" start="0" length="0">
    <dxf>
      <border>
        <left/>
        <right/>
        <top style="thin">
          <color indexed="64"/>
        </top>
        <bottom/>
      </border>
    </dxf>
  </rfmt>
  <rfmt sheetId="7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3" start="0" length="2147483647">
    <dxf>
      <font/>
    </dxf>
  </rfmt>
  <rfmt sheetId="7" sqref="G3" start="0" length="2147483647">
    <dxf>
      <font/>
    </dxf>
  </rfmt>
  <rfmt sheetId="7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4" start="0" length="0">
    <dxf>
      <fill>
        <patternFill patternType="solid">
          <bgColor rgb="FFD9D9D9"/>
        </patternFill>
      </fill>
    </dxf>
  </rfmt>
  <rfmt sheetId="7" sqref="G4" start="0" length="2147483647">
    <dxf>
      <font>
        <b/>
      </font>
    </dxf>
  </rfmt>
  <rfmt sheetId="7" sqref="G4" start="0" length="2147483647">
    <dxf>
      <font/>
    </dxf>
  </rfmt>
  <rfmt sheetId="7" sqref="G4">
    <dxf>
      <alignment horizontal="center" readingOrder="0"/>
    </dxf>
  </rfmt>
  <rfmt sheetId="7" sqref="G4" start="0" length="0">
    <dxf>
      <border>
        <left/>
        <right/>
        <top style="thin">
          <color indexed="64"/>
        </top>
        <bottom/>
      </border>
    </dxf>
  </rfmt>
  <rfmt sheetId="7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H4" start="0" length="0">
    <dxf>
      <fill>
        <patternFill patternType="solid">
          <bgColor rgb="FFD9D9D9"/>
        </patternFill>
      </fill>
    </dxf>
  </rfmt>
  <rfmt sheetId="7" sqref="H4" start="0" length="2147483647">
    <dxf>
      <font>
        <b/>
      </font>
    </dxf>
  </rfmt>
  <rfmt sheetId="7" sqref="H4" start="0" length="2147483647">
    <dxf>
      <font/>
    </dxf>
  </rfmt>
  <rfmt sheetId="7" sqref="H4">
    <dxf>
      <alignment horizontal="center" readingOrder="0"/>
    </dxf>
  </rfmt>
  <rfmt sheetId="7" sqref="H4" start="0" length="0">
    <dxf>
      <border>
        <left/>
        <right/>
        <top style="thin">
          <color indexed="64"/>
        </top>
        <bottom/>
      </border>
    </dxf>
  </rfmt>
  <rfmt sheetId="7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I4" start="0" length="0">
    <dxf>
      <fill>
        <patternFill patternType="solid">
          <bgColor rgb="FFD9D9D9"/>
        </patternFill>
      </fill>
    </dxf>
  </rfmt>
  <rfmt sheetId="7" sqref="I4" start="0" length="2147483647">
    <dxf>
      <font>
        <b/>
      </font>
    </dxf>
  </rfmt>
  <rfmt sheetId="7" sqref="I4" start="0" length="2147483647">
    <dxf>
      <font/>
    </dxf>
  </rfmt>
  <rfmt sheetId="7" sqref="I4">
    <dxf>
      <alignment horizontal="center" readingOrder="0"/>
    </dxf>
  </rfmt>
  <rfmt sheetId="7" sqref="I4" start="0" length="0">
    <dxf>
      <border>
        <left/>
        <right/>
        <top style="thin">
          <color indexed="64"/>
        </top>
        <bottom/>
      </border>
    </dxf>
  </rfmt>
  <rfmt sheetId="7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J4" start="0" length="0">
    <dxf>
      <fill>
        <patternFill patternType="solid">
          <bgColor rgb="FFD9D9D9"/>
        </patternFill>
      </fill>
    </dxf>
  </rfmt>
  <rfmt sheetId="7" sqref="J4" start="0" length="2147483647">
    <dxf>
      <font>
        <b/>
      </font>
    </dxf>
  </rfmt>
  <rfmt sheetId="7" sqref="J4" start="0" length="2147483647">
    <dxf>
      <font/>
    </dxf>
  </rfmt>
  <rfmt sheetId="7" sqref="J4">
    <dxf>
      <alignment horizontal="center" readingOrder="0"/>
    </dxf>
  </rfmt>
  <rfmt sheetId="7" sqref="J4" start="0" length="0">
    <dxf>
      <border>
        <left/>
        <right/>
        <top style="thin">
          <color indexed="64"/>
        </top>
        <bottom/>
      </border>
    </dxf>
  </rfmt>
  <rfmt sheetId="7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K4" start="0" length="0">
    <dxf>
      <fill>
        <patternFill patternType="solid">
          <bgColor rgb="FFD9D9D9"/>
        </patternFill>
      </fill>
    </dxf>
  </rfmt>
  <rfmt sheetId="7" sqref="K4" start="0" length="2147483647">
    <dxf>
      <font>
        <b/>
      </font>
    </dxf>
  </rfmt>
  <rfmt sheetId="7" sqref="K4" start="0" length="2147483647">
    <dxf>
      <font/>
    </dxf>
  </rfmt>
  <rfmt sheetId="7" sqref="K4">
    <dxf>
      <alignment horizontal="center" readingOrder="0"/>
    </dxf>
  </rfmt>
  <rfmt sheetId="7" sqref="K4" start="0" length="0">
    <dxf>
      <border>
        <left/>
        <right/>
        <top style="thin">
          <color indexed="64"/>
        </top>
        <bottom/>
      </border>
    </dxf>
  </rfmt>
  <rfmt sheetId="7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3" start="0" length="2147483647">
    <dxf>
      <font/>
    </dxf>
  </rfmt>
  <rfmt sheetId="7" sqref="L3" start="0" length="2147483647">
    <dxf>
      <font/>
    </dxf>
  </rfmt>
  <rfmt sheetId="7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4" start="0" length="0">
    <dxf>
      <fill>
        <patternFill patternType="solid">
          <bgColor rgb="FFD9D9D9"/>
        </patternFill>
      </fill>
    </dxf>
  </rfmt>
  <rfmt sheetId="7" sqref="L4" start="0" length="2147483647">
    <dxf>
      <font>
        <b/>
      </font>
    </dxf>
  </rfmt>
  <rfmt sheetId="7" sqref="L4" start="0" length="2147483647">
    <dxf>
      <font/>
    </dxf>
  </rfmt>
  <rfmt sheetId="7" sqref="L4">
    <dxf>
      <alignment horizontal="center" readingOrder="0"/>
    </dxf>
  </rfmt>
  <rfmt sheetId="7" sqref="L4" start="0" length="0">
    <dxf>
      <border>
        <left/>
        <right/>
        <top style="thin">
          <color indexed="64"/>
        </top>
        <bottom/>
      </border>
    </dxf>
  </rfmt>
  <rfmt sheetId="7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3" start="0" length="2147483647">
    <dxf>
      <font/>
    </dxf>
  </rfmt>
  <rfmt sheetId="7" sqref="M3" start="0" length="2147483647">
    <dxf>
      <font/>
    </dxf>
  </rfmt>
  <rfmt sheetId="7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4" start="0" length="0">
    <dxf>
      <fill>
        <patternFill patternType="solid">
          <bgColor rgb="FFD9D9D9"/>
        </patternFill>
      </fill>
    </dxf>
  </rfmt>
  <rfmt sheetId="7" sqref="M4" start="0" length="2147483647">
    <dxf>
      <font>
        <b/>
      </font>
    </dxf>
  </rfmt>
  <rfmt sheetId="7" sqref="M4" start="0" length="2147483647">
    <dxf>
      <font/>
    </dxf>
  </rfmt>
  <rfmt sheetId="7" sqref="M4">
    <dxf>
      <alignment horizontal="center" readingOrder="0"/>
    </dxf>
  </rfmt>
  <rfmt sheetId="7" sqref="M4" start="0" length="0">
    <dxf>
      <border>
        <left/>
        <right/>
        <top style="thin">
          <color indexed="64"/>
        </top>
        <bottom/>
      </border>
    </dxf>
  </rfmt>
  <rfmt sheetId="7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N4" start="0" length="0">
    <dxf>
      <fill>
        <patternFill patternType="solid">
          <bgColor rgb="FFD9D9D9"/>
        </patternFill>
      </fill>
    </dxf>
  </rfmt>
  <rfmt sheetId="7" sqref="N4" start="0" length="2147483647">
    <dxf>
      <font>
        <b/>
      </font>
    </dxf>
  </rfmt>
  <rfmt sheetId="7" sqref="N4" start="0" length="2147483647">
    <dxf>
      <font/>
    </dxf>
  </rfmt>
  <rfmt sheetId="7" sqref="N4">
    <dxf>
      <alignment horizontal="center" readingOrder="0"/>
    </dxf>
  </rfmt>
  <rfmt sheetId="7" sqref="N4" start="0" length="0">
    <dxf>
      <border>
        <left/>
        <right/>
        <top style="thin">
          <color indexed="64"/>
        </top>
        <bottom/>
      </border>
    </dxf>
  </rfmt>
  <rfmt sheetId="7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O4" start="0" length="0">
    <dxf>
      <fill>
        <patternFill patternType="solid">
          <bgColor rgb="FFD9D9D9"/>
        </patternFill>
      </fill>
    </dxf>
  </rfmt>
  <rfmt sheetId="7" sqref="O4" start="0" length="2147483647">
    <dxf>
      <font>
        <b/>
      </font>
    </dxf>
  </rfmt>
  <rfmt sheetId="7" sqref="O4" start="0" length="2147483647">
    <dxf>
      <font/>
    </dxf>
  </rfmt>
  <rfmt sheetId="7" sqref="O4">
    <dxf>
      <alignment horizontal="center" readingOrder="0"/>
    </dxf>
  </rfmt>
  <rfmt sheetId="7" sqref="O4" start="0" length="0">
    <dxf>
      <border>
        <left/>
        <right/>
        <top style="thin">
          <color indexed="64"/>
        </top>
        <bottom/>
      </border>
    </dxf>
  </rfmt>
  <rfmt sheetId="7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P4" start="0" length="0">
    <dxf>
      <fill>
        <patternFill patternType="solid">
          <bgColor rgb="FFD9D9D9"/>
        </patternFill>
      </fill>
    </dxf>
  </rfmt>
  <rfmt sheetId="7" sqref="P4" start="0" length="2147483647">
    <dxf>
      <font>
        <b/>
      </font>
    </dxf>
  </rfmt>
  <rfmt sheetId="7" sqref="P4" start="0" length="2147483647">
    <dxf>
      <font/>
    </dxf>
  </rfmt>
  <rfmt sheetId="7" sqref="P4">
    <dxf>
      <alignment horizontal="center" readingOrder="0"/>
    </dxf>
  </rfmt>
  <rfmt sheetId="7" sqref="P4" start="0" length="0">
    <dxf>
      <border>
        <left/>
        <right/>
        <top style="thin">
          <color indexed="64"/>
        </top>
        <bottom/>
      </border>
    </dxf>
  </rfmt>
  <rfmt sheetId="7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Q4" start="0" length="0">
    <dxf>
      <fill>
        <patternFill patternType="solid">
          <bgColor rgb="FFD9D9D9"/>
        </patternFill>
      </fill>
    </dxf>
  </rfmt>
  <rfmt sheetId="7" sqref="Q4" start="0" length="2147483647">
    <dxf>
      <font>
        <b/>
      </font>
    </dxf>
  </rfmt>
  <rfmt sheetId="7" sqref="Q4" start="0" length="2147483647">
    <dxf>
      <font/>
    </dxf>
  </rfmt>
  <rfmt sheetId="7" sqref="Q4">
    <dxf>
      <alignment horizontal="center" readingOrder="0"/>
    </dxf>
  </rfmt>
  <rfmt sheetId="7" sqref="Q4" start="0" length="0">
    <dxf>
      <border>
        <left/>
        <right/>
        <top style="thin">
          <color indexed="64"/>
        </top>
        <bottom/>
      </border>
    </dxf>
  </rfmt>
  <rfmt sheetId="7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R4" start="0" length="0">
    <dxf>
      <fill>
        <patternFill patternType="solid">
          <bgColor rgb="FFD9D9D9"/>
        </patternFill>
      </fill>
    </dxf>
  </rfmt>
  <rfmt sheetId="7" sqref="R4" start="0" length="2147483647">
    <dxf>
      <font>
        <b/>
      </font>
    </dxf>
  </rfmt>
  <rfmt sheetId="7" sqref="R4" start="0" length="2147483647">
    <dxf>
      <font/>
    </dxf>
  </rfmt>
  <rfmt sheetId="7" sqref="R4">
    <dxf>
      <alignment horizontal="center" readingOrder="0"/>
    </dxf>
  </rfmt>
  <rfmt sheetId="7" sqref="R4" start="0" length="0">
    <dxf>
      <border>
        <left/>
        <right/>
        <top style="thin">
          <color indexed="64"/>
        </top>
        <bottom/>
      </border>
    </dxf>
  </rfmt>
  <rfmt sheetId="7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S4" start="0" length="0">
    <dxf>
      <fill>
        <patternFill patternType="solid">
          <bgColor rgb="FFD9D9D9"/>
        </patternFill>
      </fill>
    </dxf>
  </rfmt>
  <rfmt sheetId="7" sqref="S4" start="0" length="2147483647">
    <dxf>
      <font>
        <b/>
      </font>
    </dxf>
  </rfmt>
  <rfmt sheetId="7" sqref="S4" start="0" length="2147483647">
    <dxf>
      <font/>
    </dxf>
  </rfmt>
  <rfmt sheetId="7" sqref="S4">
    <dxf>
      <alignment horizontal="center" readingOrder="0"/>
    </dxf>
  </rfmt>
  <rfmt sheetId="7" sqref="S4" start="0" length="0">
    <dxf>
      <border>
        <left/>
        <right/>
        <top style="thin">
          <color indexed="64"/>
        </top>
        <bottom/>
      </border>
    </dxf>
  </rfmt>
  <rfmt sheetId="7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T4" start="0" length="0">
    <dxf>
      <fill>
        <patternFill patternType="solid">
          <bgColor rgb="FFD9D9D9"/>
        </patternFill>
      </fill>
    </dxf>
  </rfmt>
  <rfmt sheetId="7" sqref="T4" start="0" length="2147483647">
    <dxf>
      <font>
        <b/>
      </font>
    </dxf>
  </rfmt>
  <rfmt sheetId="7" sqref="T4" start="0" length="2147483647">
    <dxf>
      <font/>
    </dxf>
  </rfmt>
  <rfmt sheetId="7" sqref="T4">
    <dxf>
      <alignment horizontal="center" readingOrder="0"/>
    </dxf>
  </rfmt>
  <rfmt sheetId="7" sqref="T4" start="0" length="0">
    <dxf>
      <border>
        <left/>
        <right/>
        <top style="thin">
          <color indexed="64"/>
        </top>
        <bottom/>
      </border>
    </dxf>
  </rfmt>
  <rfmt sheetId="7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U4" start="0" length="0">
    <dxf>
      <fill>
        <patternFill patternType="solid">
          <bgColor rgb="FFD9D9D9"/>
        </patternFill>
      </fill>
    </dxf>
  </rfmt>
  <rfmt sheetId="7" sqref="U4" start="0" length="2147483647">
    <dxf>
      <font>
        <b/>
      </font>
    </dxf>
  </rfmt>
  <rfmt sheetId="7" sqref="U4" start="0" length="2147483647">
    <dxf>
      <font/>
    </dxf>
  </rfmt>
  <rfmt sheetId="7" sqref="U4">
    <dxf>
      <alignment horizontal="center" readingOrder="0"/>
    </dxf>
  </rfmt>
  <rfmt sheetId="7" sqref="U4" start="0" length="0">
    <dxf>
      <border>
        <left/>
        <right/>
        <top style="thin">
          <color indexed="64"/>
        </top>
        <bottom/>
      </border>
    </dxf>
  </rfmt>
  <rfmt sheetId="7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3" start="0" length="0">
    <dxf>
      <fill>
        <patternFill patternType="solid">
          <bgColor rgb="FFF2F2F2"/>
        </patternFill>
      </fill>
    </dxf>
  </rfmt>
  <rfmt sheetId="7" sqref="V3" start="0" length="2147483647">
    <dxf>
      <font/>
    </dxf>
  </rfmt>
  <rfmt sheetId="7" sqref="V3" start="0" length="2147483647">
    <dxf>
      <font/>
    </dxf>
  </rfmt>
  <rfmt sheetId="7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4" start="0" length="0">
    <dxf>
      <fill>
        <patternFill patternType="solid">
          <bgColor rgb="FFD9D9D9"/>
        </patternFill>
      </fill>
    </dxf>
  </rfmt>
  <rfmt sheetId="7" sqref="V4" start="0" length="2147483647">
    <dxf>
      <font>
        <b/>
      </font>
    </dxf>
  </rfmt>
  <rfmt sheetId="7" sqref="V4" start="0" length="2147483647">
    <dxf>
      <font/>
    </dxf>
  </rfmt>
  <rfmt sheetId="7" sqref="V4">
    <dxf>
      <alignment horizontal="center" readingOrder="0"/>
    </dxf>
  </rfmt>
  <rfmt sheetId="7" sqref="V4" start="0" length="0">
    <dxf>
      <border>
        <left/>
        <right/>
        <top style="thin">
          <color indexed="64"/>
        </top>
        <bottom/>
      </border>
    </dxf>
  </rfmt>
  <rfmt sheetId="7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W4" start="0" length="0">
    <dxf>
      <fill>
        <patternFill patternType="solid">
          <bgColor rgb="FFD9D9D9"/>
        </patternFill>
      </fill>
    </dxf>
  </rfmt>
  <rfmt sheetId="7" sqref="W4" start="0" length="2147483647">
    <dxf>
      <font>
        <b/>
      </font>
    </dxf>
  </rfmt>
  <rfmt sheetId="7" sqref="W4" start="0" length="2147483647">
    <dxf>
      <font/>
    </dxf>
  </rfmt>
  <rfmt sheetId="7" sqref="W4">
    <dxf>
      <alignment horizontal="center" readingOrder="0"/>
    </dxf>
  </rfmt>
  <rfmt sheetId="7" sqref="W4" start="0" length="0">
    <dxf>
      <border>
        <left/>
        <right/>
        <top style="thin">
          <color indexed="64"/>
        </top>
        <bottom/>
      </border>
    </dxf>
  </rfmt>
  <rfmt sheetId="7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X4" start="0" length="0">
    <dxf>
      <fill>
        <patternFill patternType="solid">
          <bgColor rgb="FFD9D9D9"/>
        </patternFill>
      </fill>
    </dxf>
  </rfmt>
  <rfmt sheetId="7" sqref="X4" start="0" length="2147483647">
    <dxf>
      <font>
        <b/>
      </font>
    </dxf>
  </rfmt>
  <rfmt sheetId="7" sqref="X4" start="0" length="2147483647">
    <dxf>
      <font/>
    </dxf>
  </rfmt>
  <rfmt sheetId="7" sqref="X4">
    <dxf>
      <alignment horizontal="center" readingOrder="0"/>
    </dxf>
  </rfmt>
  <rfmt sheetId="7" sqref="X4" start="0" length="0">
    <dxf>
      <border>
        <left/>
        <right/>
        <top style="thin">
          <color indexed="64"/>
        </top>
        <bottom/>
      </border>
    </dxf>
  </rfmt>
  <rfmt sheetId="7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Y4" start="0" length="0">
    <dxf>
      <fill>
        <patternFill patternType="solid">
          <bgColor rgb="FFD9D9D9"/>
        </patternFill>
      </fill>
    </dxf>
  </rfmt>
  <rfmt sheetId="7" sqref="Y4" start="0" length="2147483647">
    <dxf>
      <font>
        <b/>
      </font>
    </dxf>
  </rfmt>
  <rfmt sheetId="7" sqref="Y4" start="0" length="2147483647">
    <dxf>
      <font/>
    </dxf>
  </rfmt>
  <rfmt sheetId="7" sqref="Y4">
    <dxf>
      <alignment horizontal="center" readingOrder="0"/>
    </dxf>
  </rfmt>
  <rfmt sheetId="7" sqref="Y4" start="0" length="0">
    <dxf>
      <border>
        <left/>
        <right/>
        <top style="thin">
          <color indexed="64"/>
        </top>
        <bottom/>
      </border>
    </dxf>
  </rfmt>
  <rfmt sheetId="7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3" start="0" length="0">
    <dxf>
      <fill>
        <patternFill patternType="solid">
          <bgColor rgb="FFF2F2F2"/>
        </patternFill>
      </fill>
    </dxf>
  </rfmt>
  <rfmt sheetId="7" sqref="Z3" start="0" length="2147483647">
    <dxf>
      <font/>
    </dxf>
  </rfmt>
  <rfmt sheetId="7" sqref="Z3" start="0" length="2147483647">
    <dxf>
      <font/>
    </dxf>
  </rfmt>
  <rfmt sheetId="7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4" start="0" length="0">
    <dxf>
      <fill>
        <patternFill patternType="solid">
          <bgColor rgb="FFD9D9D9"/>
        </patternFill>
      </fill>
    </dxf>
  </rfmt>
  <rfmt sheetId="7" sqref="Z4" start="0" length="2147483647">
    <dxf>
      <font>
        <b/>
      </font>
    </dxf>
  </rfmt>
  <rfmt sheetId="7" sqref="Z4" start="0" length="2147483647">
    <dxf>
      <font/>
    </dxf>
  </rfmt>
  <rfmt sheetId="7" sqref="Z4">
    <dxf>
      <alignment horizontal="center" readingOrder="0"/>
    </dxf>
  </rfmt>
  <rfmt sheetId="7" sqref="Z4" start="0" length="0">
    <dxf>
      <border>
        <left/>
        <right/>
        <top style="thin">
          <color indexed="64"/>
        </top>
        <bottom/>
      </border>
    </dxf>
  </rfmt>
  <rfmt sheetId="7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A4" start="0" length="0">
    <dxf>
      <fill>
        <patternFill patternType="solid">
          <bgColor rgb="FFD9D9D9"/>
        </patternFill>
      </fill>
    </dxf>
  </rfmt>
  <rfmt sheetId="7" sqref="AA4" start="0" length="2147483647">
    <dxf>
      <font>
        <b/>
      </font>
    </dxf>
  </rfmt>
  <rfmt sheetId="7" sqref="AA4" start="0" length="2147483647">
    <dxf>
      <font/>
    </dxf>
  </rfmt>
  <rfmt sheetId="7" sqref="AA4">
    <dxf>
      <alignment horizontal="center" readingOrder="0"/>
    </dxf>
  </rfmt>
  <rfmt sheetId="7" sqref="AA4" start="0" length="0">
    <dxf>
      <border>
        <left/>
        <right/>
        <top style="thin">
          <color indexed="64"/>
        </top>
        <bottom/>
      </border>
    </dxf>
  </rfmt>
  <rfmt sheetId="7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B4" start="0" length="0">
    <dxf>
      <fill>
        <patternFill patternType="solid">
          <bgColor rgb="FFD9D9D9"/>
        </patternFill>
      </fill>
    </dxf>
  </rfmt>
  <rfmt sheetId="7" sqref="AB4" start="0" length="2147483647">
    <dxf>
      <font>
        <b/>
      </font>
    </dxf>
  </rfmt>
  <rfmt sheetId="7" sqref="AB4" start="0" length="2147483647">
    <dxf>
      <font/>
    </dxf>
  </rfmt>
  <rfmt sheetId="7" sqref="AB4">
    <dxf>
      <alignment horizontal="center" readingOrder="0"/>
    </dxf>
  </rfmt>
  <rfmt sheetId="7" sqref="AB4" start="0" length="0">
    <dxf>
      <border>
        <left/>
        <right/>
        <top style="thin">
          <color indexed="64"/>
        </top>
        <bottom/>
      </border>
    </dxf>
  </rfmt>
  <rfmt sheetId="7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1" start="0" length="0">
    <dxf>
      <numFmt numFmtId="19" formatCode="m/d/yyyy"/>
    </dxf>
  </rfmt>
  <rfmt sheetId="7" sqref="E1">
    <dxf>
      <alignment horizontal="left" readingOrder="0"/>
    </dxf>
  </rfmt>
  <rfmt sheetId="7" sqref="E1" start="0" length="2147483647">
    <dxf>
      <font>
        <b/>
      </font>
    </dxf>
  </rfmt>
  <rfmt sheetId="7" sqref="M3:M16" start="0" length="0">
    <dxf>
      <border>
        <right style="thin">
          <color auto="1"/>
        </right>
      </border>
    </dxf>
  </rfmt>
  <rfmt sheetId="7" sqref="O3:O16" start="0" length="0">
    <dxf>
      <border>
        <right style="thin">
          <color auto="1"/>
        </right>
      </border>
    </dxf>
  </rfmt>
  <rfmt sheetId="7" sqref="Q3:Q16" start="0" length="0">
    <dxf>
      <border>
        <right style="thin">
          <color auto="1"/>
        </right>
      </border>
    </dxf>
  </rfmt>
  <rfmt sheetId="7" sqref="AA3:AA16" start="0" length="0">
    <dxf>
      <border>
        <right style="thin">
          <color auto="1"/>
        </right>
      </border>
    </dxf>
  </rfmt>
  <rfmt sheetId="8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4" start="0" length="0">
    <dxf>
      <fill>
        <patternFill patternType="solid">
          <bgColor rgb="FFD9D9D9"/>
        </patternFill>
      </fill>
    </dxf>
  </rfmt>
  <rfmt sheetId="8" sqref="A4" start="0" length="2147483647">
    <dxf>
      <font>
        <b/>
      </font>
    </dxf>
  </rfmt>
  <rfmt sheetId="8" sqref="A4" start="0" length="2147483647">
    <dxf>
      <font/>
    </dxf>
  </rfmt>
  <rfmt sheetId="8" sqref="A4">
    <dxf>
      <alignment horizontal="left" readingOrder="0"/>
    </dxf>
  </rfmt>
  <rfmt sheetId="8" sqref="A4" start="0" length="0">
    <dxf>
      <border>
        <left/>
        <right/>
        <top style="thin">
          <color indexed="64"/>
        </top>
        <bottom/>
      </border>
    </dxf>
  </rfmt>
  <rfmt sheetId="8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B4" start="0" length="0">
    <dxf>
      <fill>
        <patternFill patternType="solid">
          <bgColor rgb="FFD9D9D9"/>
        </patternFill>
      </fill>
    </dxf>
  </rfmt>
  <rfmt sheetId="8" sqref="B4" start="0" length="2147483647">
    <dxf>
      <font>
        <b/>
      </font>
    </dxf>
  </rfmt>
  <rfmt sheetId="8" sqref="B4" start="0" length="2147483647">
    <dxf>
      <font/>
    </dxf>
  </rfmt>
  <rfmt sheetId="8" sqref="B4">
    <dxf>
      <alignment horizontal="left" readingOrder="0"/>
    </dxf>
  </rfmt>
  <rfmt sheetId="8" sqref="B4" start="0" length="0">
    <dxf>
      <border>
        <left/>
        <right/>
        <top style="thin">
          <color indexed="64"/>
        </top>
        <bottom/>
      </border>
    </dxf>
  </rfmt>
  <rfmt sheetId="8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C4" start="0" length="0">
    <dxf>
      <fill>
        <patternFill patternType="solid">
          <bgColor rgb="FFD9D9D9"/>
        </patternFill>
      </fill>
    </dxf>
  </rfmt>
  <rfmt sheetId="8" sqref="C4" start="0" length="2147483647">
    <dxf>
      <font>
        <b/>
      </font>
    </dxf>
  </rfmt>
  <rfmt sheetId="8" sqref="C4" start="0" length="2147483647">
    <dxf>
      <font/>
    </dxf>
  </rfmt>
  <rfmt sheetId="8" sqref="C4">
    <dxf>
      <alignment horizontal="left" readingOrder="0"/>
    </dxf>
  </rfmt>
  <rfmt sheetId="8" sqref="C4" start="0" length="0">
    <dxf>
      <border>
        <left/>
        <right/>
        <top style="thin">
          <color indexed="64"/>
        </top>
        <bottom/>
      </border>
    </dxf>
  </rfmt>
  <rfmt sheetId="8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3" start="0" length="2147483647">
    <dxf>
      <font/>
    </dxf>
  </rfmt>
  <rfmt sheetId="8" sqref="D3" start="0" length="2147483647">
    <dxf>
      <font/>
    </dxf>
  </rfmt>
  <rfmt sheetId="8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4" start="0" length="0">
    <dxf>
      <fill>
        <patternFill patternType="solid">
          <bgColor rgb="FFD9D9D9"/>
        </patternFill>
      </fill>
    </dxf>
  </rfmt>
  <rfmt sheetId="8" sqref="D4" start="0" length="2147483647">
    <dxf>
      <font>
        <b/>
      </font>
    </dxf>
  </rfmt>
  <rfmt sheetId="8" sqref="D4" start="0" length="2147483647">
    <dxf>
      <font/>
    </dxf>
  </rfmt>
  <rfmt sheetId="8" sqref="D4">
    <dxf>
      <alignment horizontal="left" readingOrder="0"/>
    </dxf>
  </rfmt>
  <rfmt sheetId="8" sqref="D4" start="0" length="0">
    <dxf>
      <border>
        <left/>
        <right/>
        <top style="thin">
          <color indexed="64"/>
        </top>
        <bottom/>
      </border>
    </dxf>
  </rfmt>
  <rfmt sheetId="8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3" start="0" length="2147483647">
    <dxf>
      <font/>
    </dxf>
  </rfmt>
  <rfmt sheetId="8" sqref="E3" start="0" length="2147483647">
    <dxf>
      <font/>
    </dxf>
  </rfmt>
  <rfmt sheetId="8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4" start="0" length="0">
    <dxf>
      <fill>
        <patternFill patternType="solid">
          <bgColor rgb="FFD9D9D9"/>
        </patternFill>
      </fill>
    </dxf>
  </rfmt>
  <rfmt sheetId="8" sqref="E4" start="0" length="2147483647">
    <dxf>
      <font>
        <b/>
      </font>
    </dxf>
  </rfmt>
  <rfmt sheetId="8" sqref="E4" start="0" length="2147483647">
    <dxf>
      <font/>
    </dxf>
  </rfmt>
  <rfmt sheetId="8" sqref="E4">
    <dxf>
      <alignment horizontal="left" readingOrder="0"/>
    </dxf>
  </rfmt>
  <rfmt sheetId="8" sqref="E4" start="0" length="0">
    <dxf>
      <border>
        <left/>
        <right/>
        <top style="thin">
          <color indexed="64"/>
        </top>
        <bottom/>
      </border>
    </dxf>
  </rfmt>
  <rfmt sheetId="8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3" start="0" length="2147483647">
    <dxf>
      <font/>
    </dxf>
  </rfmt>
  <rfmt sheetId="8" sqref="F3" start="0" length="2147483647">
    <dxf>
      <font/>
    </dxf>
  </rfmt>
  <rfmt sheetId="8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4" start="0" length="0">
    <dxf>
      <fill>
        <patternFill patternType="solid">
          <bgColor rgb="FFD9D9D9"/>
        </patternFill>
      </fill>
    </dxf>
  </rfmt>
  <rfmt sheetId="8" sqref="F4" start="0" length="2147483647">
    <dxf>
      <font>
        <b/>
      </font>
    </dxf>
  </rfmt>
  <rfmt sheetId="8" sqref="F4" start="0" length="2147483647">
    <dxf>
      <font/>
    </dxf>
  </rfmt>
  <rfmt sheetId="8" sqref="F4">
    <dxf>
      <alignment horizontal="center" readingOrder="0"/>
    </dxf>
  </rfmt>
  <rfmt sheetId="8" sqref="F4" start="0" length="0">
    <dxf>
      <border>
        <left/>
        <right/>
        <top style="thin">
          <color indexed="64"/>
        </top>
        <bottom/>
      </border>
    </dxf>
  </rfmt>
  <rfmt sheetId="8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3" start="0" length="2147483647">
    <dxf>
      <font/>
    </dxf>
  </rfmt>
  <rfmt sheetId="8" sqref="G3" start="0" length="2147483647">
    <dxf>
      <font/>
    </dxf>
  </rfmt>
  <rfmt sheetId="8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4" start="0" length="0">
    <dxf>
      <fill>
        <patternFill patternType="solid">
          <bgColor rgb="FFD9D9D9"/>
        </patternFill>
      </fill>
    </dxf>
  </rfmt>
  <rfmt sheetId="8" sqref="G4" start="0" length="2147483647">
    <dxf>
      <font>
        <b/>
      </font>
    </dxf>
  </rfmt>
  <rfmt sheetId="8" sqref="G4" start="0" length="2147483647">
    <dxf>
      <font/>
    </dxf>
  </rfmt>
  <rfmt sheetId="8" sqref="G4">
    <dxf>
      <alignment horizontal="center" readingOrder="0"/>
    </dxf>
  </rfmt>
  <rfmt sheetId="8" sqref="G4" start="0" length="0">
    <dxf>
      <border>
        <left/>
        <right/>
        <top style="thin">
          <color indexed="64"/>
        </top>
        <bottom/>
      </border>
    </dxf>
  </rfmt>
  <rfmt sheetId="8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H4" start="0" length="0">
    <dxf>
      <fill>
        <patternFill patternType="solid">
          <bgColor rgb="FFD9D9D9"/>
        </patternFill>
      </fill>
    </dxf>
  </rfmt>
  <rfmt sheetId="8" sqref="H4" start="0" length="2147483647">
    <dxf>
      <font>
        <b/>
      </font>
    </dxf>
  </rfmt>
  <rfmt sheetId="8" sqref="H4" start="0" length="2147483647">
    <dxf>
      <font/>
    </dxf>
  </rfmt>
  <rfmt sheetId="8" sqref="H4">
    <dxf>
      <alignment horizontal="center" readingOrder="0"/>
    </dxf>
  </rfmt>
  <rfmt sheetId="8" sqref="H4" start="0" length="0">
    <dxf>
      <border>
        <left/>
        <right/>
        <top style="thin">
          <color indexed="64"/>
        </top>
        <bottom/>
      </border>
    </dxf>
  </rfmt>
  <rfmt sheetId="8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I4" start="0" length="0">
    <dxf>
      <fill>
        <patternFill patternType="solid">
          <bgColor rgb="FFD9D9D9"/>
        </patternFill>
      </fill>
    </dxf>
  </rfmt>
  <rfmt sheetId="8" sqref="I4" start="0" length="2147483647">
    <dxf>
      <font>
        <b/>
      </font>
    </dxf>
  </rfmt>
  <rfmt sheetId="8" sqref="I4" start="0" length="2147483647">
    <dxf>
      <font/>
    </dxf>
  </rfmt>
  <rfmt sheetId="8" sqref="I4">
    <dxf>
      <alignment horizontal="center" readingOrder="0"/>
    </dxf>
  </rfmt>
  <rfmt sheetId="8" sqref="I4" start="0" length="0">
    <dxf>
      <border>
        <left/>
        <right/>
        <top style="thin">
          <color indexed="64"/>
        </top>
        <bottom/>
      </border>
    </dxf>
  </rfmt>
  <rfmt sheetId="8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J4" start="0" length="0">
    <dxf>
      <fill>
        <patternFill patternType="solid">
          <bgColor rgb="FFD9D9D9"/>
        </patternFill>
      </fill>
    </dxf>
  </rfmt>
  <rfmt sheetId="8" sqref="J4" start="0" length="2147483647">
    <dxf>
      <font>
        <b/>
      </font>
    </dxf>
  </rfmt>
  <rfmt sheetId="8" sqref="J4" start="0" length="2147483647">
    <dxf>
      <font/>
    </dxf>
  </rfmt>
  <rfmt sheetId="8" sqref="J4">
    <dxf>
      <alignment horizontal="center" readingOrder="0"/>
    </dxf>
  </rfmt>
  <rfmt sheetId="8" sqref="J4" start="0" length="0">
    <dxf>
      <border>
        <left/>
        <right/>
        <top style="thin">
          <color indexed="64"/>
        </top>
        <bottom/>
      </border>
    </dxf>
  </rfmt>
  <rfmt sheetId="8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K4" start="0" length="0">
    <dxf>
      <fill>
        <patternFill patternType="solid">
          <bgColor rgb="FFD9D9D9"/>
        </patternFill>
      </fill>
    </dxf>
  </rfmt>
  <rfmt sheetId="8" sqref="K4" start="0" length="2147483647">
    <dxf>
      <font>
        <b/>
      </font>
    </dxf>
  </rfmt>
  <rfmt sheetId="8" sqref="K4" start="0" length="2147483647">
    <dxf>
      <font/>
    </dxf>
  </rfmt>
  <rfmt sheetId="8" sqref="K4">
    <dxf>
      <alignment horizontal="center" readingOrder="0"/>
    </dxf>
  </rfmt>
  <rfmt sheetId="8" sqref="K4" start="0" length="0">
    <dxf>
      <border>
        <left/>
        <right/>
        <top style="thin">
          <color indexed="64"/>
        </top>
        <bottom/>
      </border>
    </dxf>
  </rfmt>
  <rfmt sheetId="8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3" start="0" length="2147483647">
    <dxf>
      <font/>
    </dxf>
  </rfmt>
  <rfmt sheetId="8" sqref="L3" start="0" length="2147483647">
    <dxf>
      <font/>
    </dxf>
  </rfmt>
  <rfmt sheetId="8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4" start="0" length="0">
    <dxf>
      <fill>
        <patternFill patternType="solid">
          <bgColor rgb="FFD9D9D9"/>
        </patternFill>
      </fill>
    </dxf>
  </rfmt>
  <rfmt sheetId="8" sqref="L4" start="0" length="2147483647">
    <dxf>
      <font>
        <b/>
      </font>
    </dxf>
  </rfmt>
  <rfmt sheetId="8" sqref="L4" start="0" length="2147483647">
    <dxf>
      <font/>
    </dxf>
  </rfmt>
  <rfmt sheetId="8" sqref="L4">
    <dxf>
      <alignment horizontal="center" readingOrder="0"/>
    </dxf>
  </rfmt>
  <rfmt sheetId="8" sqref="L4" start="0" length="0">
    <dxf>
      <border>
        <left/>
        <right/>
        <top style="thin">
          <color indexed="64"/>
        </top>
        <bottom/>
      </border>
    </dxf>
  </rfmt>
  <rfmt sheetId="8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3" start="0" length="2147483647">
    <dxf>
      <font/>
    </dxf>
  </rfmt>
  <rfmt sheetId="8" sqref="M3" start="0" length="2147483647">
    <dxf>
      <font/>
    </dxf>
  </rfmt>
  <rfmt sheetId="8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4" start="0" length="0">
    <dxf>
      <fill>
        <patternFill patternType="solid">
          <bgColor rgb="FFD9D9D9"/>
        </patternFill>
      </fill>
    </dxf>
  </rfmt>
  <rfmt sheetId="8" sqref="M4" start="0" length="2147483647">
    <dxf>
      <font>
        <b/>
      </font>
    </dxf>
  </rfmt>
  <rfmt sheetId="8" sqref="M4" start="0" length="2147483647">
    <dxf>
      <font/>
    </dxf>
  </rfmt>
  <rfmt sheetId="8" sqref="M4">
    <dxf>
      <alignment horizontal="center" readingOrder="0"/>
    </dxf>
  </rfmt>
  <rfmt sheetId="8" sqref="M4" start="0" length="0">
    <dxf>
      <border>
        <left/>
        <right/>
        <top style="thin">
          <color indexed="64"/>
        </top>
        <bottom/>
      </border>
    </dxf>
  </rfmt>
  <rfmt sheetId="8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N4" start="0" length="0">
    <dxf>
      <fill>
        <patternFill patternType="solid">
          <bgColor rgb="FFD9D9D9"/>
        </patternFill>
      </fill>
    </dxf>
  </rfmt>
  <rfmt sheetId="8" sqref="N4" start="0" length="2147483647">
    <dxf>
      <font>
        <b/>
      </font>
    </dxf>
  </rfmt>
  <rfmt sheetId="8" sqref="N4" start="0" length="2147483647">
    <dxf>
      <font/>
    </dxf>
  </rfmt>
  <rfmt sheetId="8" sqref="N4">
    <dxf>
      <alignment horizontal="center" readingOrder="0"/>
    </dxf>
  </rfmt>
  <rfmt sheetId="8" sqref="N4" start="0" length="0">
    <dxf>
      <border>
        <left/>
        <right/>
        <top style="thin">
          <color indexed="64"/>
        </top>
        <bottom/>
      </border>
    </dxf>
  </rfmt>
  <rfmt sheetId="8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O4" start="0" length="0">
    <dxf>
      <fill>
        <patternFill patternType="solid">
          <bgColor rgb="FFD9D9D9"/>
        </patternFill>
      </fill>
    </dxf>
  </rfmt>
  <rfmt sheetId="8" sqref="O4" start="0" length="2147483647">
    <dxf>
      <font>
        <b/>
      </font>
    </dxf>
  </rfmt>
  <rfmt sheetId="8" sqref="O4" start="0" length="2147483647">
    <dxf>
      <font/>
    </dxf>
  </rfmt>
  <rfmt sheetId="8" sqref="O4">
    <dxf>
      <alignment horizontal="center" readingOrder="0"/>
    </dxf>
  </rfmt>
  <rfmt sheetId="8" sqref="O4" start="0" length="0">
    <dxf>
      <border>
        <left/>
        <right/>
        <top style="thin">
          <color indexed="64"/>
        </top>
        <bottom/>
      </border>
    </dxf>
  </rfmt>
  <rfmt sheetId="8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P4" start="0" length="0">
    <dxf>
      <fill>
        <patternFill patternType="solid">
          <bgColor rgb="FFD9D9D9"/>
        </patternFill>
      </fill>
    </dxf>
  </rfmt>
  <rfmt sheetId="8" sqref="P4" start="0" length="2147483647">
    <dxf>
      <font>
        <b/>
      </font>
    </dxf>
  </rfmt>
  <rfmt sheetId="8" sqref="P4" start="0" length="2147483647">
    <dxf>
      <font/>
    </dxf>
  </rfmt>
  <rfmt sheetId="8" sqref="P4">
    <dxf>
      <alignment horizontal="center" readingOrder="0"/>
    </dxf>
  </rfmt>
  <rfmt sheetId="8" sqref="P4" start="0" length="0">
    <dxf>
      <border>
        <left/>
        <right/>
        <top style="thin">
          <color indexed="64"/>
        </top>
        <bottom/>
      </border>
    </dxf>
  </rfmt>
  <rfmt sheetId="8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Q4" start="0" length="0">
    <dxf>
      <fill>
        <patternFill patternType="solid">
          <bgColor rgb="FFD9D9D9"/>
        </patternFill>
      </fill>
    </dxf>
  </rfmt>
  <rfmt sheetId="8" sqref="Q4" start="0" length="2147483647">
    <dxf>
      <font>
        <b/>
      </font>
    </dxf>
  </rfmt>
  <rfmt sheetId="8" sqref="Q4" start="0" length="2147483647">
    <dxf>
      <font/>
    </dxf>
  </rfmt>
  <rfmt sheetId="8" sqref="Q4">
    <dxf>
      <alignment horizontal="center" readingOrder="0"/>
    </dxf>
  </rfmt>
  <rfmt sheetId="8" sqref="Q4" start="0" length="0">
    <dxf>
      <border>
        <left/>
        <right/>
        <top style="thin">
          <color indexed="64"/>
        </top>
        <bottom/>
      </border>
    </dxf>
  </rfmt>
  <rfmt sheetId="8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R4" start="0" length="0">
    <dxf>
      <fill>
        <patternFill patternType="solid">
          <bgColor rgb="FFD9D9D9"/>
        </patternFill>
      </fill>
    </dxf>
  </rfmt>
  <rfmt sheetId="8" sqref="R4" start="0" length="2147483647">
    <dxf>
      <font>
        <b/>
      </font>
    </dxf>
  </rfmt>
  <rfmt sheetId="8" sqref="R4" start="0" length="2147483647">
    <dxf>
      <font/>
    </dxf>
  </rfmt>
  <rfmt sheetId="8" sqref="R4">
    <dxf>
      <alignment horizontal="center" readingOrder="0"/>
    </dxf>
  </rfmt>
  <rfmt sheetId="8" sqref="R4" start="0" length="0">
    <dxf>
      <border>
        <left/>
        <right/>
        <top style="thin">
          <color indexed="64"/>
        </top>
        <bottom/>
      </border>
    </dxf>
  </rfmt>
  <rfmt sheetId="8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S4" start="0" length="0">
    <dxf>
      <fill>
        <patternFill patternType="solid">
          <bgColor rgb="FFD9D9D9"/>
        </patternFill>
      </fill>
    </dxf>
  </rfmt>
  <rfmt sheetId="8" sqref="S4" start="0" length="2147483647">
    <dxf>
      <font>
        <b/>
      </font>
    </dxf>
  </rfmt>
  <rfmt sheetId="8" sqref="S4" start="0" length="2147483647">
    <dxf>
      <font/>
    </dxf>
  </rfmt>
  <rfmt sheetId="8" sqref="S4">
    <dxf>
      <alignment horizontal="center" readingOrder="0"/>
    </dxf>
  </rfmt>
  <rfmt sheetId="8" sqref="S4" start="0" length="0">
    <dxf>
      <border>
        <left/>
        <right/>
        <top style="thin">
          <color indexed="64"/>
        </top>
        <bottom/>
      </border>
    </dxf>
  </rfmt>
  <rfmt sheetId="8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T4" start="0" length="0">
    <dxf>
      <fill>
        <patternFill patternType="solid">
          <bgColor rgb="FFD9D9D9"/>
        </patternFill>
      </fill>
    </dxf>
  </rfmt>
  <rfmt sheetId="8" sqref="T4" start="0" length="2147483647">
    <dxf>
      <font>
        <b/>
      </font>
    </dxf>
  </rfmt>
  <rfmt sheetId="8" sqref="T4" start="0" length="2147483647">
    <dxf>
      <font/>
    </dxf>
  </rfmt>
  <rfmt sheetId="8" sqref="T4">
    <dxf>
      <alignment horizontal="center" readingOrder="0"/>
    </dxf>
  </rfmt>
  <rfmt sheetId="8" sqref="T4" start="0" length="0">
    <dxf>
      <border>
        <left/>
        <right/>
        <top style="thin">
          <color indexed="64"/>
        </top>
        <bottom/>
      </border>
    </dxf>
  </rfmt>
  <rfmt sheetId="8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U4" start="0" length="0">
    <dxf>
      <fill>
        <patternFill patternType="solid">
          <bgColor rgb="FFD9D9D9"/>
        </patternFill>
      </fill>
    </dxf>
  </rfmt>
  <rfmt sheetId="8" sqref="U4" start="0" length="2147483647">
    <dxf>
      <font>
        <b/>
      </font>
    </dxf>
  </rfmt>
  <rfmt sheetId="8" sqref="U4" start="0" length="2147483647">
    <dxf>
      <font/>
    </dxf>
  </rfmt>
  <rfmt sheetId="8" sqref="U4">
    <dxf>
      <alignment horizontal="center" readingOrder="0"/>
    </dxf>
  </rfmt>
  <rfmt sheetId="8" sqref="U4" start="0" length="0">
    <dxf>
      <border>
        <left/>
        <right/>
        <top style="thin">
          <color indexed="64"/>
        </top>
        <bottom/>
      </border>
    </dxf>
  </rfmt>
  <rfmt sheetId="8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3" start="0" length="0">
    <dxf>
      <fill>
        <patternFill patternType="solid">
          <bgColor rgb="FFF2F2F2"/>
        </patternFill>
      </fill>
    </dxf>
  </rfmt>
  <rfmt sheetId="8" sqref="V3" start="0" length="2147483647">
    <dxf>
      <font/>
    </dxf>
  </rfmt>
  <rfmt sheetId="8" sqref="V3" start="0" length="2147483647">
    <dxf>
      <font/>
    </dxf>
  </rfmt>
  <rfmt sheetId="8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4" start="0" length="0">
    <dxf>
      <fill>
        <patternFill patternType="solid">
          <bgColor rgb="FFD9D9D9"/>
        </patternFill>
      </fill>
    </dxf>
  </rfmt>
  <rfmt sheetId="8" sqref="V4" start="0" length="2147483647">
    <dxf>
      <font>
        <b/>
      </font>
    </dxf>
  </rfmt>
  <rfmt sheetId="8" sqref="V4" start="0" length="2147483647">
    <dxf>
      <font/>
    </dxf>
  </rfmt>
  <rfmt sheetId="8" sqref="V4">
    <dxf>
      <alignment horizontal="center" readingOrder="0"/>
    </dxf>
  </rfmt>
  <rfmt sheetId="8" sqref="V4" start="0" length="0">
    <dxf>
      <border>
        <left/>
        <right/>
        <top style="thin">
          <color indexed="64"/>
        </top>
        <bottom/>
      </border>
    </dxf>
  </rfmt>
  <rfmt sheetId="8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W4" start="0" length="0">
    <dxf>
      <fill>
        <patternFill patternType="solid">
          <bgColor rgb="FFD9D9D9"/>
        </patternFill>
      </fill>
    </dxf>
  </rfmt>
  <rfmt sheetId="8" sqref="W4" start="0" length="2147483647">
    <dxf>
      <font>
        <b/>
      </font>
    </dxf>
  </rfmt>
  <rfmt sheetId="8" sqref="W4" start="0" length="2147483647">
    <dxf>
      <font/>
    </dxf>
  </rfmt>
  <rfmt sheetId="8" sqref="W4">
    <dxf>
      <alignment horizontal="center" readingOrder="0"/>
    </dxf>
  </rfmt>
  <rfmt sheetId="8" sqref="W4" start="0" length="0">
    <dxf>
      <border>
        <left/>
        <right/>
        <top style="thin">
          <color indexed="64"/>
        </top>
        <bottom/>
      </border>
    </dxf>
  </rfmt>
  <rfmt sheetId="8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X4" start="0" length="0">
    <dxf>
      <fill>
        <patternFill patternType="solid">
          <bgColor rgb="FFD9D9D9"/>
        </patternFill>
      </fill>
    </dxf>
  </rfmt>
  <rfmt sheetId="8" sqref="X4" start="0" length="2147483647">
    <dxf>
      <font>
        <b/>
      </font>
    </dxf>
  </rfmt>
  <rfmt sheetId="8" sqref="X4" start="0" length="2147483647">
    <dxf>
      <font/>
    </dxf>
  </rfmt>
  <rfmt sheetId="8" sqref="X4">
    <dxf>
      <alignment horizontal="center" readingOrder="0"/>
    </dxf>
  </rfmt>
  <rfmt sheetId="8" sqref="X4" start="0" length="0">
    <dxf>
      <border>
        <left/>
        <right/>
        <top style="thin">
          <color indexed="64"/>
        </top>
        <bottom/>
      </border>
    </dxf>
  </rfmt>
  <rfmt sheetId="8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Y4" start="0" length="0">
    <dxf>
      <fill>
        <patternFill patternType="solid">
          <bgColor rgb="FFD9D9D9"/>
        </patternFill>
      </fill>
    </dxf>
  </rfmt>
  <rfmt sheetId="8" sqref="Y4" start="0" length="2147483647">
    <dxf>
      <font>
        <b/>
      </font>
    </dxf>
  </rfmt>
  <rfmt sheetId="8" sqref="Y4" start="0" length="2147483647">
    <dxf>
      <font/>
    </dxf>
  </rfmt>
  <rfmt sheetId="8" sqref="Y4">
    <dxf>
      <alignment horizontal="center" readingOrder="0"/>
    </dxf>
  </rfmt>
  <rfmt sheetId="8" sqref="Y4" start="0" length="0">
    <dxf>
      <border>
        <left/>
        <right/>
        <top style="thin">
          <color indexed="64"/>
        </top>
        <bottom/>
      </border>
    </dxf>
  </rfmt>
  <rfmt sheetId="8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3" start="0" length="0">
    <dxf>
      <fill>
        <patternFill patternType="solid">
          <bgColor rgb="FFF2F2F2"/>
        </patternFill>
      </fill>
    </dxf>
  </rfmt>
  <rfmt sheetId="8" sqref="Z3" start="0" length="2147483647">
    <dxf>
      <font/>
    </dxf>
  </rfmt>
  <rfmt sheetId="8" sqref="Z3" start="0" length="2147483647">
    <dxf>
      <font/>
    </dxf>
  </rfmt>
  <rfmt sheetId="8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4" start="0" length="0">
    <dxf>
      <fill>
        <patternFill patternType="solid">
          <bgColor rgb="FFD9D9D9"/>
        </patternFill>
      </fill>
    </dxf>
  </rfmt>
  <rfmt sheetId="8" sqref="Z4" start="0" length="2147483647">
    <dxf>
      <font>
        <b/>
      </font>
    </dxf>
  </rfmt>
  <rfmt sheetId="8" sqref="Z4" start="0" length="2147483647">
    <dxf>
      <font/>
    </dxf>
  </rfmt>
  <rfmt sheetId="8" sqref="Z4">
    <dxf>
      <alignment horizontal="center" readingOrder="0"/>
    </dxf>
  </rfmt>
  <rfmt sheetId="8" sqref="Z4" start="0" length="0">
    <dxf>
      <border>
        <left/>
        <right/>
        <top style="thin">
          <color indexed="64"/>
        </top>
        <bottom/>
      </border>
    </dxf>
  </rfmt>
  <rfmt sheetId="8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A4" start="0" length="0">
    <dxf>
      <fill>
        <patternFill patternType="solid">
          <bgColor rgb="FFD9D9D9"/>
        </patternFill>
      </fill>
    </dxf>
  </rfmt>
  <rfmt sheetId="8" sqref="AA4" start="0" length="2147483647">
    <dxf>
      <font>
        <b/>
      </font>
    </dxf>
  </rfmt>
  <rfmt sheetId="8" sqref="AA4" start="0" length="2147483647">
    <dxf>
      <font/>
    </dxf>
  </rfmt>
  <rfmt sheetId="8" sqref="AA4">
    <dxf>
      <alignment horizontal="center" readingOrder="0"/>
    </dxf>
  </rfmt>
  <rfmt sheetId="8" sqref="AA4" start="0" length="0">
    <dxf>
      <border>
        <left/>
        <right/>
        <top style="thin">
          <color indexed="64"/>
        </top>
        <bottom/>
      </border>
    </dxf>
  </rfmt>
  <rfmt sheetId="8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B4" start="0" length="0">
    <dxf>
      <fill>
        <patternFill patternType="solid">
          <bgColor rgb="FFD9D9D9"/>
        </patternFill>
      </fill>
    </dxf>
  </rfmt>
  <rfmt sheetId="8" sqref="AB4" start="0" length="2147483647">
    <dxf>
      <font>
        <b/>
      </font>
    </dxf>
  </rfmt>
  <rfmt sheetId="8" sqref="AB4" start="0" length="2147483647">
    <dxf>
      <font/>
    </dxf>
  </rfmt>
  <rfmt sheetId="8" sqref="AB4">
    <dxf>
      <alignment horizontal="center" readingOrder="0"/>
    </dxf>
  </rfmt>
  <rfmt sheetId="8" sqref="AB4" start="0" length="0">
    <dxf>
      <border>
        <left/>
        <right/>
        <top style="thin">
          <color indexed="64"/>
        </top>
        <bottom/>
      </border>
    </dxf>
  </rfmt>
  <rfmt sheetId="8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1" start="0" length="0">
    <dxf>
      <numFmt numFmtId="19" formatCode="m/d/yyyy"/>
    </dxf>
  </rfmt>
  <rfmt sheetId="8" sqref="E1">
    <dxf>
      <alignment horizontal="left" readingOrder="0"/>
    </dxf>
  </rfmt>
  <rfmt sheetId="8" sqref="E1" start="0" length="2147483647">
    <dxf>
      <font>
        <b/>
      </font>
    </dxf>
  </rfmt>
  <rfmt sheetId="8" sqref="M3:M58" start="0" length="0">
    <dxf>
      <border>
        <right style="thin">
          <color auto="1"/>
        </right>
      </border>
    </dxf>
  </rfmt>
  <rfmt sheetId="8" sqref="O3:O58" start="0" length="0">
    <dxf>
      <border>
        <right style="thin">
          <color auto="1"/>
        </right>
      </border>
    </dxf>
  </rfmt>
  <rfmt sheetId="8" sqref="Q3:Q58" start="0" length="0">
    <dxf>
      <border>
        <right style="thin">
          <color auto="1"/>
        </right>
      </border>
    </dxf>
  </rfmt>
  <rfmt sheetId="8" sqref="AA3:AA58" start="0" length="0">
    <dxf>
      <border>
        <right style="thin">
          <color auto="1"/>
        </right>
      </border>
    </dxf>
  </rfmt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E1" start="0" length="0">
    <dxf>
      <numFmt numFmtId="19" formatCode="m/d/yyyy"/>
    </dxf>
  </rfmt>
  <rfmt sheetId="1" sqref="E1">
    <dxf>
      <alignment horizontal="left" readingOrder="0"/>
    </dxf>
  </rfmt>
  <rfmt sheetId="1" sqref="E1" start="0" length="2147483647">
    <dxf>
      <font>
        <b/>
      </font>
    </dxf>
  </rfmt>
  <rfmt sheetId="2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4" start="0" length="0">
    <dxf>
      <fill>
        <patternFill patternType="solid">
          <bgColor rgb="FFD9D9D9"/>
        </patternFill>
      </fill>
    </dxf>
  </rfmt>
  <rfmt sheetId="2" sqref="A4" start="0" length="2147483647">
    <dxf>
      <font>
        <b/>
      </font>
    </dxf>
  </rfmt>
  <rfmt sheetId="2" sqref="A4" start="0" length="2147483647">
    <dxf>
      <font/>
    </dxf>
  </rfmt>
  <rfmt sheetId="2" sqref="A4">
    <dxf>
      <alignment horizontal="left" readingOrder="0"/>
    </dxf>
  </rfmt>
  <rfmt sheetId="2" sqref="A4" start="0" length="0">
    <dxf>
      <border>
        <left/>
        <right/>
        <top style="thin">
          <color indexed="64"/>
        </top>
        <bottom/>
      </border>
    </dxf>
  </rfmt>
  <rfmt sheetId="2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B4" start="0" length="0">
    <dxf>
      <fill>
        <patternFill patternType="solid">
          <bgColor rgb="FFD9D9D9"/>
        </patternFill>
      </fill>
    </dxf>
  </rfmt>
  <rfmt sheetId="2" sqref="B4" start="0" length="2147483647">
    <dxf>
      <font>
        <b/>
      </font>
    </dxf>
  </rfmt>
  <rfmt sheetId="2" sqref="B4" start="0" length="2147483647">
    <dxf>
      <font/>
    </dxf>
  </rfmt>
  <rfmt sheetId="2" sqref="B4">
    <dxf>
      <alignment horizontal="left" readingOrder="0"/>
    </dxf>
  </rfmt>
  <rfmt sheetId="2" sqref="B4" start="0" length="0">
    <dxf>
      <border>
        <left/>
        <right/>
        <top style="thin">
          <color indexed="64"/>
        </top>
        <bottom/>
      </border>
    </dxf>
  </rfmt>
  <rfmt sheetId="2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C4" start="0" length="0">
    <dxf>
      <fill>
        <patternFill patternType="solid">
          <bgColor rgb="FFD9D9D9"/>
        </patternFill>
      </fill>
    </dxf>
  </rfmt>
  <rfmt sheetId="2" sqref="C4" start="0" length="2147483647">
    <dxf>
      <font>
        <b/>
      </font>
    </dxf>
  </rfmt>
  <rfmt sheetId="2" sqref="C4" start="0" length="2147483647">
    <dxf>
      <font/>
    </dxf>
  </rfmt>
  <rfmt sheetId="2" sqref="C4">
    <dxf>
      <alignment horizontal="left" readingOrder="0"/>
    </dxf>
  </rfmt>
  <rfmt sheetId="2" sqref="C4" start="0" length="0">
    <dxf>
      <border>
        <left/>
        <right/>
        <top style="thin">
          <color indexed="64"/>
        </top>
        <bottom/>
      </border>
    </dxf>
  </rfmt>
  <rfmt sheetId="2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3" start="0" length="2147483647">
    <dxf>
      <font/>
    </dxf>
  </rfmt>
  <rfmt sheetId="2" sqref="D3" start="0" length="2147483647">
    <dxf>
      <font/>
    </dxf>
  </rfmt>
  <rfmt sheetId="2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D4" start="0" length="0">
    <dxf>
      <fill>
        <patternFill patternType="solid">
          <bgColor rgb="FFD9D9D9"/>
        </patternFill>
      </fill>
    </dxf>
  </rfmt>
  <rfmt sheetId="2" sqref="D4" start="0" length="2147483647">
    <dxf>
      <font>
        <b/>
      </font>
    </dxf>
  </rfmt>
  <rfmt sheetId="2" sqref="D4" start="0" length="2147483647">
    <dxf>
      <font/>
    </dxf>
  </rfmt>
  <rfmt sheetId="2" sqref="D4">
    <dxf>
      <alignment horizontal="left" readingOrder="0"/>
    </dxf>
  </rfmt>
  <rfmt sheetId="2" sqref="D4" start="0" length="0">
    <dxf>
      <border>
        <left/>
        <right/>
        <top style="thin">
          <color indexed="64"/>
        </top>
        <bottom/>
      </border>
    </dxf>
  </rfmt>
  <rfmt sheetId="2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3" start="0" length="2147483647">
    <dxf>
      <font/>
    </dxf>
  </rfmt>
  <rfmt sheetId="2" sqref="E3" start="0" length="2147483647">
    <dxf>
      <font/>
    </dxf>
  </rfmt>
  <rfmt sheetId="2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4" start="0" length="0">
    <dxf>
      <fill>
        <patternFill patternType="solid">
          <bgColor rgb="FFD9D9D9"/>
        </patternFill>
      </fill>
    </dxf>
  </rfmt>
  <rfmt sheetId="2" sqref="E4" start="0" length="2147483647">
    <dxf>
      <font>
        <b/>
      </font>
    </dxf>
  </rfmt>
  <rfmt sheetId="2" sqref="E4" start="0" length="2147483647">
    <dxf>
      <font/>
    </dxf>
  </rfmt>
  <rfmt sheetId="2" sqref="E4">
    <dxf>
      <alignment horizontal="left" readingOrder="0"/>
    </dxf>
  </rfmt>
  <rfmt sheetId="2" sqref="E4" start="0" length="0">
    <dxf>
      <border>
        <left/>
        <right/>
        <top style="thin">
          <color indexed="64"/>
        </top>
        <bottom/>
      </border>
    </dxf>
  </rfmt>
  <rfmt sheetId="2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3" start="0" length="2147483647">
    <dxf>
      <font/>
    </dxf>
  </rfmt>
  <rfmt sheetId="2" sqref="F3" start="0" length="2147483647">
    <dxf>
      <font/>
    </dxf>
  </rfmt>
  <rfmt sheetId="2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F4" start="0" length="0">
    <dxf>
      <fill>
        <patternFill patternType="solid">
          <bgColor rgb="FFD9D9D9"/>
        </patternFill>
      </fill>
    </dxf>
  </rfmt>
  <rfmt sheetId="2" sqref="F4" start="0" length="2147483647">
    <dxf>
      <font>
        <b/>
      </font>
    </dxf>
  </rfmt>
  <rfmt sheetId="2" sqref="F4" start="0" length="2147483647">
    <dxf>
      <font/>
    </dxf>
  </rfmt>
  <rfmt sheetId="2" sqref="F4">
    <dxf>
      <alignment horizontal="center" readingOrder="0"/>
    </dxf>
  </rfmt>
  <rfmt sheetId="2" sqref="F4" start="0" length="0">
    <dxf>
      <border>
        <left/>
        <right/>
        <top style="thin">
          <color indexed="64"/>
        </top>
        <bottom/>
      </border>
    </dxf>
  </rfmt>
  <rfmt sheetId="2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3" start="0" length="2147483647">
    <dxf>
      <font/>
    </dxf>
  </rfmt>
  <rfmt sheetId="2" sqref="G3" start="0" length="2147483647">
    <dxf>
      <font/>
    </dxf>
  </rfmt>
  <rfmt sheetId="2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G4" start="0" length="0">
    <dxf>
      <fill>
        <patternFill patternType="solid">
          <bgColor rgb="FFD9D9D9"/>
        </patternFill>
      </fill>
    </dxf>
  </rfmt>
  <rfmt sheetId="2" sqref="G4" start="0" length="2147483647">
    <dxf>
      <font>
        <b/>
      </font>
    </dxf>
  </rfmt>
  <rfmt sheetId="2" sqref="G4" start="0" length="2147483647">
    <dxf>
      <font/>
    </dxf>
  </rfmt>
  <rfmt sheetId="2" sqref="G4">
    <dxf>
      <alignment horizontal="center" readingOrder="0"/>
    </dxf>
  </rfmt>
  <rfmt sheetId="2" sqref="G4" start="0" length="0">
    <dxf>
      <border>
        <left/>
        <right/>
        <top style="thin">
          <color indexed="64"/>
        </top>
        <bottom/>
      </border>
    </dxf>
  </rfmt>
  <rfmt sheetId="2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4" start="0" length="0">
    <dxf>
      <fill>
        <patternFill patternType="solid">
          <bgColor rgb="FFD9D9D9"/>
        </patternFill>
      </fill>
    </dxf>
  </rfmt>
  <rfmt sheetId="2" sqref="H4" start="0" length="2147483647">
    <dxf>
      <font>
        <b/>
      </font>
    </dxf>
  </rfmt>
  <rfmt sheetId="2" sqref="H4" start="0" length="2147483647">
    <dxf>
      <font/>
    </dxf>
  </rfmt>
  <rfmt sheetId="2" sqref="H4">
    <dxf>
      <alignment horizontal="center" readingOrder="0"/>
    </dxf>
  </rfmt>
  <rfmt sheetId="2" sqref="H4" start="0" length="0">
    <dxf>
      <border>
        <left/>
        <right/>
        <top style="thin">
          <color indexed="64"/>
        </top>
        <bottom/>
      </border>
    </dxf>
  </rfmt>
  <rfmt sheetId="2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I4" start="0" length="0">
    <dxf>
      <fill>
        <patternFill patternType="solid">
          <bgColor rgb="FFD9D9D9"/>
        </patternFill>
      </fill>
    </dxf>
  </rfmt>
  <rfmt sheetId="2" sqref="I4" start="0" length="2147483647">
    <dxf>
      <font>
        <b/>
      </font>
    </dxf>
  </rfmt>
  <rfmt sheetId="2" sqref="I4" start="0" length="2147483647">
    <dxf>
      <font/>
    </dxf>
  </rfmt>
  <rfmt sheetId="2" sqref="I4">
    <dxf>
      <alignment horizontal="center" readingOrder="0"/>
    </dxf>
  </rfmt>
  <rfmt sheetId="2" sqref="I4" start="0" length="0">
    <dxf>
      <border>
        <left/>
        <right/>
        <top style="thin">
          <color indexed="64"/>
        </top>
        <bottom/>
      </border>
    </dxf>
  </rfmt>
  <rfmt sheetId="2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J4" start="0" length="0">
    <dxf>
      <fill>
        <patternFill patternType="solid">
          <bgColor rgb="FFD9D9D9"/>
        </patternFill>
      </fill>
    </dxf>
  </rfmt>
  <rfmt sheetId="2" sqref="J4" start="0" length="2147483647">
    <dxf>
      <font>
        <b/>
      </font>
    </dxf>
  </rfmt>
  <rfmt sheetId="2" sqref="J4" start="0" length="2147483647">
    <dxf>
      <font/>
    </dxf>
  </rfmt>
  <rfmt sheetId="2" sqref="J4">
    <dxf>
      <alignment horizontal="center" readingOrder="0"/>
    </dxf>
  </rfmt>
  <rfmt sheetId="2" sqref="J4" start="0" length="0">
    <dxf>
      <border>
        <left/>
        <right/>
        <top style="thin">
          <color indexed="64"/>
        </top>
        <bottom/>
      </border>
    </dxf>
  </rfmt>
  <rfmt sheetId="2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K4" start="0" length="0">
    <dxf>
      <fill>
        <patternFill patternType="solid">
          <bgColor rgb="FFD9D9D9"/>
        </patternFill>
      </fill>
    </dxf>
  </rfmt>
  <rfmt sheetId="2" sqref="K4" start="0" length="2147483647">
    <dxf>
      <font>
        <b/>
      </font>
    </dxf>
  </rfmt>
  <rfmt sheetId="2" sqref="K4" start="0" length="2147483647">
    <dxf>
      <font/>
    </dxf>
  </rfmt>
  <rfmt sheetId="2" sqref="K4">
    <dxf>
      <alignment horizontal="center" readingOrder="0"/>
    </dxf>
  </rfmt>
  <rfmt sheetId="2" sqref="K4" start="0" length="0">
    <dxf>
      <border>
        <left/>
        <right/>
        <top style="thin">
          <color indexed="64"/>
        </top>
        <bottom/>
      </border>
    </dxf>
  </rfmt>
  <rfmt sheetId="2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3" start="0" length="2147483647">
    <dxf>
      <font/>
    </dxf>
  </rfmt>
  <rfmt sheetId="2" sqref="L3" start="0" length="2147483647">
    <dxf>
      <font/>
    </dxf>
  </rfmt>
  <rfmt sheetId="2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L4" start="0" length="0">
    <dxf>
      <fill>
        <patternFill patternType="solid">
          <bgColor rgb="FFD9D9D9"/>
        </patternFill>
      </fill>
    </dxf>
  </rfmt>
  <rfmt sheetId="2" sqref="L4" start="0" length="2147483647">
    <dxf>
      <font>
        <b/>
      </font>
    </dxf>
  </rfmt>
  <rfmt sheetId="2" sqref="L4" start="0" length="2147483647">
    <dxf>
      <font/>
    </dxf>
  </rfmt>
  <rfmt sheetId="2" sqref="L4">
    <dxf>
      <alignment horizontal="center" readingOrder="0"/>
    </dxf>
  </rfmt>
  <rfmt sheetId="2" sqref="L4" start="0" length="0">
    <dxf>
      <border>
        <left/>
        <right/>
        <top style="thin">
          <color indexed="64"/>
        </top>
        <bottom/>
      </border>
    </dxf>
  </rfmt>
  <rfmt sheetId="2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3" start="0" length="2147483647">
    <dxf>
      <font/>
    </dxf>
  </rfmt>
  <rfmt sheetId="2" sqref="M3" start="0" length="2147483647">
    <dxf>
      <font/>
    </dxf>
  </rfmt>
  <rfmt sheetId="2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M4" start="0" length="0">
    <dxf>
      <fill>
        <patternFill patternType="solid">
          <bgColor rgb="FFD9D9D9"/>
        </patternFill>
      </fill>
    </dxf>
  </rfmt>
  <rfmt sheetId="2" sqref="M4" start="0" length="2147483647">
    <dxf>
      <font>
        <b/>
      </font>
    </dxf>
  </rfmt>
  <rfmt sheetId="2" sqref="M4" start="0" length="2147483647">
    <dxf>
      <font/>
    </dxf>
  </rfmt>
  <rfmt sheetId="2" sqref="M4">
    <dxf>
      <alignment horizontal="center" readingOrder="0"/>
    </dxf>
  </rfmt>
  <rfmt sheetId="2" sqref="M4" start="0" length="0">
    <dxf>
      <border>
        <left/>
        <right/>
        <top style="thin">
          <color indexed="64"/>
        </top>
        <bottom/>
      </border>
    </dxf>
  </rfmt>
  <rfmt sheetId="2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N4" start="0" length="0">
    <dxf>
      <fill>
        <patternFill patternType="solid">
          <bgColor rgb="FFD9D9D9"/>
        </patternFill>
      </fill>
    </dxf>
  </rfmt>
  <rfmt sheetId="2" sqref="N4" start="0" length="2147483647">
    <dxf>
      <font>
        <b/>
      </font>
    </dxf>
  </rfmt>
  <rfmt sheetId="2" sqref="N4" start="0" length="2147483647">
    <dxf>
      <font/>
    </dxf>
  </rfmt>
  <rfmt sheetId="2" sqref="N4">
    <dxf>
      <alignment horizontal="center" readingOrder="0"/>
    </dxf>
  </rfmt>
  <rfmt sheetId="2" sqref="N4" start="0" length="0">
    <dxf>
      <border>
        <left/>
        <right/>
        <top style="thin">
          <color indexed="64"/>
        </top>
        <bottom/>
      </border>
    </dxf>
  </rfmt>
  <rfmt sheetId="2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O4" start="0" length="0">
    <dxf>
      <fill>
        <patternFill patternType="solid">
          <bgColor rgb="FFD9D9D9"/>
        </patternFill>
      </fill>
    </dxf>
  </rfmt>
  <rfmt sheetId="2" sqref="O4" start="0" length="2147483647">
    <dxf>
      <font>
        <b/>
      </font>
    </dxf>
  </rfmt>
  <rfmt sheetId="2" sqref="O4" start="0" length="2147483647">
    <dxf>
      <font/>
    </dxf>
  </rfmt>
  <rfmt sheetId="2" sqref="O4">
    <dxf>
      <alignment horizontal="center" readingOrder="0"/>
    </dxf>
  </rfmt>
  <rfmt sheetId="2" sqref="O4" start="0" length="0">
    <dxf>
      <border>
        <left/>
        <right/>
        <top style="thin">
          <color indexed="64"/>
        </top>
        <bottom/>
      </border>
    </dxf>
  </rfmt>
  <rfmt sheetId="2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P4" start="0" length="0">
    <dxf>
      <fill>
        <patternFill patternType="solid">
          <bgColor rgb="FFD9D9D9"/>
        </patternFill>
      </fill>
    </dxf>
  </rfmt>
  <rfmt sheetId="2" sqref="P4" start="0" length="2147483647">
    <dxf>
      <font>
        <b/>
      </font>
    </dxf>
  </rfmt>
  <rfmt sheetId="2" sqref="P4" start="0" length="2147483647">
    <dxf>
      <font/>
    </dxf>
  </rfmt>
  <rfmt sheetId="2" sqref="P4">
    <dxf>
      <alignment horizontal="center" readingOrder="0"/>
    </dxf>
  </rfmt>
  <rfmt sheetId="2" sqref="P4" start="0" length="0">
    <dxf>
      <border>
        <left/>
        <right/>
        <top style="thin">
          <color indexed="64"/>
        </top>
        <bottom/>
      </border>
    </dxf>
  </rfmt>
  <rfmt sheetId="2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Q4" start="0" length="0">
    <dxf>
      <fill>
        <patternFill patternType="solid">
          <bgColor rgb="FFD9D9D9"/>
        </patternFill>
      </fill>
    </dxf>
  </rfmt>
  <rfmt sheetId="2" sqref="Q4" start="0" length="2147483647">
    <dxf>
      <font>
        <b/>
      </font>
    </dxf>
  </rfmt>
  <rfmt sheetId="2" sqref="Q4" start="0" length="2147483647">
    <dxf>
      <font/>
    </dxf>
  </rfmt>
  <rfmt sheetId="2" sqref="Q4">
    <dxf>
      <alignment horizontal="center" readingOrder="0"/>
    </dxf>
  </rfmt>
  <rfmt sheetId="2" sqref="Q4" start="0" length="0">
    <dxf>
      <border>
        <left/>
        <right/>
        <top style="thin">
          <color indexed="64"/>
        </top>
        <bottom/>
      </border>
    </dxf>
  </rfmt>
  <rfmt sheetId="2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R4" start="0" length="0">
    <dxf>
      <fill>
        <patternFill patternType="solid">
          <bgColor rgb="FFD9D9D9"/>
        </patternFill>
      </fill>
    </dxf>
  </rfmt>
  <rfmt sheetId="2" sqref="R4" start="0" length="2147483647">
    <dxf>
      <font>
        <b/>
      </font>
    </dxf>
  </rfmt>
  <rfmt sheetId="2" sqref="R4" start="0" length="2147483647">
    <dxf>
      <font/>
    </dxf>
  </rfmt>
  <rfmt sheetId="2" sqref="R4">
    <dxf>
      <alignment horizontal="center" readingOrder="0"/>
    </dxf>
  </rfmt>
  <rfmt sheetId="2" sqref="R4" start="0" length="0">
    <dxf>
      <border>
        <left/>
        <right/>
        <top style="thin">
          <color indexed="64"/>
        </top>
        <bottom/>
      </border>
    </dxf>
  </rfmt>
  <rfmt sheetId="2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S4" start="0" length="0">
    <dxf>
      <fill>
        <patternFill patternType="solid">
          <bgColor rgb="FFD9D9D9"/>
        </patternFill>
      </fill>
    </dxf>
  </rfmt>
  <rfmt sheetId="2" sqref="S4" start="0" length="2147483647">
    <dxf>
      <font>
        <b/>
      </font>
    </dxf>
  </rfmt>
  <rfmt sheetId="2" sqref="S4" start="0" length="2147483647">
    <dxf>
      <font/>
    </dxf>
  </rfmt>
  <rfmt sheetId="2" sqref="S4">
    <dxf>
      <alignment horizontal="center" readingOrder="0"/>
    </dxf>
  </rfmt>
  <rfmt sheetId="2" sqref="S4" start="0" length="0">
    <dxf>
      <border>
        <left/>
        <right/>
        <top style="thin">
          <color indexed="64"/>
        </top>
        <bottom/>
      </border>
    </dxf>
  </rfmt>
  <rfmt sheetId="2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T4" start="0" length="0">
    <dxf>
      <fill>
        <patternFill patternType="solid">
          <bgColor rgb="FFD9D9D9"/>
        </patternFill>
      </fill>
    </dxf>
  </rfmt>
  <rfmt sheetId="2" sqref="T4" start="0" length="2147483647">
    <dxf>
      <font>
        <b/>
      </font>
    </dxf>
  </rfmt>
  <rfmt sheetId="2" sqref="T4" start="0" length="2147483647">
    <dxf>
      <font/>
    </dxf>
  </rfmt>
  <rfmt sheetId="2" sqref="T4">
    <dxf>
      <alignment horizontal="center" readingOrder="0"/>
    </dxf>
  </rfmt>
  <rfmt sheetId="2" sqref="T4" start="0" length="0">
    <dxf>
      <border>
        <left/>
        <right/>
        <top style="thin">
          <color indexed="64"/>
        </top>
        <bottom/>
      </border>
    </dxf>
  </rfmt>
  <rfmt sheetId="2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U4" start="0" length="0">
    <dxf>
      <fill>
        <patternFill patternType="solid">
          <bgColor rgb="FFD9D9D9"/>
        </patternFill>
      </fill>
    </dxf>
  </rfmt>
  <rfmt sheetId="2" sqref="U4" start="0" length="2147483647">
    <dxf>
      <font>
        <b/>
      </font>
    </dxf>
  </rfmt>
  <rfmt sheetId="2" sqref="U4" start="0" length="2147483647">
    <dxf>
      <font/>
    </dxf>
  </rfmt>
  <rfmt sheetId="2" sqref="U4">
    <dxf>
      <alignment horizontal="center" readingOrder="0"/>
    </dxf>
  </rfmt>
  <rfmt sheetId="2" sqref="U4" start="0" length="0">
    <dxf>
      <border>
        <left/>
        <right/>
        <top style="thin">
          <color indexed="64"/>
        </top>
        <bottom/>
      </border>
    </dxf>
  </rfmt>
  <rfmt sheetId="2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V4" start="0" length="0">
    <dxf>
      <fill>
        <patternFill patternType="solid">
          <bgColor rgb="FFD9D9D9"/>
        </patternFill>
      </fill>
    </dxf>
  </rfmt>
  <rfmt sheetId="2" sqref="V4" start="0" length="2147483647">
    <dxf>
      <font>
        <b/>
      </font>
    </dxf>
  </rfmt>
  <rfmt sheetId="2" sqref="V4" start="0" length="2147483647">
    <dxf>
      <font/>
    </dxf>
  </rfmt>
  <rfmt sheetId="2" sqref="V4">
    <dxf>
      <alignment horizontal="center" readingOrder="0"/>
    </dxf>
  </rfmt>
  <rfmt sheetId="2" sqref="V4" start="0" length="0">
    <dxf>
      <border>
        <left/>
        <right/>
        <top style="thin">
          <color indexed="64"/>
        </top>
        <bottom/>
      </border>
    </dxf>
  </rfmt>
  <rfmt sheetId="2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W4" start="0" length="0">
    <dxf>
      <fill>
        <patternFill patternType="solid">
          <bgColor rgb="FFD9D9D9"/>
        </patternFill>
      </fill>
    </dxf>
  </rfmt>
  <rfmt sheetId="2" sqref="W4" start="0" length="2147483647">
    <dxf>
      <font>
        <b/>
      </font>
    </dxf>
  </rfmt>
  <rfmt sheetId="2" sqref="W4" start="0" length="2147483647">
    <dxf>
      <font/>
    </dxf>
  </rfmt>
  <rfmt sheetId="2" sqref="W4">
    <dxf>
      <alignment horizontal="center" readingOrder="0"/>
    </dxf>
  </rfmt>
  <rfmt sheetId="2" sqref="W4" start="0" length="0">
    <dxf>
      <border>
        <left/>
        <right/>
        <top style="thin">
          <color indexed="64"/>
        </top>
        <bottom/>
      </border>
    </dxf>
  </rfmt>
  <rfmt sheetId="2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X4" start="0" length="0">
    <dxf>
      <fill>
        <patternFill patternType="solid">
          <bgColor rgb="FFD9D9D9"/>
        </patternFill>
      </fill>
    </dxf>
  </rfmt>
  <rfmt sheetId="2" sqref="X4" start="0" length="2147483647">
    <dxf>
      <font>
        <b/>
      </font>
    </dxf>
  </rfmt>
  <rfmt sheetId="2" sqref="X4" start="0" length="2147483647">
    <dxf>
      <font/>
    </dxf>
  </rfmt>
  <rfmt sheetId="2" sqref="X4">
    <dxf>
      <alignment horizontal="center" readingOrder="0"/>
    </dxf>
  </rfmt>
  <rfmt sheetId="2" sqref="X4" start="0" length="0">
    <dxf>
      <border>
        <left/>
        <right/>
        <top style="thin">
          <color indexed="64"/>
        </top>
        <bottom/>
      </border>
    </dxf>
  </rfmt>
  <rfmt sheetId="2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Y4" start="0" length="0">
    <dxf>
      <fill>
        <patternFill patternType="solid">
          <bgColor rgb="FFD9D9D9"/>
        </patternFill>
      </fill>
    </dxf>
  </rfmt>
  <rfmt sheetId="2" sqref="Y4" start="0" length="2147483647">
    <dxf>
      <font>
        <b/>
      </font>
    </dxf>
  </rfmt>
  <rfmt sheetId="2" sqref="Y4" start="0" length="2147483647">
    <dxf>
      <font/>
    </dxf>
  </rfmt>
  <rfmt sheetId="2" sqref="Y4">
    <dxf>
      <alignment horizontal="center" readingOrder="0"/>
    </dxf>
  </rfmt>
  <rfmt sheetId="2" sqref="Y4" start="0" length="0">
    <dxf>
      <border>
        <left/>
        <right/>
        <top style="thin">
          <color indexed="64"/>
        </top>
        <bottom/>
      </border>
    </dxf>
  </rfmt>
  <rfmt sheetId="2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3" start="0" length="0">
    <dxf>
      <fill>
        <patternFill patternType="solid">
          <bgColor rgb="FFF2F2F2"/>
        </patternFill>
      </fill>
    </dxf>
  </rfmt>
  <rfmt sheetId="2" sqref="Z3" start="0" length="2147483647">
    <dxf>
      <font/>
    </dxf>
  </rfmt>
  <rfmt sheetId="2" sqref="Z3" start="0" length="2147483647">
    <dxf>
      <font/>
    </dxf>
  </rfmt>
  <rfmt sheetId="2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Z4" start="0" length="0">
    <dxf>
      <fill>
        <patternFill patternType="solid">
          <bgColor rgb="FFD9D9D9"/>
        </patternFill>
      </fill>
    </dxf>
  </rfmt>
  <rfmt sheetId="2" sqref="Z4" start="0" length="2147483647">
    <dxf>
      <font>
        <b/>
      </font>
    </dxf>
  </rfmt>
  <rfmt sheetId="2" sqref="Z4" start="0" length="2147483647">
    <dxf>
      <font/>
    </dxf>
  </rfmt>
  <rfmt sheetId="2" sqref="Z4">
    <dxf>
      <alignment horizontal="center" readingOrder="0"/>
    </dxf>
  </rfmt>
  <rfmt sheetId="2" sqref="Z4" start="0" length="0">
    <dxf>
      <border>
        <left/>
        <right/>
        <top style="thin">
          <color indexed="64"/>
        </top>
        <bottom/>
      </border>
    </dxf>
  </rfmt>
  <rfmt sheetId="2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A4" start="0" length="0">
    <dxf>
      <fill>
        <patternFill patternType="solid">
          <bgColor rgb="FFD9D9D9"/>
        </patternFill>
      </fill>
    </dxf>
  </rfmt>
  <rfmt sheetId="2" sqref="AA4" start="0" length="2147483647">
    <dxf>
      <font>
        <b/>
      </font>
    </dxf>
  </rfmt>
  <rfmt sheetId="2" sqref="AA4" start="0" length="2147483647">
    <dxf>
      <font/>
    </dxf>
  </rfmt>
  <rfmt sheetId="2" sqref="AA4">
    <dxf>
      <alignment horizontal="center" readingOrder="0"/>
    </dxf>
  </rfmt>
  <rfmt sheetId="2" sqref="AA4" start="0" length="0">
    <dxf>
      <border>
        <left/>
        <right/>
        <top style="thin">
          <color indexed="64"/>
        </top>
        <bottom/>
      </border>
    </dxf>
  </rfmt>
  <rfmt sheetId="2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B4" start="0" length="0">
    <dxf>
      <fill>
        <patternFill patternType="solid">
          <bgColor rgb="FFD9D9D9"/>
        </patternFill>
      </fill>
    </dxf>
  </rfmt>
  <rfmt sheetId="2" sqref="AB4" start="0" length="2147483647">
    <dxf>
      <font>
        <b/>
      </font>
    </dxf>
  </rfmt>
  <rfmt sheetId="2" sqref="AB4" start="0" length="2147483647">
    <dxf>
      <font/>
    </dxf>
  </rfmt>
  <rfmt sheetId="2" sqref="AB4">
    <dxf>
      <alignment horizontal="center" readingOrder="0"/>
    </dxf>
  </rfmt>
  <rfmt sheetId="2" sqref="AB4" start="0" length="0">
    <dxf>
      <border>
        <left/>
        <right/>
        <top style="thin">
          <color indexed="64"/>
        </top>
        <bottom/>
      </border>
    </dxf>
  </rfmt>
  <rfmt sheetId="2" sqref="A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C4" start="0" length="0">
    <dxf>
      <fill>
        <patternFill patternType="solid">
          <bgColor rgb="FFD9D9D9"/>
        </patternFill>
      </fill>
    </dxf>
  </rfmt>
  <rfmt sheetId="2" sqref="AC4" start="0" length="2147483647">
    <dxf>
      <font>
        <b/>
      </font>
    </dxf>
  </rfmt>
  <rfmt sheetId="2" sqref="AC4" start="0" length="2147483647">
    <dxf>
      <font/>
    </dxf>
  </rfmt>
  <rfmt sheetId="2" sqref="AC4">
    <dxf>
      <alignment horizontal="center" readingOrder="0"/>
    </dxf>
  </rfmt>
  <rfmt sheetId="2" sqref="AC4" start="0" length="0">
    <dxf>
      <border>
        <left/>
        <right/>
        <top style="thin">
          <color indexed="64"/>
        </top>
        <bottom/>
      </border>
    </dxf>
  </rfmt>
  <rfmt sheetId="2" sqref="A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3" start="0" length="0">
    <dxf>
      <fill>
        <patternFill patternType="solid">
          <bgColor rgb="FFF2F2F2"/>
        </patternFill>
      </fill>
    </dxf>
  </rfmt>
  <rfmt sheetId="2" sqref="AD3" start="0" length="2147483647">
    <dxf>
      <font/>
    </dxf>
  </rfmt>
  <rfmt sheetId="2" sqref="AD3" start="0" length="2147483647">
    <dxf>
      <font/>
    </dxf>
  </rfmt>
  <rfmt sheetId="2" sqref="A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D4" start="0" length="0">
    <dxf>
      <fill>
        <patternFill patternType="solid">
          <bgColor rgb="FFD9D9D9"/>
        </patternFill>
      </fill>
    </dxf>
  </rfmt>
  <rfmt sheetId="2" sqref="AD4" start="0" length="2147483647">
    <dxf>
      <font>
        <b/>
      </font>
    </dxf>
  </rfmt>
  <rfmt sheetId="2" sqref="AD4" start="0" length="2147483647">
    <dxf>
      <font/>
    </dxf>
  </rfmt>
  <rfmt sheetId="2" sqref="AD4">
    <dxf>
      <alignment horizontal="center" readingOrder="0"/>
    </dxf>
  </rfmt>
  <rfmt sheetId="2" sqref="AD4" start="0" length="0">
    <dxf>
      <border>
        <left/>
        <right/>
        <top style="thin">
          <color indexed="64"/>
        </top>
        <bottom/>
      </border>
    </dxf>
  </rfmt>
  <rfmt sheetId="2" sqref="A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E4" start="0" length="0">
    <dxf>
      <fill>
        <patternFill patternType="solid">
          <bgColor rgb="FFD9D9D9"/>
        </patternFill>
      </fill>
    </dxf>
  </rfmt>
  <rfmt sheetId="2" sqref="AE4" start="0" length="2147483647">
    <dxf>
      <font>
        <b/>
      </font>
    </dxf>
  </rfmt>
  <rfmt sheetId="2" sqref="AE4" start="0" length="2147483647">
    <dxf>
      <font/>
    </dxf>
  </rfmt>
  <rfmt sheetId="2" sqref="AE4">
    <dxf>
      <alignment horizontal="center" readingOrder="0"/>
    </dxf>
  </rfmt>
  <rfmt sheetId="2" sqref="AE4" start="0" length="0">
    <dxf>
      <border>
        <left/>
        <right/>
        <top style="thin">
          <color indexed="64"/>
        </top>
        <bottom/>
      </border>
    </dxf>
  </rfmt>
  <rfmt sheetId="2" sqref="A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AF4" start="0" length="0">
    <dxf>
      <fill>
        <patternFill patternType="solid">
          <bgColor rgb="FFD9D9D9"/>
        </patternFill>
      </fill>
    </dxf>
  </rfmt>
  <rfmt sheetId="2" sqref="AF4" start="0" length="2147483647">
    <dxf>
      <font>
        <b/>
      </font>
    </dxf>
  </rfmt>
  <rfmt sheetId="2" sqref="AF4" start="0" length="2147483647">
    <dxf>
      <font/>
    </dxf>
  </rfmt>
  <rfmt sheetId="2" sqref="AF4">
    <dxf>
      <alignment horizontal="center" readingOrder="0"/>
    </dxf>
  </rfmt>
  <rfmt sheetId="2" sqref="AF4" start="0" length="0">
    <dxf>
      <border>
        <left/>
        <right/>
        <top style="thin">
          <color indexed="64"/>
        </top>
        <bottom/>
      </border>
    </dxf>
  </rfmt>
  <rfmt sheetId="2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E1" start="0" length="0">
    <dxf>
      <numFmt numFmtId="19" formatCode="m/d/yyyy"/>
    </dxf>
  </rfmt>
  <rfmt sheetId="2" sqref="E1">
    <dxf>
      <alignment horizontal="left" readingOrder="0"/>
    </dxf>
  </rfmt>
  <rfmt sheetId="2" sqref="E1" start="0" length="2147483647">
    <dxf>
      <font>
        <b/>
      </font>
    </dxf>
  </rfmt>
  <rfmt sheetId="2" sqref="M3:M228" start="0" length="0">
    <dxf>
      <border>
        <right style="thin">
          <color auto="1"/>
        </right>
      </border>
    </dxf>
  </rfmt>
  <rfmt sheetId="2" sqref="O3:O228" start="0" length="0">
    <dxf>
      <border>
        <right style="thin">
          <color auto="1"/>
        </right>
      </border>
    </dxf>
  </rfmt>
  <rfmt sheetId="2" sqref="Q3:Q228" start="0" length="0">
    <dxf>
      <border>
        <right style="thin">
          <color auto="1"/>
        </right>
      </border>
    </dxf>
  </rfmt>
  <rfmt sheetId="2" sqref="S3:S228" start="0" length="0">
    <dxf>
      <border>
        <right style="thin">
          <color auto="1"/>
        </right>
      </border>
    </dxf>
  </rfmt>
  <rfmt sheetId="2" sqref="AE3:AE228" start="0" length="0">
    <dxf>
      <border>
        <right style="thin">
          <color auto="1"/>
        </right>
      </border>
    </dxf>
  </rfmt>
  <rfmt sheetId="3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4" start="0" length="0">
    <dxf>
      <fill>
        <patternFill patternType="solid">
          <bgColor rgb="FFD9D9D9"/>
        </patternFill>
      </fill>
    </dxf>
  </rfmt>
  <rfmt sheetId="3" sqref="A4" start="0" length="2147483647">
    <dxf>
      <font>
        <b/>
      </font>
    </dxf>
  </rfmt>
  <rfmt sheetId="3" sqref="A4" start="0" length="2147483647">
    <dxf>
      <font/>
    </dxf>
  </rfmt>
  <rfmt sheetId="3" sqref="A4">
    <dxf>
      <alignment horizontal="left" readingOrder="0"/>
    </dxf>
  </rfmt>
  <rfmt sheetId="3" sqref="A4" start="0" length="0">
    <dxf>
      <border>
        <left/>
        <right/>
        <top style="thin">
          <color indexed="64"/>
        </top>
        <bottom/>
      </border>
    </dxf>
  </rfmt>
  <rfmt sheetId="3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B4" start="0" length="0">
    <dxf>
      <fill>
        <patternFill patternType="solid">
          <bgColor rgb="FFD9D9D9"/>
        </patternFill>
      </fill>
    </dxf>
  </rfmt>
  <rfmt sheetId="3" sqref="B4" start="0" length="2147483647">
    <dxf>
      <font>
        <b/>
      </font>
    </dxf>
  </rfmt>
  <rfmt sheetId="3" sqref="B4" start="0" length="2147483647">
    <dxf>
      <font/>
    </dxf>
  </rfmt>
  <rfmt sheetId="3" sqref="B4">
    <dxf>
      <alignment horizontal="left" readingOrder="0"/>
    </dxf>
  </rfmt>
  <rfmt sheetId="3" sqref="B4" start="0" length="0">
    <dxf>
      <border>
        <left/>
        <right/>
        <top style="thin">
          <color indexed="64"/>
        </top>
        <bottom/>
      </border>
    </dxf>
  </rfmt>
  <rfmt sheetId="3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C4" start="0" length="0">
    <dxf>
      <fill>
        <patternFill patternType="solid">
          <bgColor rgb="FFD9D9D9"/>
        </patternFill>
      </fill>
    </dxf>
  </rfmt>
  <rfmt sheetId="3" sqref="C4" start="0" length="2147483647">
    <dxf>
      <font>
        <b/>
      </font>
    </dxf>
  </rfmt>
  <rfmt sheetId="3" sqref="C4" start="0" length="2147483647">
    <dxf>
      <font/>
    </dxf>
  </rfmt>
  <rfmt sheetId="3" sqref="C4">
    <dxf>
      <alignment horizontal="left" readingOrder="0"/>
    </dxf>
  </rfmt>
  <rfmt sheetId="3" sqref="C4" start="0" length="0">
    <dxf>
      <border>
        <left/>
        <right/>
        <top style="thin">
          <color indexed="64"/>
        </top>
        <bottom/>
      </border>
    </dxf>
  </rfmt>
  <rfmt sheetId="3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3" start="0" length="2147483647">
    <dxf>
      <font/>
    </dxf>
  </rfmt>
  <rfmt sheetId="3" sqref="D3" start="0" length="2147483647">
    <dxf>
      <font/>
    </dxf>
  </rfmt>
  <rfmt sheetId="3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D4" start="0" length="0">
    <dxf>
      <fill>
        <patternFill patternType="solid">
          <bgColor rgb="FFD9D9D9"/>
        </patternFill>
      </fill>
    </dxf>
  </rfmt>
  <rfmt sheetId="3" sqref="D4" start="0" length="2147483647">
    <dxf>
      <font>
        <b/>
      </font>
    </dxf>
  </rfmt>
  <rfmt sheetId="3" sqref="D4" start="0" length="2147483647">
    <dxf>
      <font/>
    </dxf>
  </rfmt>
  <rfmt sheetId="3" sqref="D4">
    <dxf>
      <alignment horizontal="left" readingOrder="0"/>
    </dxf>
  </rfmt>
  <rfmt sheetId="3" sqref="D4" start="0" length="0">
    <dxf>
      <border>
        <left/>
        <right/>
        <top style="thin">
          <color indexed="64"/>
        </top>
        <bottom/>
      </border>
    </dxf>
  </rfmt>
  <rfmt sheetId="3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3" start="0" length="2147483647">
    <dxf>
      <font/>
    </dxf>
  </rfmt>
  <rfmt sheetId="3" sqref="E3" start="0" length="2147483647">
    <dxf>
      <font/>
    </dxf>
  </rfmt>
  <rfmt sheetId="3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4" start="0" length="0">
    <dxf>
      <fill>
        <patternFill patternType="solid">
          <bgColor rgb="FFD9D9D9"/>
        </patternFill>
      </fill>
    </dxf>
  </rfmt>
  <rfmt sheetId="3" sqref="E4" start="0" length="2147483647">
    <dxf>
      <font>
        <b/>
      </font>
    </dxf>
  </rfmt>
  <rfmt sheetId="3" sqref="E4" start="0" length="2147483647">
    <dxf>
      <font/>
    </dxf>
  </rfmt>
  <rfmt sheetId="3" sqref="E4">
    <dxf>
      <alignment horizontal="left" readingOrder="0"/>
    </dxf>
  </rfmt>
  <rfmt sheetId="3" sqref="E4" start="0" length="0">
    <dxf>
      <border>
        <left/>
        <right/>
        <top style="thin">
          <color indexed="64"/>
        </top>
        <bottom/>
      </border>
    </dxf>
  </rfmt>
  <rfmt sheetId="3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3" start="0" length="2147483647">
    <dxf>
      <font/>
    </dxf>
  </rfmt>
  <rfmt sheetId="3" sqref="F3" start="0" length="2147483647">
    <dxf>
      <font/>
    </dxf>
  </rfmt>
  <rfmt sheetId="3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F4" start="0" length="0">
    <dxf>
      <fill>
        <patternFill patternType="solid">
          <bgColor rgb="FFD9D9D9"/>
        </patternFill>
      </fill>
    </dxf>
  </rfmt>
  <rfmt sheetId="3" sqref="F4" start="0" length="2147483647">
    <dxf>
      <font>
        <b/>
      </font>
    </dxf>
  </rfmt>
  <rfmt sheetId="3" sqref="F4" start="0" length="2147483647">
    <dxf>
      <font/>
    </dxf>
  </rfmt>
  <rfmt sheetId="3" sqref="F4">
    <dxf>
      <alignment horizontal="center" readingOrder="0"/>
    </dxf>
  </rfmt>
  <rfmt sheetId="3" sqref="F4" start="0" length="0">
    <dxf>
      <border>
        <left/>
        <right/>
        <top style="thin">
          <color indexed="64"/>
        </top>
        <bottom/>
      </border>
    </dxf>
  </rfmt>
  <rfmt sheetId="3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3" start="0" length="2147483647">
    <dxf>
      <font/>
    </dxf>
  </rfmt>
  <rfmt sheetId="3" sqref="G3" start="0" length="2147483647">
    <dxf>
      <font/>
    </dxf>
  </rfmt>
  <rfmt sheetId="3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G4" start="0" length="0">
    <dxf>
      <fill>
        <patternFill patternType="solid">
          <bgColor rgb="FFD9D9D9"/>
        </patternFill>
      </fill>
    </dxf>
  </rfmt>
  <rfmt sheetId="3" sqref="G4" start="0" length="2147483647">
    <dxf>
      <font>
        <b/>
      </font>
    </dxf>
  </rfmt>
  <rfmt sheetId="3" sqref="G4" start="0" length="2147483647">
    <dxf>
      <font/>
    </dxf>
  </rfmt>
  <rfmt sheetId="3" sqref="G4">
    <dxf>
      <alignment horizontal="center" readingOrder="0"/>
    </dxf>
  </rfmt>
  <rfmt sheetId="3" sqref="G4" start="0" length="0">
    <dxf>
      <border>
        <left/>
        <right/>
        <top style="thin">
          <color indexed="64"/>
        </top>
        <bottom/>
      </border>
    </dxf>
  </rfmt>
  <rfmt sheetId="3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H4" start="0" length="0">
    <dxf>
      <fill>
        <patternFill patternType="solid">
          <bgColor rgb="FFD9D9D9"/>
        </patternFill>
      </fill>
    </dxf>
  </rfmt>
  <rfmt sheetId="3" sqref="H4" start="0" length="2147483647">
    <dxf>
      <font>
        <b/>
      </font>
    </dxf>
  </rfmt>
  <rfmt sheetId="3" sqref="H4" start="0" length="2147483647">
    <dxf>
      <font/>
    </dxf>
  </rfmt>
  <rfmt sheetId="3" sqref="H4">
    <dxf>
      <alignment horizontal="center" readingOrder="0"/>
    </dxf>
  </rfmt>
  <rfmt sheetId="3" sqref="H4" start="0" length="0">
    <dxf>
      <border>
        <left/>
        <right/>
        <top style="thin">
          <color indexed="64"/>
        </top>
        <bottom/>
      </border>
    </dxf>
  </rfmt>
  <rfmt sheetId="3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I4" start="0" length="0">
    <dxf>
      <fill>
        <patternFill patternType="solid">
          <bgColor rgb="FFD9D9D9"/>
        </patternFill>
      </fill>
    </dxf>
  </rfmt>
  <rfmt sheetId="3" sqref="I4" start="0" length="2147483647">
    <dxf>
      <font>
        <b/>
      </font>
    </dxf>
  </rfmt>
  <rfmt sheetId="3" sqref="I4" start="0" length="2147483647">
    <dxf>
      <font/>
    </dxf>
  </rfmt>
  <rfmt sheetId="3" sqref="I4">
    <dxf>
      <alignment horizontal="center" readingOrder="0"/>
    </dxf>
  </rfmt>
  <rfmt sheetId="3" sqref="I4" start="0" length="0">
    <dxf>
      <border>
        <left/>
        <right/>
        <top style="thin">
          <color indexed="64"/>
        </top>
        <bottom/>
      </border>
    </dxf>
  </rfmt>
  <rfmt sheetId="3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J4" start="0" length="0">
    <dxf>
      <fill>
        <patternFill patternType="solid">
          <bgColor rgb="FFD9D9D9"/>
        </patternFill>
      </fill>
    </dxf>
  </rfmt>
  <rfmt sheetId="3" sqref="J4" start="0" length="2147483647">
    <dxf>
      <font>
        <b/>
      </font>
    </dxf>
  </rfmt>
  <rfmt sheetId="3" sqref="J4" start="0" length="2147483647">
    <dxf>
      <font/>
    </dxf>
  </rfmt>
  <rfmt sheetId="3" sqref="J4">
    <dxf>
      <alignment horizontal="center" readingOrder="0"/>
    </dxf>
  </rfmt>
  <rfmt sheetId="3" sqref="J4" start="0" length="0">
    <dxf>
      <border>
        <left/>
        <right/>
        <top style="thin">
          <color indexed="64"/>
        </top>
        <bottom/>
      </border>
    </dxf>
  </rfmt>
  <rfmt sheetId="3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K4" start="0" length="0">
    <dxf>
      <fill>
        <patternFill patternType="solid">
          <bgColor rgb="FFD9D9D9"/>
        </patternFill>
      </fill>
    </dxf>
  </rfmt>
  <rfmt sheetId="3" sqref="K4" start="0" length="2147483647">
    <dxf>
      <font>
        <b/>
      </font>
    </dxf>
  </rfmt>
  <rfmt sheetId="3" sqref="K4" start="0" length="2147483647">
    <dxf>
      <font/>
    </dxf>
  </rfmt>
  <rfmt sheetId="3" sqref="K4">
    <dxf>
      <alignment horizontal="center" readingOrder="0"/>
    </dxf>
  </rfmt>
  <rfmt sheetId="3" sqref="K4" start="0" length="0">
    <dxf>
      <border>
        <left/>
        <right/>
        <top style="thin">
          <color indexed="64"/>
        </top>
        <bottom/>
      </border>
    </dxf>
  </rfmt>
  <rfmt sheetId="3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3" start="0" length="2147483647">
    <dxf>
      <font/>
    </dxf>
  </rfmt>
  <rfmt sheetId="3" sqref="L3" start="0" length="2147483647">
    <dxf>
      <font/>
    </dxf>
  </rfmt>
  <rfmt sheetId="3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L4" start="0" length="0">
    <dxf>
      <fill>
        <patternFill patternType="solid">
          <bgColor rgb="FFD9D9D9"/>
        </patternFill>
      </fill>
    </dxf>
  </rfmt>
  <rfmt sheetId="3" sqref="L4" start="0" length="2147483647">
    <dxf>
      <font>
        <b/>
      </font>
    </dxf>
  </rfmt>
  <rfmt sheetId="3" sqref="L4" start="0" length="2147483647">
    <dxf>
      <font/>
    </dxf>
  </rfmt>
  <rfmt sheetId="3" sqref="L4">
    <dxf>
      <alignment horizontal="center" readingOrder="0"/>
    </dxf>
  </rfmt>
  <rfmt sheetId="3" sqref="L4" start="0" length="0">
    <dxf>
      <border>
        <left/>
        <right/>
        <top style="thin">
          <color indexed="64"/>
        </top>
        <bottom/>
      </border>
    </dxf>
  </rfmt>
  <rfmt sheetId="3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3" start="0" length="2147483647">
    <dxf>
      <font/>
    </dxf>
  </rfmt>
  <rfmt sheetId="3" sqref="M3" start="0" length="2147483647">
    <dxf>
      <font/>
    </dxf>
  </rfmt>
  <rfmt sheetId="3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M4" start="0" length="0">
    <dxf>
      <fill>
        <patternFill patternType="solid">
          <bgColor rgb="FFD9D9D9"/>
        </patternFill>
      </fill>
    </dxf>
  </rfmt>
  <rfmt sheetId="3" sqref="M4" start="0" length="2147483647">
    <dxf>
      <font>
        <b/>
      </font>
    </dxf>
  </rfmt>
  <rfmt sheetId="3" sqref="M4" start="0" length="2147483647">
    <dxf>
      <font/>
    </dxf>
  </rfmt>
  <rfmt sheetId="3" sqref="M4">
    <dxf>
      <alignment horizontal="center" readingOrder="0"/>
    </dxf>
  </rfmt>
  <rfmt sheetId="3" sqref="M4" start="0" length="0">
    <dxf>
      <border>
        <left/>
        <right/>
        <top style="thin">
          <color indexed="64"/>
        </top>
        <bottom/>
      </border>
    </dxf>
  </rfmt>
  <rfmt sheetId="3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N4" start="0" length="0">
    <dxf>
      <fill>
        <patternFill patternType="solid">
          <bgColor rgb="FFD9D9D9"/>
        </patternFill>
      </fill>
    </dxf>
  </rfmt>
  <rfmt sheetId="3" sqref="N4" start="0" length="2147483647">
    <dxf>
      <font>
        <b/>
      </font>
    </dxf>
  </rfmt>
  <rfmt sheetId="3" sqref="N4" start="0" length="2147483647">
    <dxf>
      <font/>
    </dxf>
  </rfmt>
  <rfmt sheetId="3" sqref="N4">
    <dxf>
      <alignment horizontal="center" readingOrder="0"/>
    </dxf>
  </rfmt>
  <rfmt sheetId="3" sqref="N4" start="0" length="0">
    <dxf>
      <border>
        <left/>
        <right/>
        <top style="thin">
          <color indexed="64"/>
        </top>
        <bottom/>
      </border>
    </dxf>
  </rfmt>
  <rfmt sheetId="3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O4" start="0" length="0">
    <dxf>
      <fill>
        <patternFill patternType="solid">
          <bgColor rgb="FFD9D9D9"/>
        </patternFill>
      </fill>
    </dxf>
  </rfmt>
  <rfmt sheetId="3" sqref="O4" start="0" length="2147483647">
    <dxf>
      <font>
        <b/>
      </font>
    </dxf>
  </rfmt>
  <rfmt sheetId="3" sqref="O4" start="0" length="2147483647">
    <dxf>
      <font/>
    </dxf>
  </rfmt>
  <rfmt sheetId="3" sqref="O4">
    <dxf>
      <alignment horizontal="center" readingOrder="0"/>
    </dxf>
  </rfmt>
  <rfmt sheetId="3" sqref="O4" start="0" length="0">
    <dxf>
      <border>
        <left/>
        <right/>
        <top style="thin">
          <color indexed="64"/>
        </top>
        <bottom/>
      </border>
    </dxf>
  </rfmt>
  <rfmt sheetId="3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P4" start="0" length="0">
    <dxf>
      <fill>
        <patternFill patternType="solid">
          <bgColor rgb="FFD9D9D9"/>
        </patternFill>
      </fill>
    </dxf>
  </rfmt>
  <rfmt sheetId="3" sqref="P4" start="0" length="2147483647">
    <dxf>
      <font>
        <b/>
      </font>
    </dxf>
  </rfmt>
  <rfmt sheetId="3" sqref="P4" start="0" length="2147483647">
    <dxf>
      <font/>
    </dxf>
  </rfmt>
  <rfmt sheetId="3" sqref="P4">
    <dxf>
      <alignment horizontal="center" readingOrder="0"/>
    </dxf>
  </rfmt>
  <rfmt sheetId="3" sqref="P4" start="0" length="0">
    <dxf>
      <border>
        <left/>
        <right/>
        <top style="thin">
          <color indexed="64"/>
        </top>
        <bottom/>
      </border>
    </dxf>
  </rfmt>
  <rfmt sheetId="3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Q4" start="0" length="0">
    <dxf>
      <fill>
        <patternFill patternType="solid">
          <bgColor rgb="FFD9D9D9"/>
        </patternFill>
      </fill>
    </dxf>
  </rfmt>
  <rfmt sheetId="3" sqref="Q4" start="0" length="2147483647">
    <dxf>
      <font>
        <b/>
      </font>
    </dxf>
  </rfmt>
  <rfmt sheetId="3" sqref="Q4" start="0" length="2147483647">
    <dxf>
      <font/>
    </dxf>
  </rfmt>
  <rfmt sheetId="3" sqref="Q4">
    <dxf>
      <alignment horizontal="center" readingOrder="0"/>
    </dxf>
  </rfmt>
  <rfmt sheetId="3" sqref="Q4" start="0" length="0">
    <dxf>
      <border>
        <left/>
        <right/>
        <top style="thin">
          <color indexed="64"/>
        </top>
        <bottom/>
      </border>
    </dxf>
  </rfmt>
  <rfmt sheetId="3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R4" start="0" length="0">
    <dxf>
      <fill>
        <patternFill patternType="solid">
          <bgColor rgb="FFD9D9D9"/>
        </patternFill>
      </fill>
    </dxf>
  </rfmt>
  <rfmt sheetId="3" sqref="R4" start="0" length="2147483647">
    <dxf>
      <font>
        <b/>
      </font>
    </dxf>
  </rfmt>
  <rfmt sheetId="3" sqref="R4" start="0" length="2147483647">
    <dxf>
      <font/>
    </dxf>
  </rfmt>
  <rfmt sheetId="3" sqref="R4">
    <dxf>
      <alignment horizontal="center" readingOrder="0"/>
    </dxf>
  </rfmt>
  <rfmt sheetId="3" sqref="R4" start="0" length="0">
    <dxf>
      <border>
        <left/>
        <right/>
        <top style="thin">
          <color indexed="64"/>
        </top>
        <bottom/>
      </border>
    </dxf>
  </rfmt>
  <rfmt sheetId="3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S4" start="0" length="0">
    <dxf>
      <fill>
        <patternFill patternType="solid">
          <bgColor rgb="FFD9D9D9"/>
        </patternFill>
      </fill>
    </dxf>
  </rfmt>
  <rfmt sheetId="3" sqref="S4" start="0" length="2147483647">
    <dxf>
      <font>
        <b/>
      </font>
    </dxf>
  </rfmt>
  <rfmt sheetId="3" sqref="S4" start="0" length="2147483647">
    <dxf>
      <font/>
    </dxf>
  </rfmt>
  <rfmt sheetId="3" sqref="S4">
    <dxf>
      <alignment horizontal="center" readingOrder="0"/>
    </dxf>
  </rfmt>
  <rfmt sheetId="3" sqref="S4" start="0" length="0">
    <dxf>
      <border>
        <left/>
        <right/>
        <top style="thin">
          <color indexed="64"/>
        </top>
        <bottom/>
      </border>
    </dxf>
  </rfmt>
  <rfmt sheetId="3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T4" start="0" length="0">
    <dxf>
      <fill>
        <patternFill patternType="solid">
          <bgColor rgb="FFD9D9D9"/>
        </patternFill>
      </fill>
    </dxf>
  </rfmt>
  <rfmt sheetId="3" sqref="T4" start="0" length="2147483647">
    <dxf>
      <font>
        <b/>
      </font>
    </dxf>
  </rfmt>
  <rfmt sheetId="3" sqref="T4" start="0" length="2147483647">
    <dxf>
      <font/>
    </dxf>
  </rfmt>
  <rfmt sheetId="3" sqref="T4">
    <dxf>
      <alignment horizontal="center" readingOrder="0"/>
    </dxf>
  </rfmt>
  <rfmt sheetId="3" sqref="T4" start="0" length="0">
    <dxf>
      <border>
        <left/>
        <right/>
        <top style="thin">
          <color indexed="64"/>
        </top>
        <bottom/>
      </border>
    </dxf>
  </rfmt>
  <rfmt sheetId="3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U4" start="0" length="0">
    <dxf>
      <fill>
        <patternFill patternType="solid">
          <bgColor rgb="FFD9D9D9"/>
        </patternFill>
      </fill>
    </dxf>
  </rfmt>
  <rfmt sheetId="3" sqref="U4" start="0" length="2147483647">
    <dxf>
      <font>
        <b/>
      </font>
    </dxf>
  </rfmt>
  <rfmt sheetId="3" sqref="U4" start="0" length="2147483647">
    <dxf>
      <font/>
    </dxf>
  </rfmt>
  <rfmt sheetId="3" sqref="U4">
    <dxf>
      <alignment horizontal="center" readingOrder="0"/>
    </dxf>
  </rfmt>
  <rfmt sheetId="3" sqref="U4" start="0" length="0">
    <dxf>
      <border>
        <left/>
        <right/>
        <top style="thin">
          <color indexed="64"/>
        </top>
        <bottom/>
      </border>
    </dxf>
  </rfmt>
  <rfmt sheetId="3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3" start="0" length="0">
    <dxf>
      <fill>
        <patternFill patternType="solid">
          <bgColor rgb="FFF2F2F2"/>
        </patternFill>
      </fill>
    </dxf>
  </rfmt>
  <rfmt sheetId="3" sqref="V3" start="0" length="2147483647">
    <dxf>
      <font/>
    </dxf>
  </rfmt>
  <rfmt sheetId="3" sqref="V3" start="0" length="2147483647">
    <dxf>
      <font/>
    </dxf>
  </rfmt>
  <rfmt sheetId="3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V4" start="0" length="0">
    <dxf>
      <fill>
        <patternFill patternType="solid">
          <bgColor rgb="FFD9D9D9"/>
        </patternFill>
      </fill>
    </dxf>
  </rfmt>
  <rfmt sheetId="3" sqref="V4" start="0" length="2147483647">
    <dxf>
      <font>
        <b/>
      </font>
    </dxf>
  </rfmt>
  <rfmt sheetId="3" sqref="V4" start="0" length="2147483647">
    <dxf>
      <font/>
    </dxf>
  </rfmt>
  <rfmt sheetId="3" sqref="V4">
    <dxf>
      <alignment horizontal="center" readingOrder="0"/>
    </dxf>
  </rfmt>
  <rfmt sheetId="3" sqref="V4" start="0" length="0">
    <dxf>
      <border>
        <left/>
        <right/>
        <top style="thin">
          <color indexed="64"/>
        </top>
        <bottom/>
      </border>
    </dxf>
  </rfmt>
  <rfmt sheetId="3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W4" start="0" length="0">
    <dxf>
      <fill>
        <patternFill patternType="solid">
          <bgColor rgb="FFD9D9D9"/>
        </patternFill>
      </fill>
    </dxf>
  </rfmt>
  <rfmt sheetId="3" sqref="W4" start="0" length="2147483647">
    <dxf>
      <font>
        <b/>
      </font>
    </dxf>
  </rfmt>
  <rfmt sheetId="3" sqref="W4" start="0" length="2147483647">
    <dxf>
      <font/>
    </dxf>
  </rfmt>
  <rfmt sheetId="3" sqref="W4">
    <dxf>
      <alignment horizontal="center" readingOrder="0"/>
    </dxf>
  </rfmt>
  <rfmt sheetId="3" sqref="W4" start="0" length="0">
    <dxf>
      <border>
        <left/>
        <right/>
        <top style="thin">
          <color indexed="64"/>
        </top>
        <bottom/>
      </border>
    </dxf>
  </rfmt>
  <rfmt sheetId="3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X4" start="0" length="0">
    <dxf>
      <fill>
        <patternFill patternType="solid">
          <bgColor rgb="FFD9D9D9"/>
        </patternFill>
      </fill>
    </dxf>
  </rfmt>
  <rfmt sheetId="3" sqref="X4" start="0" length="2147483647">
    <dxf>
      <font>
        <b/>
      </font>
    </dxf>
  </rfmt>
  <rfmt sheetId="3" sqref="X4" start="0" length="2147483647">
    <dxf>
      <font/>
    </dxf>
  </rfmt>
  <rfmt sheetId="3" sqref="X4">
    <dxf>
      <alignment horizontal="center" readingOrder="0"/>
    </dxf>
  </rfmt>
  <rfmt sheetId="3" sqref="X4" start="0" length="0">
    <dxf>
      <border>
        <left/>
        <right/>
        <top style="thin">
          <color indexed="64"/>
        </top>
        <bottom/>
      </border>
    </dxf>
  </rfmt>
  <rfmt sheetId="3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Y4" start="0" length="0">
    <dxf>
      <fill>
        <patternFill patternType="solid">
          <bgColor rgb="FFD9D9D9"/>
        </patternFill>
      </fill>
    </dxf>
  </rfmt>
  <rfmt sheetId="3" sqref="Y4" start="0" length="2147483647">
    <dxf>
      <font>
        <b/>
      </font>
    </dxf>
  </rfmt>
  <rfmt sheetId="3" sqref="Y4" start="0" length="2147483647">
    <dxf>
      <font/>
    </dxf>
  </rfmt>
  <rfmt sheetId="3" sqref="Y4">
    <dxf>
      <alignment horizontal="center" readingOrder="0"/>
    </dxf>
  </rfmt>
  <rfmt sheetId="3" sqref="Y4" start="0" length="0">
    <dxf>
      <border>
        <left/>
        <right/>
        <top style="thin">
          <color indexed="64"/>
        </top>
        <bottom/>
      </border>
    </dxf>
  </rfmt>
  <rfmt sheetId="3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3" start="0" length="0">
    <dxf>
      <fill>
        <patternFill patternType="solid">
          <bgColor rgb="FFF2F2F2"/>
        </patternFill>
      </fill>
    </dxf>
  </rfmt>
  <rfmt sheetId="3" sqref="Z3" start="0" length="2147483647">
    <dxf>
      <font/>
    </dxf>
  </rfmt>
  <rfmt sheetId="3" sqref="Z3" start="0" length="2147483647">
    <dxf>
      <font/>
    </dxf>
  </rfmt>
  <rfmt sheetId="3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Z4" start="0" length="0">
    <dxf>
      <fill>
        <patternFill patternType="solid">
          <bgColor rgb="FFD9D9D9"/>
        </patternFill>
      </fill>
    </dxf>
  </rfmt>
  <rfmt sheetId="3" sqref="Z4" start="0" length="2147483647">
    <dxf>
      <font>
        <b/>
      </font>
    </dxf>
  </rfmt>
  <rfmt sheetId="3" sqref="Z4" start="0" length="2147483647">
    <dxf>
      <font/>
    </dxf>
  </rfmt>
  <rfmt sheetId="3" sqref="Z4">
    <dxf>
      <alignment horizontal="center" readingOrder="0"/>
    </dxf>
  </rfmt>
  <rfmt sheetId="3" sqref="Z4" start="0" length="0">
    <dxf>
      <border>
        <left/>
        <right/>
        <top style="thin">
          <color indexed="64"/>
        </top>
        <bottom/>
      </border>
    </dxf>
  </rfmt>
  <rfmt sheetId="3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A4" start="0" length="0">
    <dxf>
      <fill>
        <patternFill patternType="solid">
          <bgColor rgb="FFD9D9D9"/>
        </patternFill>
      </fill>
    </dxf>
  </rfmt>
  <rfmt sheetId="3" sqref="AA4" start="0" length="2147483647">
    <dxf>
      <font>
        <b/>
      </font>
    </dxf>
  </rfmt>
  <rfmt sheetId="3" sqref="AA4" start="0" length="2147483647">
    <dxf>
      <font/>
    </dxf>
  </rfmt>
  <rfmt sheetId="3" sqref="AA4">
    <dxf>
      <alignment horizontal="center" readingOrder="0"/>
    </dxf>
  </rfmt>
  <rfmt sheetId="3" sqref="AA4" start="0" length="0">
    <dxf>
      <border>
        <left/>
        <right/>
        <top style="thin">
          <color indexed="64"/>
        </top>
        <bottom/>
      </border>
    </dxf>
  </rfmt>
  <rfmt sheetId="3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AB4" start="0" length="0">
    <dxf>
      <fill>
        <patternFill patternType="solid">
          <bgColor rgb="FFD9D9D9"/>
        </patternFill>
      </fill>
    </dxf>
  </rfmt>
  <rfmt sheetId="3" sqref="AB4" start="0" length="2147483647">
    <dxf>
      <font>
        <b/>
      </font>
    </dxf>
  </rfmt>
  <rfmt sheetId="3" sqref="AB4" start="0" length="2147483647">
    <dxf>
      <font/>
    </dxf>
  </rfmt>
  <rfmt sheetId="3" sqref="AB4">
    <dxf>
      <alignment horizontal="center" readingOrder="0"/>
    </dxf>
  </rfmt>
  <rfmt sheetId="3" sqref="AB4" start="0" length="0">
    <dxf>
      <border>
        <left/>
        <right/>
        <top style="thin">
          <color indexed="64"/>
        </top>
        <bottom/>
      </border>
    </dxf>
  </rfmt>
  <rfmt sheetId="3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3" sqref="E1" start="0" length="0">
    <dxf>
      <numFmt numFmtId="19" formatCode="m/d/yyyy"/>
    </dxf>
  </rfmt>
  <rfmt sheetId="3" sqref="E1">
    <dxf>
      <alignment horizontal="left" readingOrder="0"/>
    </dxf>
  </rfmt>
  <rfmt sheetId="3" sqref="E1" start="0" length="2147483647">
    <dxf>
      <font>
        <b/>
      </font>
    </dxf>
  </rfmt>
  <rfmt sheetId="3" sqref="M3:M62" start="0" length="0">
    <dxf>
      <border>
        <right style="thin">
          <color auto="1"/>
        </right>
      </border>
    </dxf>
  </rfmt>
  <rfmt sheetId="3" sqref="O3:O62" start="0" length="0">
    <dxf>
      <border>
        <right style="thin">
          <color auto="1"/>
        </right>
      </border>
    </dxf>
  </rfmt>
  <rfmt sheetId="3" sqref="Q3:Q62" start="0" length="0">
    <dxf>
      <border>
        <right style="thin">
          <color auto="1"/>
        </right>
      </border>
    </dxf>
  </rfmt>
  <rfmt sheetId="3" sqref="AA3:AA62" start="0" length="0">
    <dxf>
      <border>
        <right style="thin">
          <color auto="1"/>
        </right>
      </border>
    </dxf>
  </rfmt>
  <rfmt sheetId="4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4" start="0" length="0">
    <dxf>
      <fill>
        <patternFill patternType="solid">
          <bgColor rgb="FFD9D9D9"/>
        </patternFill>
      </fill>
    </dxf>
  </rfmt>
  <rfmt sheetId="4" sqref="A4" start="0" length="2147483647">
    <dxf>
      <font>
        <b/>
      </font>
    </dxf>
  </rfmt>
  <rfmt sheetId="4" sqref="A4" start="0" length="2147483647">
    <dxf>
      <font/>
    </dxf>
  </rfmt>
  <rfmt sheetId="4" sqref="A4">
    <dxf>
      <alignment horizontal="left" readingOrder="0"/>
    </dxf>
  </rfmt>
  <rfmt sheetId="4" sqref="A4" start="0" length="0">
    <dxf>
      <border>
        <left/>
        <right/>
        <top style="thin">
          <color indexed="64"/>
        </top>
        <bottom/>
      </border>
    </dxf>
  </rfmt>
  <rfmt sheetId="4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B4" start="0" length="0">
    <dxf>
      <fill>
        <patternFill patternType="solid">
          <bgColor rgb="FFD9D9D9"/>
        </patternFill>
      </fill>
    </dxf>
  </rfmt>
  <rfmt sheetId="4" sqref="B4" start="0" length="2147483647">
    <dxf>
      <font>
        <b/>
      </font>
    </dxf>
  </rfmt>
  <rfmt sheetId="4" sqref="B4" start="0" length="2147483647">
    <dxf>
      <font/>
    </dxf>
  </rfmt>
  <rfmt sheetId="4" sqref="B4">
    <dxf>
      <alignment horizontal="left" readingOrder="0"/>
    </dxf>
  </rfmt>
  <rfmt sheetId="4" sqref="B4" start="0" length="0">
    <dxf>
      <border>
        <left/>
        <right/>
        <top style="thin">
          <color indexed="64"/>
        </top>
        <bottom/>
      </border>
    </dxf>
  </rfmt>
  <rfmt sheetId="4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C4" start="0" length="0">
    <dxf>
      <fill>
        <patternFill patternType="solid">
          <bgColor rgb="FFD9D9D9"/>
        </patternFill>
      </fill>
    </dxf>
  </rfmt>
  <rfmt sheetId="4" sqref="C4" start="0" length="2147483647">
    <dxf>
      <font>
        <b/>
      </font>
    </dxf>
  </rfmt>
  <rfmt sheetId="4" sqref="C4" start="0" length="2147483647">
    <dxf>
      <font/>
    </dxf>
  </rfmt>
  <rfmt sheetId="4" sqref="C4">
    <dxf>
      <alignment horizontal="left" readingOrder="0"/>
    </dxf>
  </rfmt>
  <rfmt sheetId="4" sqref="C4" start="0" length="0">
    <dxf>
      <border>
        <left/>
        <right/>
        <top style="thin">
          <color indexed="64"/>
        </top>
        <bottom/>
      </border>
    </dxf>
  </rfmt>
  <rfmt sheetId="4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3" start="0" length="2147483647">
    <dxf>
      <font/>
    </dxf>
  </rfmt>
  <rfmt sheetId="4" sqref="D3" start="0" length="2147483647">
    <dxf>
      <font/>
    </dxf>
  </rfmt>
  <rfmt sheetId="4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D4" start="0" length="0">
    <dxf>
      <fill>
        <patternFill patternType="solid">
          <bgColor rgb="FFD9D9D9"/>
        </patternFill>
      </fill>
    </dxf>
  </rfmt>
  <rfmt sheetId="4" sqref="D4" start="0" length="2147483647">
    <dxf>
      <font>
        <b/>
      </font>
    </dxf>
  </rfmt>
  <rfmt sheetId="4" sqref="D4" start="0" length="2147483647">
    <dxf>
      <font/>
    </dxf>
  </rfmt>
  <rfmt sheetId="4" sqref="D4">
    <dxf>
      <alignment horizontal="left" readingOrder="0"/>
    </dxf>
  </rfmt>
  <rfmt sheetId="4" sqref="D4" start="0" length="0">
    <dxf>
      <border>
        <left/>
        <right/>
        <top style="thin">
          <color indexed="64"/>
        </top>
        <bottom/>
      </border>
    </dxf>
  </rfmt>
  <rfmt sheetId="4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3" start="0" length="2147483647">
    <dxf>
      <font/>
    </dxf>
  </rfmt>
  <rfmt sheetId="4" sqref="E3" start="0" length="2147483647">
    <dxf>
      <font/>
    </dxf>
  </rfmt>
  <rfmt sheetId="4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4" start="0" length="0">
    <dxf>
      <fill>
        <patternFill patternType="solid">
          <bgColor rgb="FFD9D9D9"/>
        </patternFill>
      </fill>
    </dxf>
  </rfmt>
  <rfmt sheetId="4" sqref="E4" start="0" length="2147483647">
    <dxf>
      <font>
        <b/>
      </font>
    </dxf>
  </rfmt>
  <rfmt sheetId="4" sqref="E4" start="0" length="2147483647">
    <dxf>
      <font/>
    </dxf>
  </rfmt>
  <rfmt sheetId="4" sqref="E4">
    <dxf>
      <alignment horizontal="left" readingOrder="0"/>
    </dxf>
  </rfmt>
  <rfmt sheetId="4" sqref="E4" start="0" length="0">
    <dxf>
      <border>
        <left/>
        <right/>
        <top style="thin">
          <color indexed="64"/>
        </top>
        <bottom/>
      </border>
    </dxf>
  </rfmt>
  <rfmt sheetId="4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3" start="0" length="2147483647">
    <dxf>
      <font/>
    </dxf>
  </rfmt>
  <rfmt sheetId="4" sqref="F3" start="0" length="2147483647">
    <dxf>
      <font/>
    </dxf>
  </rfmt>
  <rfmt sheetId="4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F4" start="0" length="0">
    <dxf>
      <fill>
        <patternFill patternType="solid">
          <bgColor rgb="FFD9D9D9"/>
        </patternFill>
      </fill>
    </dxf>
  </rfmt>
  <rfmt sheetId="4" sqref="F4" start="0" length="2147483647">
    <dxf>
      <font>
        <b/>
      </font>
    </dxf>
  </rfmt>
  <rfmt sheetId="4" sqref="F4" start="0" length="2147483647">
    <dxf>
      <font/>
    </dxf>
  </rfmt>
  <rfmt sheetId="4" sqref="F4">
    <dxf>
      <alignment horizontal="center" readingOrder="0"/>
    </dxf>
  </rfmt>
  <rfmt sheetId="4" sqref="F4" start="0" length="0">
    <dxf>
      <border>
        <left/>
        <right/>
        <top style="thin">
          <color indexed="64"/>
        </top>
        <bottom/>
      </border>
    </dxf>
  </rfmt>
  <rfmt sheetId="4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3" start="0" length="2147483647">
    <dxf>
      <font/>
    </dxf>
  </rfmt>
  <rfmt sheetId="4" sqref="G3" start="0" length="2147483647">
    <dxf>
      <font/>
    </dxf>
  </rfmt>
  <rfmt sheetId="4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G4" start="0" length="0">
    <dxf>
      <fill>
        <patternFill patternType="solid">
          <bgColor rgb="FFD9D9D9"/>
        </patternFill>
      </fill>
    </dxf>
  </rfmt>
  <rfmt sheetId="4" sqref="G4" start="0" length="2147483647">
    <dxf>
      <font>
        <b/>
      </font>
    </dxf>
  </rfmt>
  <rfmt sheetId="4" sqref="G4" start="0" length="2147483647">
    <dxf>
      <font/>
    </dxf>
  </rfmt>
  <rfmt sheetId="4" sqref="G4">
    <dxf>
      <alignment horizontal="center" readingOrder="0"/>
    </dxf>
  </rfmt>
  <rfmt sheetId="4" sqref="G4" start="0" length="0">
    <dxf>
      <border>
        <left/>
        <right/>
        <top style="thin">
          <color indexed="64"/>
        </top>
        <bottom/>
      </border>
    </dxf>
  </rfmt>
  <rfmt sheetId="4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H4" start="0" length="0">
    <dxf>
      <fill>
        <patternFill patternType="solid">
          <bgColor rgb="FFD9D9D9"/>
        </patternFill>
      </fill>
    </dxf>
  </rfmt>
  <rfmt sheetId="4" sqref="H4" start="0" length="2147483647">
    <dxf>
      <font>
        <b/>
      </font>
    </dxf>
  </rfmt>
  <rfmt sheetId="4" sqref="H4" start="0" length="2147483647">
    <dxf>
      <font/>
    </dxf>
  </rfmt>
  <rfmt sheetId="4" sqref="H4">
    <dxf>
      <alignment horizontal="center" readingOrder="0"/>
    </dxf>
  </rfmt>
  <rfmt sheetId="4" sqref="H4" start="0" length="0">
    <dxf>
      <border>
        <left/>
        <right/>
        <top style="thin">
          <color indexed="64"/>
        </top>
        <bottom/>
      </border>
    </dxf>
  </rfmt>
  <rfmt sheetId="4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I4" start="0" length="0">
    <dxf>
      <fill>
        <patternFill patternType="solid">
          <bgColor rgb="FFD9D9D9"/>
        </patternFill>
      </fill>
    </dxf>
  </rfmt>
  <rfmt sheetId="4" sqref="I4" start="0" length="2147483647">
    <dxf>
      <font>
        <b/>
      </font>
    </dxf>
  </rfmt>
  <rfmt sheetId="4" sqref="I4" start="0" length="2147483647">
    <dxf>
      <font/>
    </dxf>
  </rfmt>
  <rfmt sheetId="4" sqref="I4">
    <dxf>
      <alignment horizontal="center" readingOrder="0"/>
    </dxf>
  </rfmt>
  <rfmt sheetId="4" sqref="I4" start="0" length="0">
    <dxf>
      <border>
        <left/>
        <right/>
        <top style="thin">
          <color indexed="64"/>
        </top>
        <bottom/>
      </border>
    </dxf>
  </rfmt>
  <rfmt sheetId="4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J4" start="0" length="0">
    <dxf>
      <fill>
        <patternFill patternType="solid">
          <bgColor rgb="FFD9D9D9"/>
        </patternFill>
      </fill>
    </dxf>
  </rfmt>
  <rfmt sheetId="4" sqref="J4" start="0" length="2147483647">
    <dxf>
      <font>
        <b/>
      </font>
    </dxf>
  </rfmt>
  <rfmt sheetId="4" sqref="J4" start="0" length="2147483647">
    <dxf>
      <font/>
    </dxf>
  </rfmt>
  <rfmt sheetId="4" sqref="J4">
    <dxf>
      <alignment horizontal="center" readingOrder="0"/>
    </dxf>
  </rfmt>
  <rfmt sheetId="4" sqref="J4" start="0" length="0">
    <dxf>
      <border>
        <left/>
        <right/>
        <top style="thin">
          <color indexed="64"/>
        </top>
        <bottom/>
      </border>
    </dxf>
  </rfmt>
  <rfmt sheetId="4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K4" start="0" length="0">
    <dxf>
      <fill>
        <patternFill patternType="solid">
          <bgColor rgb="FFD9D9D9"/>
        </patternFill>
      </fill>
    </dxf>
  </rfmt>
  <rfmt sheetId="4" sqref="K4" start="0" length="2147483647">
    <dxf>
      <font>
        <b/>
      </font>
    </dxf>
  </rfmt>
  <rfmt sheetId="4" sqref="K4" start="0" length="2147483647">
    <dxf>
      <font/>
    </dxf>
  </rfmt>
  <rfmt sheetId="4" sqref="K4">
    <dxf>
      <alignment horizontal="center" readingOrder="0"/>
    </dxf>
  </rfmt>
  <rfmt sheetId="4" sqref="K4" start="0" length="0">
    <dxf>
      <border>
        <left/>
        <right/>
        <top style="thin">
          <color indexed="64"/>
        </top>
        <bottom/>
      </border>
    </dxf>
  </rfmt>
  <rfmt sheetId="4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3" start="0" length="2147483647">
    <dxf>
      <font/>
    </dxf>
  </rfmt>
  <rfmt sheetId="4" sqref="L3" start="0" length="2147483647">
    <dxf>
      <font/>
    </dxf>
  </rfmt>
  <rfmt sheetId="4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L4" start="0" length="0">
    <dxf>
      <fill>
        <patternFill patternType="solid">
          <bgColor rgb="FFD9D9D9"/>
        </patternFill>
      </fill>
    </dxf>
  </rfmt>
  <rfmt sheetId="4" sqref="L4" start="0" length="2147483647">
    <dxf>
      <font>
        <b/>
      </font>
    </dxf>
  </rfmt>
  <rfmt sheetId="4" sqref="L4" start="0" length="2147483647">
    <dxf>
      <font/>
    </dxf>
  </rfmt>
  <rfmt sheetId="4" sqref="L4">
    <dxf>
      <alignment horizontal="center" readingOrder="0"/>
    </dxf>
  </rfmt>
  <rfmt sheetId="4" sqref="L4" start="0" length="0">
    <dxf>
      <border>
        <left/>
        <right/>
        <top style="thin">
          <color indexed="64"/>
        </top>
        <bottom/>
      </border>
    </dxf>
  </rfmt>
  <rfmt sheetId="4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3" start="0" length="2147483647">
    <dxf>
      <font/>
    </dxf>
  </rfmt>
  <rfmt sheetId="4" sqref="M3" start="0" length="2147483647">
    <dxf>
      <font/>
    </dxf>
  </rfmt>
  <rfmt sheetId="4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M4" start="0" length="0">
    <dxf>
      <fill>
        <patternFill patternType="solid">
          <bgColor rgb="FFD9D9D9"/>
        </patternFill>
      </fill>
    </dxf>
  </rfmt>
  <rfmt sheetId="4" sqref="M4" start="0" length="2147483647">
    <dxf>
      <font>
        <b/>
      </font>
    </dxf>
  </rfmt>
  <rfmt sheetId="4" sqref="M4" start="0" length="2147483647">
    <dxf>
      <font/>
    </dxf>
  </rfmt>
  <rfmt sheetId="4" sqref="M4">
    <dxf>
      <alignment horizontal="center" readingOrder="0"/>
    </dxf>
  </rfmt>
  <rfmt sheetId="4" sqref="M4" start="0" length="0">
    <dxf>
      <border>
        <left/>
        <right/>
        <top style="thin">
          <color indexed="64"/>
        </top>
        <bottom/>
      </border>
    </dxf>
  </rfmt>
  <rfmt sheetId="4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N4" start="0" length="0">
    <dxf>
      <fill>
        <patternFill patternType="solid">
          <bgColor rgb="FFD9D9D9"/>
        </patternFill>
      </fill>
    </dxf>
  </rfmt>
  <rfmt sheetId="4" sqref="N4" start="0" length="2147483647">
    <dxf>
      <font>
        <b/>
      </font>
    </dxf>
  </rfmt>
  <rfmt sheetId="4" sqref="N4" start="0" length="2147483647">
    <dxf>
      <font/>
    </dxf>
  </rfmt>
  <rfmt sheetId="4" sqref="N4">
    <dxf>
      <alignment horizontal="center" readingOrder="0"/>
    </dxf>
  </rfmt>
  <rfmt sheetId="4" sqref="N4" start="0" length="0">
    <dxf>
      <border>
        <left/>
        <right/>
        <top style="thin">
          <color indexed="64"/>
        </top>
        <bottom/>
      </border>
    </dxf>
  </rfmt>
  <rfmt sheetId="4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O4" start="0" length="0">
    <dxf>
      <fill>
        <patternFill patternType="solid">
          <bgColor rgb="FFD9D9D9"/>
        </patternFill>
      </fill>
    </dxf>
  </rfmt>
  <rfmt sheetId="4" sqref="O4" start="0" length="2147483647">
    <dxf>
      <font>
        <b/>
      </font>
    </dxf>
  </rfmt>
  <rfmt sheetId="4" sqref="O4" start="0" length="2147483647">
    <dxf>
      <font/>
    </dxf>
  </rfmt>
  <rfmt sheetId="4" sqref="O4">
    <dxf>
      <alignment horizontal="center" readingOrder="0"/>
    </dxf>
  </rfmt>
  <rfmt sheetId="4" sqref="O4" start="0" length="0">
    <dxf>
      <border>
        <left/>
        <right/>
        <top style="thin">
          <color indexed="64"/>
        </top>
        <bottom/>
      </border>
    </dxf>
  </rfmt>
  <rfmt sheetId="4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P4" start="0" length="0">
    <dxf>
      <fill>
        <patternFill patternType="solid">
          <bgColor rgb="FFD9D9D9"/>
        </patternFill>
      </fill>
    </dxf>
  </rfmt>
  <rfmt sheetId="4" sqref="P4" start="0" length="2147483647">
    <dxf>
      <font>
        <b/>
      </font>
    </dxf>
  </rfmt>
  <rfmt sheetId="4" sqref="P4" start="0" length="2147483647">
    <dxf>
      <font/>
    </dxf>
  </rfmt>
  <rfmt sheetId="4" sqref="P4">
    <dxf>
      <alignment horizontal="center" readingOrder="0"/>
    </dxf>
  </rfmt>
  <rfmt sheetId="4" sqref="P4" start="0" length="0">
    <dxf>
      <border>
        <left/>
        <right/>
        <top style="thin">
          <color indexed="64"/>
        </top>
        <bottom/>
      </border>
    </dxf>
  </rfmt>
  <rfmt sheetId="4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Q4" start="0" length="0">
    <dxf>
      <fill>
        <patternFill patternType="solid">
          <bgColor rgb="FFD9D9D9"/>
        </patternFill>
      </fill>
    </dxf>
  </rfmt>
  <rfmt sheetId="4" sqref="Q4" start="0" length="2147483647">
    <dxf>
      <font>
        <b/>
      </font>
    </dxf>
  </rfmt>
  <rfmt sheetId="4" sqref="Q4" start="0" length="2147483647">
    <dxf>
      <font/>
    </dxf>
  </rfmt>
  <rfmt sheetId="4" sqref="Q4">
    <dxf>
      <alignment horizontal="center" readingOrder="0"/>
    </dxf>
  </rfmt>
  <rfmt sheetId="4" sqref="Q4" start="0" length="0">
    <dxf>
      <border>
        <left/>
        <right/>
        <top style="thin">
          <color indexed="64"/>
        </top>
        <bottom/>
      </border>
    </dxf>
  </rfmt>
  <rfmt sheetId="4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R4" start="0" length="0">
    <dxf>
      <fill>
        <patternFill patternType="solid">
          <bgColor rgb="FFD9D9D9"/>
        </patternFill>
      </fill>
    </dxf>
  </rfmt>
  <rfmt sheetId="4" sqref="R4" start="0" length="2147483647">
    <dxf>
      <font>
        <b/>
      </font>
    </dxf>
  </rfmt>
  <rfmt sheetId="4" sqref="R4" start="0" length="2147483647">
    <dxf>
      <font/>
    </dxf>
  </rfmt>
  <rfmt sheetId="4" sqref="R4">
    <dxf>
      <alignment horizontal="center" readingOrder="0"/>
    </dxf>
  </rfmt>
  <rfmt sheetId="4" sqref="R4" start="0" length="0">
    <dxf>
      <border>
        <left/>
        <right/>
        <top style="thin">
          <color indexed="64"/>
        </top>
        <bottom/>
      </border>
    </dxf>
  </rfmt>
  <rfmt sheetId="4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S4" start="0" length="0">
    <dxf>
      <fill>
        <patternFill patternType="solid">
          <bgColor rgb="FFD9D9D9"/>
        </patternFill>
      </fill>
    </dxf>
  </rfmt>
  <rfmt sheetId="4" sqref="S4" start="0" length="2147483647">
    <dxf>
      <font>
        <b/>
      </font>
    </dxf>
  </rfmt>
  <rfmt sheetId="4" sqref="S4" start="0" length="2147483647">
    <dxf>
      <font/>
    </dxf>
  </rfmt>
  <rfmt sheetId="4" sqref="S4">
    <dxf>
      <alignment horizontal="center" readingOrder="0"/>
    </dxf>
  </rfmt>
  <rfmt sheetId="4" sqref="S4" start="0" length="0">
    <dxf>
      <border>
        <left/>
        <right/>
        <top style="thin">
          <color indexed="64"/>
        </top>
        <bottom/>
      </border>
    </dxf>
  </rfmt>
  <rfmt sheetId="4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T4" start="0" length="0">
    <dxf>
      <fill>
        <patternFill patternType="solid">
          <bgColor rgb="FFD9D9D9"/>
        </patternFill>
      </fill>
    </dxf>
  </rfmt>
  <rfmt sheetId="4" sqref="T4" start="0" length="2147483647">
    <dxf>
      <font>
        <b/>
      </font>
    </dxf>
  </rfmt>
  <rfmt sheetId="4" sqref="T4" start="0" length="2147483647">
    <dxf>
      <font/>
    </dxf>
  </rfmt>
  <rfmt sheetId="4" sqref="T4">
    <dxf>
      <alignment horizontal="center" readingOrder="0"/>
    </dxf>
  </rfmt>
  <rfmt sheetId="4" sqref="T4" start="0" length="0">
    <dxf>
      <border>
        <left/>
        <right/>
        <top style="thin">
          <color indexed="64"/>
        </top>
        <bottom/>
      </border>
    </dxf>
  </rfmt>
  <rfmt sheetId="4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U4" start="0" length="0">
    <dxf>
      <fill>
        <patternFill patternType="solid">
          <bgColor rgb="FFD9D9D9"/>
        </patternFill>
      </fill>
    </dxf>
  </rfmt>
  <rfmt sheetId="4" sqref="U4" start="0" length="2147483647">
    <dxf>
      <font>
        <b/>
      </font>
    </dxf>
  </rfmt>
  <rfmt sheetId="4" sqref="U4" start="0" length="2147483647">
    <dxf>
      <font/>
    </dxf>
  </rfmt>
  <rfmt sheetId="4" sqref="U4">
    <dxf>
      <alignment horizontal="center" readingOrder="0"/>
    </dxf>
  </rfmt>
  <rfmt sheetId="4" sqref="U4" start="0" length="0">
    <dxf>
      <border>
        <left/>
        <right/>
        <top style="thin">
          <color indexed="64"/>
        </top>
        <bottom/>
      </border>
    </dxf>
  </rfmt>
  <rfmt sheetId="4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3" start="0" length="0">
    <dxf>
      <fill>
        <patternFill patternType="solid">
          <bgColor rgb="FFF2F2F2"/>
        </patternFill>
      </fill>
    </dxf>
  </rfmt>
  <rfmt sheetId="4" sqref="V3" start="0" length="2147483647">
    <dxf>
      <font/>
    </dxf>
  </rfmt>
  <rfmt sheetId="4" sqref="V3" start="0" length="2147483647">
    <dxf>
      <font/>
    </dxf>
  </rfmt>
  <rfmt sheetId="4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V4" start="0" length="0">
    <dxf>
      <fill>
        <patternFill patternType="solid">
          <bgColor rgb="FFD9D9D9"/>
        </patternFill>
      </fill>
    </dxf>
  </rfmt>
  <rfmt sheetId="4" sqref="V4" start="0" length="2147483647">
    <dxf>
      <font>
        <b/>
      </font>
    </dxf>
  </rfmt>
  <rfmt sheetId="4" sqref="V4" start="0" length="2147483647">
    <dxf>
      <font/>
    </dxf>
  </rfmt>
  <rfmt sheetId="4" sqref="V4">
    <dxf>
      <alignment horizontal="center" readingOrder="0"/>
    </dxf>
  </rfmt>
  <rfmt sheetId="4" sqref="V4" start="0" length="0">
    <dxf>
      <border>
        <left/>
        <right/>
        <top style="thin">
          <color indexed="64"/>
        </top>
        <bottom/>
      </border>
    </dxf>
  </rfmt>
  <rfmt sheetId="4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W4" start="0" length="0">
    <dxf>
      <fill>
        <patternFill patternType="solid">
          <bgColor rgb="FFD9D9D9"/>
        </patternFill>
      </fill>
    </dxf>
  </rfmt>
  <rfmt sheetId="4" sqref="W4" start="0" length="2147483647">
    <dxf>
      <font>
        <b/>
      </font>
    </dxf>
  </rfmt>
  <rfmt sheetId="4" sqref="W4" start="0" length="2147483647">
    <dxf>
      <font/>
    </dxf>
  </rfmt>
  <rfmt sheetId="4" sqref="W4">
    <dxf>
      <alignment horizontal="center" readingOrder="0"/>
    </dxf>
  </rfmt>
  <rfmt sheetId="4" sqref="W4" start="0" length="0">
    <dxf>
      <border>
        <left/>
        <right/>
        <top style="thin">
          <color indexed="64"/>
        </top>
        <bottom/>
      </border>
    </dxf>
  </rfmt>
  <rfmt sheetId="4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X4" start="0" length="0">
    <dxf>
      <fill>
        <patternFill patternType="solid">
          <bgColor rgb="FFD9D9D9"/>
        </patternFill>
      </fill>
    </dxf>
  </rfmt>
  <rfmt sheetId="4" sqref="X4" start="0" length="2147483647">
    <dxf>
      <font>
        <b/>
      </font>
    </dxf>
  </rfmt>
  <rfmt sheetId="4" sqref="X4" start="0" length="2147483647">
    <dxf>
      <font/>
    </dxf>
  </rfmt>
  <rfmt sheetId="4" sqref="X4">
    <dxf>
      <alignment horizontal="center" readingOrder="0"/>
    </dxf>
  </rfmt>
  <rfmt sheetId="4" sqref="X4" start="0" length="0">
    <dxf>
      <border>
        <left/>
        <right/>
        <top style="thin">
          <color indexed="64"/>
        </top>
        <bottom/>
      </border>
    </dxf>
  </rfmt>
  <rfmt sheetId="4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Y4" start="0" length="0">
    <dxf>
      <fill>
        <patternFill patternType="solid">
          <bgColor rgb="FFD9D9D9"/>
        </patternFill>
      </fill>
    </dxf>
  </rfmt>
  <rfmt sheetId="4" sqref="Y4" start="0" length="2147483647">
    <dxf>
      <font>
        <b/>
      </font>
    </dxf>
  </rfmt>
  <rfmt sheetId="4" sqref="Y4" start="0" length="2147483647">
    <dxf>
      <font/>
    </dxf>
  </rfmt>
  <rfmt sheetId="4" sqref="Y4">
    <dxf>
      <alignment horizontal="center" readingOrder="0"/>
    </dxf>
  </rfmt>
  <rfmt sheetId="4" sqref="Y4" start="0" length="0">
    <dxf>
      <border>
        <left/>
        <right/>
        <top style="thin">
          <color indexed="64"/>
        </top>
        <bottom/>
      </border>
    </dxf>
  </rfmt>
  <rfmt sheetId="4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3" start="0" length="0">
    <dxf>
      <fill>
        <patternFill patternType="solid">
          <bgColor rgb="FFF2F2F2"/>
        </patternFill>
      </fill>
    </dxf>
  </rfmt>
  <rfmt sheetId="4" sqref="Z3" start="0" length="2147483647">
    <dxf>
      <font/>
    </dxf>
  </rfmt>
  <rfmt sheetId="4" sqref="Z3" start="0" length="2147483647">
    <dxf>
      <font/>
    </dxf>
  </rfmt>
  <rfmt sheetId="4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Z4" start="0" length="0">
    <dxf>
      <fill>
        <patternFill patternType="solid">
          <bgColor rgb="FFD9D9D9"/>
        </patternFill>
      </fill>
    </dxf>
  </rfmt>
  <rfmt sheetId="4" sqref="Z4" start="0" length="2147483647">
    <dxf>
      <font>
        <b/>
      </font>
    </dxf>
  </rfmt>
  <rfmt sheetId="4" sqref="Z4" start="0" length="2147483647">
    <dxf>
      <font/>
    </dxf>
  </rfmt>
  <rfmt sheetId="4" sqref="Z4">
    <dxf>
      <alignment horizontal="center" readingOrder="0"/>
    </dxf>
  </rfmt>
  <rfmt sheetId="4" sqref="Z4" start="0" length="0">
    <dxf>
      <border>
        <left/>
        <right/>
        <top style="thin">
          <color indexed="64"/>
        </top>
        <bottom/>
      </border>
    </dxf>
  </rfmt>
  <rfmt sheetId="4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A4" start="0" length="0">
    <dxf>
      <fill>
        <patternFill patternType="solid">
          <bgColor rgb="FFD9D9D9"/>
        </patternFill>
      </fill>
    </dxf>
  </rfmt>
  <rfmt sheetId="4" sqref="AA4" start="0" length="2147483647">
    <dxf>
      <font>
        <b/>
      </font>
    </dxf>
  </rfmt>
  <rfmt sheetId="4" sqref="AA4" start="0" length="2147483647">
    <dxf>
      <font/>
    </dxf>
  </rfmt>
  <rfmt sheetId="4" sqref="AA4">
    <dxf>
      <alignment horizontal="center" readingOrder="0"/>
    </dxf>
  </rfmt>
  <rfmt sheetId="4" sqref="AA4" start="0" length="0">
    <dxf>
      <border>
        <left/>
        <right/>
        <top style="thin">
          <color indexed="64"/>
        </top>
        <bottom/>
      </border>
    </dxf>
  </rfmt>
  <rfmt sheetId="4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AB4" start="0" length="0">
    <dxf>
      <fill>
        <patternFill patternType="solid">
          <bgColor rgb="FFD9D9D9"/>
        </patternFill>
      </fill>
    </dxf>
  </rfmt>
  <rfmt sheetId="4" sqref="AB4" start="0" length="2147483647">
    <dxf>
      <font>
        <b/>
      </font>
    </dxf>
  </rfmt>
  <rfmt sheetId="4" sqref="AB4" start="0" length="2147483647">
    <dxf>
      <font/>
    </dxf>
  </rfmt>
  <rfmt sheetId="4" sqref="AB4">
    <dxf>
      <alignment horizontal="center" readingOrder="0"/>
    </dxf>
  </rfmt>
  <rfmt sheetId="4" sqref="AB4" start="0" length="0">
    <dxf>
      <border>
        <left/>
        <right/>
        <top style="thin">
          <color indexed="64"/>
        </top>
        <bottom/>
      </border>
    </dxf>
  </rfmt>
  <rfmt sheetId="4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sqref="E1" start="0" length="0">
    <dxf>
      <numFmt numFmtId="19" formatCode="m/d/yyyy"/>
    </dxf>
  </rfmt>
  <rfmt sheetId="4" sqref="E1">
    <dxf>
      <alignment horizontal="left" readingOrder="0"/>
    </dxf>
  </rfmt>
  <rfmt sheetId="4" sqref="E1" start="0" length="2147483647">
    <dxf>
      <font>
        <b/>
      </font>
    </dxf>
  </rfmt>
  <rfmt sheetId="4" sqref="M3:M65" start="0" length="0">
    <dxf>
      <border>
        <right style="thin">
          <color auto="1"/>
        </right>
      </border>
    </dxf>
  </rfmt>
  <rfmt sheetId="4" sqref="O3:O65" start="0" length="0">
    <dxf>
      <border>
        <right style="thin">
          <color auto="1"/>
        </right>
      </border>
    </dxf>
  </rfmt>
  <rfmt sheetId="4" sqref="Q3:Q65" start="0" length="0">
    <dxf>
      <border>
        <right style="thin">
          <color auto="1"/>
        </right>
      </border>
    </dxf>
  </rfmt>
  <rfmt sheetId="4" sqref="AA3:AA65" start="0" length="0">
    <dxf>
      <border>
        <right style="thin">
          <color auto="1"/>
        </right>
      </border>
    </dxf>
  </rfmt>
  <rfmt sheetId="5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4" start="0" length="0">
    <dxf>
      <fill>
        <patternFill patternType="solid">
          <bgColor rgb="FFD9D9D9"/>
        </patternFill>
      </fill>
    </dxf>
  </rfmt>
  <rfmt sheetId="5" sqref="A4" start="0" length="2147483647">
    <dxf>
      <font>
        <b/>
      </font>
    </dxf>
  </rfmt>
  <rfmt sheetId="5" sqref="A4" start="0" length="2147483647">
    <dxf>
      <font/>
    </dxf>
  </rfmt>
  <rfmt sheetId="5" sqref="A4">
    <dxf>
      <alignment horizontal="left" readingOrder="0"/>
    </dxf>
  </rfmt>
  <rfmt sheetId="5" sqref="A4" start="0" length="0">
    <dxf>
      <border>
        <left/>
        <right/>
        <top style="thin">
          <color indexed="64"/>
        </top>
        <bottom/>
      </border>
    </dxf>
  </rfmt>
  <rfmt sheetId="5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B4" start="0" length="0">
    <dxf>
      <fill>
        <patternFill patternType="solid">
          <bgColor rgb="FFD9D9D9"/>
        </patternFill>
      </fill>
    </dxf>
  </rfmt>
  <rfmt sheetId="5" sqref="B4" start="0" length="2147483647">
    <dxf>
      <font>
        <b/>
      </font>
    </dxf>
  </rfmt>
  <rfmt sheetId="5" sqref="B4" start="0" length="2147483647">
    <dxf>
      <font/>
    </dxf>
  </rfmt>
  <rfmt sheetId="5" sqref="B4">
    <dxf>
      <alignment horizontal="left" readingOrder="0"/>
    </dxf>
  </rfmt>
  <rfmt sheetId="5" sqref="B4" start="0" length="0">
    <dxf>
      <border>
        <left/>
        <right/>
        <top style="thin">
          <color indexed="64"/>
        </top>
        <bottom/>
      </border>
    </dxf>
  </rfmt>
  <rfmt sheetId="5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C4" start="0" length="0">
    <dxf>
      <fill>
        <patternFill patternType="solid">
          <bgColor rgb="FFD9D9D9"/>
        </patternFill>
      </fill>
    </dxf>
  </rfmt>
  <rfmt sheetId="5" sqref="C4" start="0" length="2147483647">
    <dxf>
      <font>
        <b/>
      </font>
    </dxf>
  </rfmt>
  <rfmt sheetId="5" sqref="C4" start="0" length="2147483647">
    <dxf>
      <font/>
    </dxf>
  </rfmt>
  <rfmt sheetId="5" sqref="C4">
    <dxf>
      <alignment horizontal="left" readingOrder="0"/>
    </dxf>
  </rfmt>
  <rfmt sheetId="5" sqref="C4" start="0" length="0">
    <dxf>
      <border>
        <left/>
        <right/>
        <top style="thin">
          <color indexed="64"/>
        </top>
        <bottom/>
      </border>
    </dxf>
  </rfmt>
  <rfmt sheetId="5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3" start="0" length="2147483647">
    <dxf>
      <font/>
    </dxf>
  </rfmt>
  <rfmt sheetId="5" sqref="D3" start="0" length="2147483647">
    <dxf>
      <font/>
    </dxf>
  </rfmt>
  <rfmt sheetId="5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D4" start="0" length="0">
    <dxf>
      <fill>
        <patternFill patternType="solid">
          <bgColor rgb="FFD9D9D9"/>
        </patternFill>
      </fill>
    </dxf>
  </rfmt>
  <rfmt sheetId="5" sqref="D4" start="0" length="2147483647">
    <dxf>
      <font>
        <b/>
      </font>
    </dxf>
  </rfmt>
  <rfmt sheetId="5" sqref="D4" start="0" length="2147483647">
    <dxf>
      <font/>
    </dxf>
  </rfmt>
  <rfmt sheetId="5" sqref="D4">
    <dxf>
      <alignment horizontal="left" readingOrder="0"/>
    </dxf>
  </rfmt>
  <rfmt sheetId="5" sqref="D4" start="0" length="0">
    <dxf>
      <border>
        <left/>
        <right/>
        <top style="thin">
          <color indexed="64"/>
        </top>
        <bottom/>
      </border>
    </dxf>
  </rfmt>
  <rfmt sheetId="5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3" start="0" length="2147483647">
    <dxf>
      <font/>
    </dxf>
  </rfmt>
  <rfmt sheetId="5" sqref="E3" start="0" length="2147483647">
    <dxf>
      <font/>
    </dxf>
  </rfmt>
  <rfmt sheetId="5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4" start="0" length="0">
    <dxf>
      <fill>
        <patternFill patternType="solid">
          <bgColor rgb="FFD9D9D9"/>
        </patternFill>
      </fill>
    </dxf>
  </rfmt>
  <rfmt sheetId="5" sqref="E4" start="0" length="2147483647">
    <dxf>
      <font>
        <b/>
      </font>
    </dxf>
  </rfmt>
  <rfmt sheetId="5" sqref="E4" start="0" length="2147483647">
    <dxf>
      <font/>
    </dxf>
  </rfmt>
  <rfmt sheetId="5" sqref="E4">
    <dxf>
      <alignment horizontal="left" readingOrder="0"/>
    </dxf>
  </rfmt>
  <rfmt sheetId="5" sqref="E4" start="0" length="0">
    <dxf>
      <border>
        <left/>
        <right/>
        <top style="thin">
          <color indexed="64"/>
        </top>
        <bottom/>
      </border>
    </dxf>
  </rfmt>
  <rfmt sheetId="5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3" start="0" length="2147483647">
    <dxf>
      <font/>
    </dxf>
  </rfmt>
  <rfmt sheetId="5" sqref="F3" start="0" length="2147483647">
    <dxf>
      <font/>
    </dxf>
  </rfmt>
  <rfmt sheetId="5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F4" start="0" length="0">
    <dxf>
      <fill>
        <patternFill patternType="solid">
          <bgColor rgb="FFD9D9D9"/>
        </patternFill>
      </fill>
    </dxf>
  </rfmt>
  <rfmt sheetId="5" sqref="F4" start="0" length="2147483647">
    <dxf>
      <font>
        <b/>
      </font>
    </dxf>
  </rfmt>
  <rfmt sheetId="5" sqref="F4" start="0" length="2147483647">
    <dxf>
      <font/>
    </dxf>
  </rfmt>
  <rfmt sheetId="5" sqref="F4">
    <dxf>
      <alignment horizontal="center" readingOrder="0"/>
    </dxf>
  </rfmt>
  <rfmt sheetId="5" sqref="F4" start="0" length="0">
    <dxf>
      <border>
        <left/>
        <right/>
        <top style="thin">
          <color indexed="64"/>
        </top>
        <bottom/>
      </border>
    </dxf>
  </rfmt>
  <rfmt sheetId="5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3" start="0" length="2147483647">
    <dxf>
      <font/>
    </dxf>
  </rfmt>
  <rfmt sheetId="5" sqref="G3" start="0" length="2147483647">
    <dxf>
      <font/>
    </dxf>
  </rfmt>
  <rfmt sheetId="5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G4" start="0" length="0">
    <dxf>
      <fill>
        <patternFill patternType="solid">
          <bgColor rgb="FFD9D9D9"/>
        </patternFill>
      </fill>
    </dxf>
  </rfmt>
  <rfmt sheetId="5" sqref="G4" start="0" length="2147483647">
    <dxf>
      <font>
        <b/>
      </font>
    </dxf>
  </rfmt>
  <rfmt sheetId="5" sqref="G4" start="0" length="2147483647">
    <dxf>
      <font/>
    </dxf>
  </rfmt>
  <rfmt sheetId="5" sqref="G4">
    <dxf>
      <alignment horizontal="center" readingOrder="0"/>
    </dxf>
  </rfmt>
  <rfmt sheetId="5" sqref="G4" start="0" length="0">
    <dxf>
      <border>
        <left/>
        <right/>
        <top style="thin">
          <color indexed="64"/>
        </top>
        <bottom/>
      </border>
    </dxf>
  </rfmt>
  <rfmt sheetId="5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H4" start="0" length="0">
    <dxf>
      <fill>
        <patternFill patternType="solid">
          <bgColor rgb="FFD9D9D9"/>
        </patternFill>
      </fill>
    </dxf>
  </rfmt>
  <rfmt sheetId="5" sqref="H4" start="0" length="2147483647">
    <dxf>
      <font>
        <b/>
      </font>
    </dxf>
  </rfmt>
  <rfmt sheetId="5" sqref="H4" start="0" length="2147483647">
    <dxf>
      <font/>
    </dxf>
  </rfmt>
  <rfmt sheetId="5" sqref="H4">
    <dxf>
      <alignment horizontal="center" readingOrder="0"/>
    </dxf>
  </rfmt>
  <rfmt sheetId="5" sqref="H4" start="0" length="0">
    <dxf>
      <border>
        <left/>
        <right/>
        <top style="thin">
          <color indexed="64"/>
        </top>
        <bottom/>
      </border>
    </dxf>
  </rfmt>
  <rfmt sheetId="5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I4" start="0" length="0">
    <dxf>
      <fill>
        <patternFill patternType="solid">
          <bgColor rgb="FFD9D9D9"/>
        </patternFill>
      </fill>
    </dxf>
  </rfmt>
  <rfmt sheetId="5" sqref="I4" start="0" length="2147483647">
    <dxf>
      <font>
        <b/>
      </font>
    </dxf>
  </rfmt>
  <rfmt sheetId="5" sqref="I4" start="0" length="2147483647">
    <dxf>
      <font/>
    </dxf>
  </rfmt>
  <rfmt sheetId="5" sqref="I4">
    <dxf>
      <alignment horizontal="center" readingOrder="0"/>
    </dxf>
  </rfmt>
  <rfmt sheetId="5" sqref="I4" start="0" length="0">
    <dxf>
      <border>
        <left/>
        <right/>
        <top style="thin">
          <color indexed="64"/>
        </top>
        <bottom/>
      </border>
    </dxf>
  </rfmt>
  <rfmt sheetId="5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J4" start="0" length="0">
    <dxf>
      <fill>
        <patternFill patternType="solid">
          <bgColor rgb="FFD9D9D9"/>
        </patternFill>
      </fill>
    </dxf>
  </rfmt>
  <rfmt sheetId="5" sqref="J4" start="0" length="2147483647">
    <dxf>
      <font>
        <b/>
      </font>
    </dxf>
  </rfmt>
  <rfmt sheetId="5" sqref="J4" start="0" length="2147483647">
    <dxf>
      <font/>
    </dxf>
  </rfmt>
  <rfmt sheetId="5" sqref="J4">
    <dxf>
      <alignment horizontal="center" readingOrder="0"/>
    </dxf>
  </rfmt>
  <rfmt sheetId="5" sqref="J4" start="0" length="0">
    <dxf>
      <border>
        <left/>
        <right/>
        <top style="thin">
          <color indexed="64"/>
        </top>
        <bottom/>
      </border>
    </dxf>
  </rfmt>
  <rfmt sheetId="5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K4" start="0" length="0">
    <dxf>
      <fill>
        <patternFill patternType="solid">
          <bgColor rgb="FFD9D9D9"/>
        </patternFill>
      </fill>
    </dxf>
  </rfmt>
  <rfmt sheetId="5" sqref="K4" start="0" length="2147483647">
    <dxf>
      <font>
        <b/>
      </font>
    </dxf>
  </rfmt>
  <rfmt sheetId="5" sqref="K4" start="0" length="2147483647">
    <dxf>
      <font/>
    </dxf>
  </rfmt>
  <rfmt sheetId="5" sqref="K4">
    <dxf>
      <alignment horizontal="center" readingOrder="0"/>
    </dxf>
  </rfmt>
  <rfmt sheetId="5" sqref="K4" start="0" length="0">
    <dxf>
      <border>
        <left/>
        <right/>
        <top style="thin">
          <color indexed="64"/>
        </top>
        <bottom/>
      </border>
    </dxf>
  </rfmt>
  <rfmt sheetId="5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3" start="0" length="2147483647">
    <dxf>
      <font/>
    </dxf>
  </rfmt>
  <rfmt sheetId="5" sqref="L3" start="0" length="2147483647">
    <dxf>
      <font/>
    </dxf>
  </rfmt>
  <rfmt sheetId="5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L4" start="0" length="0">
    <dxf>
      <fill>
        <patternFill patternType="solid">
          <bgColor rgb="FFD9D9D9"/>
        </patternFill>
      </fill>
    </dxf>
  </rfmt>
  <rfmt sheetId="5" sqref="L4" start="0" length="2147483647">
    <dxf>
      <font>
        <b/>
      </font>
    </dxf>
  </rfmt>
  <rfmt sheetId="5" sqref="L4" start="0" length="2147483647">
    <dxf>
      <font/>
    </dxf>
  </rfmt>
  <rfmt sheetId="5" sqref="L4">
    <dxf>
      <alignment horizontal="center" readingOrder="0"/>
    </dxf>
  </rfmt>
  <rfmt sheetId="5" sqref="L4" start="0" length="0">
    <dxf>
      <border>
        <left/>
        <right/>
        <top style="thin">
          <color indexed="64"/>
        </top>
        <bottom/>
      </border>
    </dxf>
  </rfmt>
  <rfmt sheetId="5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3" start="0" length="2147483647">
    <dxf>
      <font/>
    </dxf>
  </rfmt>
  <rfmt sheetId="5" sqref="M3" start="0" length="2147483647">
    <dxf>
      <font/>
    </dxf>
  </rfmt>
  <rfmt sheetId="5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M4" start="0" length="0">
    <dxf>
      <fill>
        <patternFill patternType="solid">
          <bgColor rgb="FFD9D9D9"/>
        </patternFill>
      </fill>
    </dxf>
  </rfmt>
  <rfmt sheetId="5" sqref="M4" start="0" length="2147483647">
    <dxf>
      <font>
        <b/>
      </font>
    </dxf>
  </rfmt>
  <rfmt sheetId="5" sqref="M4" start="0" length="2147483647">
    <dxf>
      <font/>
    </dxf>
  </rfmt>
  <rfmt sheetId="5" sqref="M4">
    <dxf>
      <alignment horizontal="center" readingOrder="0"/>
    </dxf>
  </rfmt>
  <rfmt sheetId="5" sqref="M4" start="0" length="0">
    <dxf>
      <border>
        <left/>
        <right/>
        <top style="thin">
          <color indexed="64"/>
        </top>
        <bottom/>
      </border>
    </dxf>
  </rfmt>
  <rfmt sheetId="5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N4" start="0" length="0">
    <dxf>
      <fill>
        <patternFill patternType="solid">
          <bgColor rgb="FFD9D9D9"/>
        </patternFill>
      </fill>
    </dxf>
  </rfmt>
  <rfmt sheetId="5" sqref="N4" start="0" length="2147483647">
    <dxf>
      <font>
        <b/>
      </font>
    </dxf>
  </rfmt>
  <rfmt sheetId="5" sqref="N4" start="0" length="2147483647">
    <dxf>
      <font/>
    </dxf>
  </rfmt>
  <rfmt sheetId="5" sqref="N4">
    <dxf>
      <alignment horizontal="center" readingOrder="0"/>
    </dxf>
  </rfmt>
  <rfmt sheetId="5" sqref="N4" start="0" length="0">
    <dxf>
      <border>
        <left/>
        <right/>
        <top style="thin">
          <color indexed="64"/>
        </top>
        <bottom/>
      </border>
    </dxf>
  </rfmt>
  <rfmt sheetId="5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O4" start="0" length="0">
    <dxf>
      <fill>
        <patternFill patternType="solid">
          <bgColor rgb="FFD9D9D9"/>
        </patternFill>
      </fill>
    </dxf>
  </rfmt>
  <rfmt sheetId="5" sqref="O4" start="0" length="2147483647">
    <dxf>
      <font>
        <b/>
      </font>
    </dxf>
  </rfmt>
  <rfmt sheetId="5" sqref="O4" start="0" length="2147483647">
    <dxf>
      <font/>
    </dxf>
  </rfmt>
  <rfmt sheetId="5" sqref="O4">
    <dxf>
      <alignment horizontal="center" readingOrder="0"/>
    </dxf>
  </rfmt>
  <rfmt sheetId="5" sqref="O4" start="0" length="0">
    <dxf>
      <border>
        <left/>
        <right/>
        <top style="thin">
          <color indexed="64"/>
        </top>
        <bottom/>
      </border>
    </dxf>
  </rfmt>
  <rfmt sheetId="5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P4" start="0" length="0">
    <dxf>
      <fill>
        <patternFill patternType="solid">
          <bgColor rgb="FFD9D9D9"/>
        </patternFill>
      </fill>
    </dxf>
  </rfmt>
  <rfmt sheetId="5" sqref="P4" start="0" length="2147483647">
    <dxf>
      <font>
        <b/>
      </font>
    </dxf>
  </rfmt>
  <rfmt sheetId="5" sqref="P4" start="0" length="2147483647">
    <dxf>
      <font/>
    </dxf>
  </rfmt>
  <rfmt sheetId="5" sqref="P4">
    <dxf>
      <alignment horizontal="center" readingOrder="0"/>
    </dxf>
  </rfmt>
  <rfmt sheetId="5" sqref="P4" start="0" length="0">
    <dxf>
      <border>
        <left/>
        <right/>
        <top style="thin">
          <color indexed="64"/>
        </top>
        <bottom/>
      </border>
    </dxf>
  </rfmt>
  <rfmt sheetId="5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Q4" start="0" length="0">
    <dxf>
      <fill>
        <patternFill patternType="solid">
          <bgColor rgb="FFD9D9D9"/>
        </patternFill>
      </fill>
    </dxf>
  </rfmt>
  <rfmt sheetId="5" sqref="Q4" start="0" length="2147483647">
    <dxf>
      <font>
        <b/>
      </font>
    </dxf>
  </rfmt>
  <rfmt sheetId="5" sqref="Q4" start="0" length="2147483647">
    <dxf>
      <font/>
    </dxf>
  </rfmt>
  <rfmt sheetId="5" sqref="Q4">
    <dxf>
      <alignment horizontal="center" readingOrder="0"/>
    </dxf>
  </rfmt>
  <rfmt sheetId="5" sqref="Q4" start="0" length="0">
    <dxf>
      <border>
        <left/>
        <right/>
        <top style="thin">
          <color indexed="64"/>
        </top>
        <bottom/>
      </border>
    </dxf>
  </rfmt>
  <rfmt sheetId="5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R4" start="0" length="0">
    <dxf>
      <fill>
        <patternFill patternType="solid">
          <bgColor rgb="FFD9D9D9"/>
        </patternFill>
      </fill>
    </dxf>
  </rfmt>
  <rfmt sheetId="5" sqref="R4" start="0" length="2147483647">
    <dxf>
      <font>
        <b/>
      </font>
    </dxf>
  </rfmt>
  <rfmt sheetId="5" sqref="R4" start="0" length="2147483647">
    <dxf>
      <font/>
    </dxf>
  </rfmt>
  <rfmt sheetId="5" sqref="R4">
    <dxf>
      <alignment horizontal="center" readingOrder="0"/>
    </dxf>
  </rfmt>
  <rfmt sheetId="5" sqref="R4" start="0" length="0">
    <dxf>
      <border>
        <left/>
        <right/>
        <top style="thin">
          <color indexed="64"/>
        </top>
        <bottom/>
      </border>
    </dxf>
  </rfmt>
  <rfmt sheetId="5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S4" start="0" length="0">
    <dxf>
      <fill>
        <patternFill patternType="solid">
          <bgColor rgb="FFD9D9D9"/>
        </patternFill>
      </fill>
    </dxf>
  </rfmt>
  <rfmt sheetId="5" sqref="S4" start="0" length="2147483647">
    <dxf>
      <font>
        <b/>
      </font>
    </dxf>
  </rfmt>
  <rfmt sheetId="5" sqref="S4" start="0" length="2147483647">
    <dxf>
      <font/>
    </dxf>
  </rfmt>
  <rfmt sheetId="5" sqref="S4">
    <dxf>
      <alignment horizontal="center" readingOrder="0"/>
    </dxf>
  </rfmt>
  <rfmt sheetId="5" sqref="S4" start="0" length="0">
    <dxf>
      <border>
        <left/>
        <right/>
        <top style="thin">
          <color indexed="64"/>
        </top>
        <bottom/>
      </border>
    </dxf>
  </rfmt>
  <rfmt sheetId="5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T4" start="0" length="0">
    <dxf>
      <fill>
        <patternFill patternType="solid">
          <bgColor rgb="FFD9D9D9"/>
        </patternFill>
      </fill>
    </dxf>
  </rfmt>
  <rfmt sheetId="5" sqref="T4" start="0" length="2147483647">
    <dxf>
      <font>
        <b/>
      </font>
    </dxf>
  </rfmt>
  <rfmt sheetId="5" sqref="T4" start="0" length="2147483647">
    <dxf>
      <font/>
    </dxf>
  </rfmt>
  <rfmt sheetId="5" sqref="T4">
    <dxf>
      <alignment horizontal="center" readingOrder="0"/>
    </dxf>
  </rfmt>
  <rfmt sheetId="5" sqref="T4" start="0" length="0">
    <dxf>
      <border>
        <left/>
        <right/>
        <top style="thin">
          <color indexed="64"/>
        </top>
        <bottom/>
      </border>
    </dxf>
  </rfmt>
  <rfmt sheetId="5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U4" start="0" length="0">
    <dxf>
      <fill>
        <patternFill patternType="solid">
          <bgColor rgb="FFD9D9D9"/>
        </patternFill>
      </fill>
    </dxf>
  </rfmt>
  <rfmt sheetId="5" sqref="U4" start="0" length="2147483647">
    <dxf>
      <font>
        <b/>
      </font>
    </dxf>
  </rfmt>
  <rfmt sheetId="5" sqref="U4" start="0" length="2147483647">
    <dxf>
      <font/>
    </dxf>
  </rfmt>
  <rfmt sheetId="5" sqref="U4">
    <dxf>
      <alignment horizontal="center" readingOrder="0"/>
    </dxf>
  </rfmt>
  <rfmt sheetId="5" sqref="U4" start="0" length="0">
    <dxf>
      <border>
        <left/>
        <right/>
        <top style="thin">
          <color indexed="64"/>
        </top>
        <bottom/>
      </border>
    </dxf>
  </rfmt>
  <rfmt sheetId="5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3" start="0" length="0">
    <dxf>
      <fill>
        <patternFill patternType="solid">
          <bgColor rgb="FFF2F2F2"/>
        </patternFill>
      </fill>
    </dxf>
  </rfmt>
  <rfmt sheetId="5" sqref="V3" start="0" length="2147483647">
    <dxf>
      <font/>
    </dxf>
  </rfmt>
  <rfmt sheetId="5" sqref="V3" start="0" length="2147483647">
    <dxf>
      <font/>
    </dxf>
  </rfmt>
  <rfmt sheetId="5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V4" start="0" length="0">
    <dxf>
      <fill>
        <patternFill patternType="solid">
          <bgColor rgb="FFD9D9D9"/>
        </patternFill>
      </fill>
    </dxf>
  </rfmt>
  <rfmt sheetId="5" sqref="V4" start="0" length="2147483647">
    <dxf>
      <font>
        <b/>
      </font>
    </dxf>
  </rfmt>
  <rfmt sheetId="5" sqref="V4" start="0" length="2147483647">
    <dxf>
      <font/>
    </dxf>
  </rfmt>
  <rfmt sheetId="5" sqref="V4">
    <dxf>
      <alignment horizontal="center" readingOrder="0"/>
    </dxf>
  </rfmt>
  <rfmt sheetId="5" sqref="V4" start="0" length="0">
    <dxf>
      <border>
        <left/>
        <right/>
        <top style="thin">
          <color indexed="64"/>
        </top>
        <bottom/>
      </border>
    </dxf>
  </rfmt>
  <rfmt sheetId="5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W4" start="0" length="0">
    <dxf>
      <fill>
        <patternFill patternType="solid">
          <bgColor rgb="FFD9D9D9"/>
        </patternFill>
      </fill>
    </dxf>
  </rfmt>
  <rfmt sheetId="5" sqref="W4" start="0" length="2147483647">
    <dxf>
      <font>
        <b/>
      </font>
    </dxf>
  </rfmt>
  <rfmt sheetId="5" sqref="W4" start="0" length="2147483647">
    <dxf>
      <font/>
    </dxf>
  </rfmt>
  <rfmt sheetId="5" sqref="W4">
    <dxf>
      <alignment horizontal="center" readingOrder="0"/>
    </dxf>
  </rfmt>
  <rfmt sheetId="5" sqref="W4" start="0" length="0">
    <dxf>
      <border>
        <left/>
        <right/>
        <top style="thin">
          <color indexed="64"/>
        </top>
        <bottom/>
      </border>
    </dxf>
  </rfmt>
  <rfmt sheetId="5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X4" start="0" length="0">
    <dxf>
      <fill>
        <patternFill patternType="solid">
          <bgColor rgb="FFD9D9D9"/>
        </patternFill>
      </fill>
    </dxf>
  </rfmt>
  <rfmt sheetId="5" sqref="X4" start="0" length="2147483647">
    <dxf>
      <font>
        <b/>
      </font>
    </dxf>
  </rfmt>
  <rfmt sheetId="5" sqref="X4" start="0" length="2147483647">
    <dxf>
      <font/>
    </dxf>
  </rfmt>
  <rfmt sheetId="5" sqref="X4">
    <dxf>
      <alignment horizontal="center" readingOrder="0"/>
    </dxf>
  </rfmt>
  <rfmt sheetId="5" sqref="X4" start="0" length="0">
    <dxf>
      <border>
        <left/>
        <right/>
        <top style="thin">
          <color indexed="64"/>
        </top>
        <bottom/>
      </border>
    </dxf>
  </rfmt>
  <rfmt sheetId="5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Y4" start="0" length="0">
    <dxf>
      <fill>
        <patternFill patternType="solid">
          <bgColor rgb="FFD9D9D9"/>
        </patternFill>
      </fill>
    </dxf>
  </rfmt>
  <rfmt sheetId="5" sqref="Y4" start="0" length="2147483647">
    <dxf>
      <font>
        <b/>
      </font>
    </dxf>
  </rfmt>
  <rfmt sheetId="5" sqref="Y4" start="0" length="2147483647">
    <dxf>
      <font/>
    </dxf>
  </rfmt>
  <rfmt sheetId="5" sqref="Y4">
    <dxf>
      <alignment horizontal="center" readingOrder="0"/>
    </dxf>
  </rfmt>
  <rfmt sheetId="5" sqref="Y4" start="0" length="0">
    <dxf>
      <border>
        <left/>
        <right/>
        <top style="thin">
          <color indexed="64"/>
        </top>
        <bottom/>
      </border>
    </dxf>
  </rfmt>
  <rfmt sheetId="5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3" start="0" length="0">
    <dxf>
      <fill>
        <patternFill patternType="solid">
          <bgColor rgb="FFF2F2F2"/>
        </patternFill>
      </fill>
    </dxf>
  </rfmt>
  <rfmt sheetId="5" sqref="Z3" start="0" length="2147483647">
    <dxf>
      <font/>
    </dxf>
  </rfmt>
  <rfmt sheetId="5" sqref="Z3" start="0" length="2147483647">
    <dxf>
      <font/>
    </dxf>
  </rfmt>
  <rfmt sheetId="5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Z4" start="0" length="0">
    <dxf>
      <fill>
        <patternFill patternType="solid">
          <bgColor rgb="FFD9D9D9"/>
        </patternFill>
      </fill>
    </dxf>
  </rfmt>
  <rfmt sheetId="5" sqref="Z4" start="0" length="2147483647">
    <dxf>
      <font>
        <b/>
      </font>
    </dxf>
  </rfmt>
  <rfmt sheetId="5" sqref="Z4" start="0" length="2147483647">
    <dxf>
      <font/>
    </dxf>
  </rfmt>
  <rfmt sheetId="5" sqref="Z4">
    <dxf>
      <alignment horizontal="center" readingOrder="0"/>
    </dxf>
  </rfmt>
  <rfmt sheetId="5" sqref="Z4" start="0" length="0">
    <dxf>
      <border>
        <left/>
        <right/>
        <top style="thin">
          <color indexed="64"/>
        </top>
        <bottom/>
      </border>
    </dxf>
  </rfmt>
  <rfmt sheetId="5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A4" start="0" length="0">
    <dxf>
      <fill>
        <patternFill patternType="solid">
          <bgColor rgb="FFD9D9D9"/>
        </patternFill>
      </fill>
    </dxf>
  </rfmt>
  <rfmt sheetId="5" sqref="AA4" start="0" length="2147483647">
    <dxf>
      <font>
        <b/>
      </font>
    </dxf>
  </rfmt>
  <rfmt sheetId="5" sqref="AA4" start="0" length="2147483647">
    <dxf>
      <font/>
    </dxf>
  </rfmt>
  <rfmt sheetId="5" sqref="AA4">
    <dxf>
      <alignment horizontal="center" readingOrder="0"/>
    </dxf>
  </rfmt>
  <rfmt sheetId="5" sqref="AA4" start="0" length="0">
    <dxf>
      <border>
        <left/>
        <right/>
        <top style="thin">
          <color indexed="64"/>
        </top>
        <bottom/>
      </border>
    </dxf>
  </rfmt>
  <rfmt sheetId="5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AB4" start="0" length="0">
    <dxf>
      <fill>
        <patternFill patternType="solid">
          <bgColor rgb="FFD9D9D9"/>
        </patternFill>
      </fill>
    </dxf>
  </rfmt>
  <rfmt sheetId="5" sqref="AB4" start="0" length="2147483647">
    <dxf>
      <font>
        <b/>
      </font>
    </dxf>
  </rfmt>
  <rfmt sheetId="5" sqref="AB4" start="0" length="2147483647">
    <dxf>
      <font/>
    </dxf>
  </rfmt>
  <rfmt sheetId="5" sqref="AB4">
    <dxf>
      <alignment horizontal="center" readingOrder="0"/>
    </dxf>
  </rfmt>
  <rfmt sheetId="5" sqref="AB4" start="0" length="0">
    <dxf>
      <border>
        <left/>
        <right/>
        <top style="thin">
          <color indexed="64"/>
        </top>
        <bottom/>
      </border>
    </dxf>
  </rfmt>
  <rfmt sheetId="5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E1" start="0" length="0">
    <dxf>
      <numFmt numFmtId="19" formatCode="m/d/yyyy"/>
    </dxf>
  </rfmt>
  <rfmt sheetId="5" sqref="E1">
    <dxf>
      <alignment horizontal="left" readingOrder="0"/>
    </dxf>
  </rfmt>
  <rfmt sheetId="5" sqref="E1" start="0" length="2147483647">
    <dxf>
      <font>
        <b/>
      </font>
    </dxf>
  </rfmt>
  <rfmt sheetId="5" sqref="M3:M56" start="0" length="0">
    <dxf>
      <border>
        <right style="thin">
          <color auto="1"/>
        </right>
      </border>
    </dxf>
  </rfmt>
  <rfmt sheetId="5" sqref="O3:O56" start="0" length="0">
    <dxf>
      <border>
        <right style="thin">
          <color auto="1"/>
        </right>
      </border>
    </dxf>
  </rfmt>
  <rfmt sheetId="5" sqref="Q3:Q56" start="0" length="0">
    <dxf>
      <border>
        <right style="thin">
          <color auto="1"/>
        </right>
      </border>
    </dxf>
  </rfmt>
  <rfmt sheetId="5" sqref="AA3:AA56" start="0" length="0">
    <dxf>
      <border>
        <right style="thin">
          <color auto="1"/>
        </right>
      </border>
    </dxf>
  </rfmt>
  <rfmt sheetId="6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4" start="0" length="0">
    <dxf>
      <fill>
        <patternFill patternType="solid">
          <bgColor rgb="FFD9D9D9"/>
        </patternFill>
      </fill>
    </dxf>
  </rfmt>
  <rfmt sheetId="6" sqref="A4" start="0" length="2147483647">
    <dxf>
      <font>
        <b/>
      </font>
    </dxf>
  </rfmt>
  <rfmt sheetId="6" sqref="A4" start="0" length="2147483647">
    <dxf>
      <font/>
    </dxf>
  </rfmt>
  <rfmt sheetId="6" sqref="A4">
    <dxf>
      <alignment horizontal="left" readingOrder="0"/>
    </dxf>
  </rfmt>
  <rfmt sheetId="6" sqref="A4" start="0" length="0">
    <dxf>
      <border>
        <left/>
        <right/>
        <top style="thin">
          <color indexed="64"/>
        </top>
        <bottom/>
      </border>
    </dxf>
  </rfmt>
  <rfmt sheetId="6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B4" start="0" length="0">
    <dxf>
      <fill>
        <patternFill patternType="solid">
          <bgColor rgb="FFD9D9D9"/>
        </patternFill>
      </fill>
    </dxf>
  </rfmt>
  <rfmt sheetId="6" sqref="B4" start="0" length="2147483647">
    <dxf>
      <font>
        <b/>
      </font>
    </dxf>
  </rfmt>
  <rfmt sheetId="6" sqref="B4" start="0" length="2147483647">
    <dxf>
      <font/>
    </dxf>
  </rfmt>
  <rfmt sheetId="6" sqref="B4">
    <dxf>
      <alignment horizontal="left" readingOrder="0"/>
    </dxf>
  </rfmt>
  <rfmt sheetId="6" sqref="B4" start="0" length="0">
    <dxf>
      <border>
        <left/>
        <right/>
        <top style="thin">
          <color indexed="64"/>
        </top>
        <bottom/>
      </border>
    </dxf>
  </rfmt>
  <rfmt sheetId="6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C4" start="0" length="0">
    <dxf>
      <fill>
        <patternFill patternType="solid">
          <bgColor rgb="FFD9D9D9"/>
        </patternFill>
      </fill>
    </dxf>
  </rfmt>
  <rfmt sheetId="6" sqref="C4" start="0" length="2147483647">
    <dxf>
      <font>
        <b/>
      </font>
    </dxf>
  </rfmt>
  <rfmt sheetId="6" sqref="C4" start="0" length="2147483647">
    <dxf>
      <font/>
    </dxf>
  </rfmt>
  <rfmt sheetId="6" sqref="C4">
    <dxf>
      <alignment horizontal="left" readingOrder="0"/>
    </dxf>
  </rfmt>
  <rfmt sheetId="6" sqref="C4" start="0" length="0">
    <dxf>
      <border>
        <left/>
        <right/>
        <top style="thin">
          <color indexed="64"/>
        </top>
        <bottom/>
      </border>
    </dxf>
  </rfmt>
  <rfmt sheetId="6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3" start="0" length="2147483647">
    <dxf>
      <font/>
    </dxf>
  </rfmt>
  <rfmt sheetId="6" sqref="D3" start="0" length="2147483647">
    <dxf>
      <font/>
    </dxf>
  </rfmt>
  <rfmt sheetId="6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D4" start="0" length="0">
    <dxf>
      <fill>
        <patternFill patternType="solid">
          <bgColor rgb="FFD9D9D9"/>
        </patternFill>
      </fill>
    </dxf>
  </rfmt>
  <rfmt sheetId="6" sqref="D4" start="0" length="2147483647">
    <dxf>
      <font>
        <b/>
      </font>
    </dxf>
  </rfmt>
  <rfmt sheetId="6" sqref="D4" start="0" length="2147483647">
    <dxf>
      <font/>
    </dxf>
  </rfmt>
  <rfmt sheetId="6" sqref="D4">
    <dxf>
      <alignment horizontal="left" readingOrder="0"/>
    </dxf>
  </rfmt>
  <rfmt sheetId="6" sqref="D4" start="0" length="0">
    <dxf>
      <border>
        <left/>
        <right/>
        <top style="thin">
          <color indexed="64"/>
        </top>
        <bottom/>
      </border>
    </dxf>
  </rfmt>
  <rfmt sheetId="6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3" start="0" length="2147483647">
    <dxf>
      <font/>
    </dxf>
  </rfmt>
  <rfmt sheetId="6" sqref="E3" start="0" length="2147483647">
    <dxf>
      <font/>
    </dxf>
  </rfmt>
  <rfmt sheetId="6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4" start="0" length="0">
    <dxf>
      <fill>
        <patternFill patternType="solid">
          <bgColor rgb="FFD9D9D9"/>
        </patternFill>
      </fill>
    </dxf>
  </rfmt>
  <rfmt sheetId="6" sqref="E4" start="0" length="2147483647">
    <dxf>
      <font>
        <b/>
      </font>
    </dxf>
  </rfmt>
  <rfmt sheetId="6" sqref="E4" start="0" length="2147483647">
    <dxf>
      <font/>
    </dxf>
  </rfmt>
  <rfmt sheetId="6" sqref="E4">
    <dxf>
      <alignment horizontal="left" readingOrder="0"/>
    </dxf>
  </rfmt>
  <rfmt sheetId="6" sqref="E4" start="0" length="0">
    <dxf>
      <border>
        <left/>
        <right/>
        <top style="thin">
          <color indexed="64"/>
        </top>
        <bottom/>
      </border>
    </dxf>
  </rfmt>
  <rfmt sheetId="6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3" start="0" length="2147483647">
    <dxf>
      <font/>
    </dxf>
  </rfmt>
  <rfmt sheetId="6" sqref="F3" start="0" length="2147483647">
    <dxf>
      <font/>
    </dxf>
  </rfmt>
  <rfmt sheetId="6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F4" start="0" length="0">
    <dxf>
      <fill>
        <patternFill patternType="solid">
          <bgColor rgb="FFD9D9D9"/>
        </patternFill>
      </fill>
    </dxf>
  </rfmt>
  <rfmt sheetId="6" sqref="F4" start="0" length="2147483647">
    <dxf>
      <font>
        <b/>
      </font>
    </dxf>
  </rfmt>
  <rfmt sheetId="6" sqref="F4" start="0" length="2147483647">
    <dxf>
      <font/>
    </dxf>
  </rfmt>
  <rfmt sheetId="6" sqref="F4">
    <dxf>
      <alignment horizontal="center" readingOrder="0"/>
    </dxf>
  </rfmt>
  <rfmt sheetId="6" sqref="F4" start="0" length="0">
    <dxf>
      <border>
        <left/>
        <right/>
        <top style="thin">
          <color indexed="64"/>
        </top>
        <bottom/>
      </border>
    </dxf>
  </rfmt>
  <rfmt sheetId="6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3" start="0" length="2147483647">
    <dxf>
      <font/>
    </dxf>
  </rfmt>
  <rfmt sheetId="6" sqref="G3" start="0" length="2147483647">
    <dxf>
      <font/>
    </dxf>
  </rfmt>
  <rfmt sheetId="6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G4" start="0" length="0">
    <dxf>
      <fill>
        <patternFill patternType="solid">
          <bgColor rgb="FFD9D9D9"/>
        </patternFill>
      </fill>
    </dxf>
  </rfmt>
  <rfmt sheetId="6" sqref="G4" start="0" length="2147483647">
    <dxf>
      <font>
        <b/>
      </font>
    </dxf>
  </rfmt>
  <rfmt sheetId="6" sqref="G4" start="0" length="2147483647">
    <dxf>
      <font/>
    </dxf>
  </rfmt>
  <rfmt sheetId="6" sqref="G4">
    <dxf>
      <alignment horizontal="center" readingOrder="0"/>
    </dxf>
  </rfmt>
  <rfmt sheetId="6" sqref="G4" start="0" length="0">
    <dxf>
      <border>
        <left/>
        <right/>
        <top style="thin">
          <color indexed="64"/>
        </top>
        <bottom/>
      </border>
    </dxf>
  </rfmt>
  <rfmt sheetId="6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H4" start="0" length="0">
    <dxf>
      <fill>
        <patternFill patternType="solid">
          <bgColor rgb="FFD9D9D9"/>
        </patternFill>
      </fill>
    </dxf>
  </rfmt>
  <rfmt sheetId="6" sqref="H4" start="0" length="2147483647">
    <dxf>
      <font>
        <b/>
      </font>
    </dxf>
  </rfmt>
  <rfmt sheetId="6" sqref="H4" start="0" length="2147483647">
    <dxf>
      <font/>
    </dxf>
  </rfmt>
  <rfmt sheetId="6" sqref="H4">
    <dxf>
      <alignment horizontal="center" readingOrder="0"/>
    </dxf>
  </rfmt>
  <rfmt sheetId="6" sqref="H4" start="0" length="0">
    <dxf>
      <border>
        <left/>
        <right/>
        <top style="thin">
          <color indexed="64"/>
        </top>
        <bottom/>
      </border>
    </dxf>
  </rfmt>
  <rfmt sheetId="6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I4" start="0" length="0">
    <dxf>
      <fill>
        <patternFill patternType="solid">
          <bgColor rgb="FFD9D9D9"/>
        </patternFill>
      </fill>
    </dxf>
  </rfmt>
  <rfmt sheetId="6" sqref="I4" start="0" length="2147483647">
    <dxf>
      <font>
        <b/>
      </font>
    </dxf>
  </rfmt>
  <rfmt sheetId="6" sqref="I4" start="0" length="2147483647">
    <dxf>
      <font/>
    </dxf>
  </rfmt>
  <rfmt sheetId="6" sqref="I4">
    <dxf>
      <alignment horizontal="center" readingOrder="0"/>
    </dxf>
  </rfmt>
  <rfmt sheetId="6" sqref="I4" start="0" length="0">
    <dxf>
      <border>
        <left/>
        <right/>
        <top style="thin">
          <color indexed="64"/>
        </top>
        <bottom/>
      </border>
    </dxf>
  </rfmt>
  <rfmt sheetId="6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J4" start="0" length="0">
    <dxf>
      <fill>
        <patternFill patternType="solid">
          <bgColor rgb="FFD9D9D9"/>
        </patternFill>
      </fill>
    </dxf>
  </rfmt>
  <rfmt sheetId="6" sqref="J4" start="0" length="2147483647">
    <dxf>
      <font>
        <b/>
      </font>
    </dxf>
  </rfmt>
  <rfmt sheetId="6" sqref="J4" start="0" length="2147483647">
    <dxf>
      <font/>
    </dxf>
  </rfmt>
  <rfmt sheetId="6" sqref="J4">
    <dxf>
      <alignment horizontal="center" readingOrder="0"/>
    </dxf>
  </rfmt>
  <rfmt sheetId="6" sqref="J4" start="0" length="0">
    <dxf>
      <border>
        <left/>
        <right/>
        <top style="thin">
          <color indexed="64"/>
        </top>
        <bottom/>
      </border>
    </dxf>
  </rfmt>
  <rfmt sheetId="6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K4" start="0" length="0">
    <dxf>
      <fill>
        <patternFill patternType="solid">
          <bgColor rgb="FFD9D9D9"/>
        </patternFill>
      </fill>
    </dxf>
  </rfmt>
  <rfmt sheetId="6" sqref="K4" start="0" length="2147483647">
    <dxf>
      <font>
        <b/>
      </font>
    </dxf>
  </rfmt>
  <rfmt sheetId="6" sqref="K4" start="0" length="2147483647">
    <dxf>
      <font/>
    </dxf>
  </rfmt>
  <rfmt sheetId="6" sqref="K4">
    <dxf>
      <alignment horizontal="center" readingOrder="0"/>
    </dxf>
  </rfmt>
  <rfmt sheetId="6" sqref="K4" start="0" length="0">
    <dxf>
      <border>
        <left/>
        <right/>
        <top style="thin">
          <color indexed="64"/>
        </top>
        <bottom/>
      </border>
    </dxf>
  </rfmt>
  <rfmt sheetId="6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3" start="0" length="2147483647">
    <dxf>
      <font/>
    </dxf>
  </rfmt>
  <rfmt sheetId="6" sqref="L3" start="0" length="2147483647">
    <dxf>
      <font/>
    </dxf>
  </rfmt>
  <rfmt sheetId="6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L4" start="0" length="0">
    <dxf>
      <fill>
        <patternFill patternType="solid">
          <bgColor rgb="FFD9D9D9"/>
        </patternFill>
      </fill>
    </dxf>
  </rfmt>
  <rfmt sheetId="6" sqref="L4" start="0" length="2147483647">
    <dxf>
      <font>
        <b/>
      </font>
    </dxf>
  </rfmt>
  <rfmt sheetId="6" sqref="L4" start="0" length="2147483647">
    <dxf>
      <font/>
    </dxf>
  </rfmt>
  <rfmt sheetId="6" sqref="L4">
    <dxf>
      <alignment horizontal="center" readingOrder="0"/>
    </dxf>
  </rfmt>
  <rfmt sheetId="6" sqref="L4" start="0" length="0">
    <dxf>
      <border>
        <left/>
        <right/>
        <top style="thin">
          <color indexed="64"/>
        </top>
        <bottom/>
      </border>
    </dxf>
  </rfmt>
  <rfmt sheetId="6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3" start="0" length="2147483647">
    <dxf>
      <font/>
    </dxf>
  </rfmt>
  <rfmt sheetId="6" sqref="M3" start="0" length="2147483647">
    <dxf>
      <font/>
    </dxf>
  </rfmt>
  <rfmt sheetId="6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M4" start="0" length="0">
    <dxf>
      <fill>
        <patternFill patternType="solid">
          <bgColor rgb="FFD9D9D9"/>
        </patternFill>
      </fill>
    </dxf>
  </rfmt>
  <rfmt sheetId="6" sqref="M4" start="0" length="2147483647">
    <dxf>
      <font>
        <b/>
      </font>
    </dxf>
  </rfmt>
  <rfmt sheetId="6" sqref="M4" start="0" length="2147483647">
    <dxf>
      <font/>
    </dxf>
  </rfmt>
  <rfmt sheetId="6" sqref="M4">
    <dxf>
      <alignment horizontal="center" readingOrder="0"/>
    </dxf>
  </rfmt>
  <rfmt sheetId="6" sqref="M4" start="0" length="0">
    <dxf>
      <border>
        <left/>
        <right/>
        <top style="thin">
          <color indexed="64"/>
        </top>
        <bottom/>
      </border>
    </dxf>
  </rfmt>
  <rfmt sheetId="6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N4" start="0" length="0">
    <dxf>
      <fill>
        <patternFill patternType="solid">
          <bgColor rgb="FFD9D9D9"/>
        </patternFill>
      </fill>
    </dxf>
  </rfmt>
  <rfmt sheetId="6" sqref="N4" start="0" length="2147483647">
    <dxf>
      <font>
        <b/>
      </font>
    </dxf>
  </rfmt>
  <rfmt sheetId="6" sqref="N4" start="0" length="2147483647">
    <dxf>
      <font/>
    </dxf>
  </rfmt>
  <rfmt sheetId="6" sqref="N4">
    <dxf>
      <alignment horizontal="center" readingOrder="0"/>
    </dxf>
  </rfmt>
  <rfmt sheetId="6" sqref="N4" start="0" length="0">
    <dxf>
      <border>
        <left/>
        <right/>
        <top style="thin">
          <color indexed="64"/>
        </top>
        <bottom/>
      </border>
    </dxf>
  </rfmt>
  <rfmt sheetId="6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O4" start="0" length="0">
    <dxf>
      <fill>
        <patternFill patternType="solid">
          <bgColor rgb="FFD9D9D9"/>
        </patternFill>
      </fill>
    </dxf>
  </rfmt>
  <rfmt sheetId="6" sqref="O4" start="0" length="2147483647">
    <dxf>
      <font>
        <b/>
      </font>
    </dxf>
  </rfmt>
  <rfmt sheetId="6" sqref="O4" start="0" length="2147483647">
    <dxf>
      <font/>
    </dxf>
  </rfmt>
  <rfmt sheetId="6" sqref="O4">
    <dxf>
      <alignment horizontal="center" readingOrder="0"/>
    </dxf>
  </rfmt>
  <rfmt sheetId="6" sqref="O4" start="0" length="0">
    <dxf>
      <border>
        <left/>
        <right/>
        <top style="thin">
          <color indexed="64"/>
        </top>
        <bottom/>
      </border>
    </dxf>
  </rfmt>
  <rfmt sheetId="6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P4" start="0" length="0">
    <dxf>
      <fill>
        <patternFill patternType="solid">
          <bgColor rgb="FFD9D9D9"/>
        </patternFill>
      </fill>
    </dxf>
  </rfmt>
  <rfmt sheetId="6" sqref="P4" start="0" length="2147483647">
    <dxf>
      <font>
        <b/>
      </font>
    </dxf>
  </rfmt>
  <rfmt sheetId="6" sqref="P4" start="0" length="2147483647">
    <dxf>
      <font/>
    </dxf>
  </rfmt>
  <rfmt sheetId="6" sqref="P4">
    <dxf>
      <alignment horizontal="center" readingOrder="0"/>
    </dxf>
  </rfmt>
  <rfmt sheetId="6" sqref="P4" start="0" length="0">
    <dxf>
      <border>
        <left/>
        <right/>
        <top style="thin">
          <color indexed="64"/>
        </top>
        <bottom/>
      </border>
    </dxf>
  </rfmt>
  <rfmt sheetId="6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Q4" start="0" length="0">
    <dxf>
      <fill>
        <patternFill patternType="solid">
          <bgColor rgb="FFD9D9D9"/>
        </patternFill>
      </fill>
    </dxf>
  </rfmt>
  <rfmt sheetId="6" sqref="Q4" start="0" length="2147483647">
    <dxf>
      <font>
        <b/>
      </font>
    </dxf>
  </rfmt>
  <rfmt sheetId="6" sqref="Q4" start="0" length="2147483647">
    <dxf>
      <font/>
    </dxf>
  </rfmt>
  <rfmt sheetId="6" sqref="Q4">
    <dxf>
      <alignment horizontal="center" readingOrder="0"/>
    </dxf>
  </rfmt>
  <rfmt sheetId="6" sqref="Q4" start="0" length="0">
    <dxf>
      <border>
        <left/>
        <right/>
        <top style="thin">
          <color indexed="64"/>
        </top>
        <bottom/>
      </border>
    </dxf>
  </rfmt>
  <rfmt sheetId="6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R4" start="0" length="0">
    <dxf>
      <fill>
        <patternFill patternType="solid">
          <bgColor rgb="FFD9D9D9"/>
        </patternFill>
      </fill>
    </dxf>
  </rfmt>
  <rfmt sheetId="6" sqref="R4" start="0" length="2147483647">
    <dxf>
      <font>
        <b/>
      </font>
    </dxf>
  </rfmt>
  <rfmt sheetId="6" sqref="R4" start="0" length="2147483647">
    <dxf>
      <font/>
    </dxf>
  </rfmt>
  <rfmt sheetId="6" sqref="R4">
    <dxf>
      <alignment horizontal="center" readingOrder="0"/>
    </dxf>
  </rfmt>
  <rfmt sheetId="6" sqref="R4" start="0" length="0">
    <dxf>
      <border>
        <left/>
        <right/>
        <top style="thin">
          <color indexed="64"/>
        </top>
        <bottom/>
      </border>
    </dxf>
  </rfmt>
  <rfmt sheetId="6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S4" start="0" length="0">
    <dxf>
      <fill>
        <patternFill patternType="solid">
          <bgColor rgb="FFD9D9D9"/>
        </patternFill>
      </fill>
    </dxf>
  </rfmt>
  <rfmt sheetId="6" sqref="S4" start="0" length="2147483647">
    <dxf>
      <font>
        <b/>
      </font>
    </dxf>
  </rfmt>
  <rfmt sheetId="6" sqref="S4" start="0" length="2147483647">
    <dxf>
      <font/>
    </dxf>
  </rfmt>
  <rfmt sheetId="6" sqref="S4">
    <dxf>
      <alignment horizontal="center" readingOrder="0"/>
    </dxf>
  </rfmt>
  <rfmt sheetId="6" sqref="S4" start="0" length="0">
    <dxf>
      <border>
        <left/>
        <right/>
        <top style="thin">
          <color indexed="64"/>
        </top>
        <bottom/>
      </border>
    </dxf>
  </rfmt>
  <rfmt sheetId="6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T4" start="0" length="0">
    <dxf>
      <fill>
        <patternFill patternType="solid">
          <bgColor rgb="FFD9D9D9"/>
        </patternFill>
      </fill>
    </dxf>
  </rfmt>
  <rfmt sheetId="6" sqref="T4" start="0" length="2147483647">
    <dxf>
      <font>
        <b/>
      </font>
    </dxf>
  </rfmt>
  <rfmt sheetId="6" sqref="T4" start="0" length="2147483647">
    <dxf>
      <font/>
    </dxf>
  </rfmt>
  <rfmt sheetId="6" sqref="T4">
    <dxf>
      <alignment horizontal="center" readingOrder="0"/>
    </dxf>
  </rfmt>
  <rfmt sheetId="6" sqref="T4" start="0" length="0">
    <dxf>
      <border>
        <left/>
        <right/>
        <top style="thin">
          <color indexed="64"/>
        </top>
        <bottom/>
      </border>
    </dxf>
  </rfmt>
  <rfmt sheetId="6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U4" start="0" length="0">
    <dxf>
      <fill>
        <patternFill patternType="solid">
          <bgColor rgb="FFD9D9D9"/>
        </patternFill>
      </fill>
    </dxf>
  </rfmt>
  <rfmt sheetId="6" sqref="U4" start="0" length="2147483647">
    <dxf>
      <font>
        <b/>
      </font>
    </dxf>
  </rfmt>
  <rfmt sheetId="6" sqref="U4" start="0" length="2147483647">
    <dxf>
      <font/>
    </dxf>
  </rfmt>
  <rfmt sheetId="6" sqref="U4">
    <dxf>
      <alignment horizontal="center" readingOrder="0"/>
    </dxf>
  </rfmt>
  <rfmt sheetId="6" sqref="U4" start="0" length="0">
    <dxf>
      <border>
        <left/>
        <right/>
        <top style="thin">
          <color indexed="64"/>
        </top>
        <bottom/>
      </border>
    </dxf>
  </rfmt>
  <rfmt sheetId="6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3" start="0" length="0">
    <dxf>
      <fill>
        <patternFill patternType="solid">
          <bgColor rgb="FFF2F2F2"/>
        </patternFill>
      </fill>
    </dxf>
  </rfmt>
  <rfmt sheetId="6" sqref="V3" start="0" length="2147483647">
    <dxf>
      <font/>
    </dxf>
  </rfmt>
  <rfmt sheetId="6" sqref="V3" start="0" length="2147483647">
    <dxf>
      <font/>
    </dxf>
  </rfmt>
  <rfmt sheetId="6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V4" start="0" length="0">
    <dxf>
      <fill>
        <patternFill patternType="solid">
          <bgColor rgb="FFD9D9D9"/>
        </patternFill>
      </fill>
    </dxf>
  </rfmt>
  <rfmt sheetId="6" sqref="V4" start="0" length="2147483647">
    <dxf>
      <font>
        <b/>
      </font>
    </dxf>
  </rfmt>
  <rfmt sheetId="6" sqref="V4" start="0" length="2147483647">
    <dxf>
      <font/>
    </dxf>
  </rfmt>
  <rfmt sheetId="6" sqref="V4">
    <dxf>
      <alignment horizontal="center" readingOrder="0"/>
    </dxf>
  </rfmt>
  <rfmt sheetId="6" sqref="V4" start="0" length="0">
    <dxf>
      <border>
        <left/>
        <right/>
        <top style="thin">
          <color indexed="64"/>
        </top>
        <bottom/>
      </border>
    </dxf>
  </rfmt>
  <rfmt sheetId="6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W4" start="0" length="0">
    <dxf>
      <fill>
        <patternFill patternType="solid">
          <bgColor rgb="FFD9D9D9"/>
        </patternFill>
      </fill>
    </dxf>
  </rfmt>
  <rfmt sheetId="6" sqref="W4" start="0" length="2147483647">
    <dxf>
      <font>
        <b/>
      </font>
    </dxf>
  </rfmt>
  <rfmt sheetId="6" sqref="W4" start="0" length="2147483647">
    <dxf>
      <font/>
    </dxf>
  </rfmt>
  <rfmt sheetId="6" sqref="W4">
    <dxf>
      <alignment horizontal="center" readingOrder="0"/>
    </dxf>
  </rfmt>
  <rfmt sheetId="6" sqref="W4" start="0" length="0">
    <dxf>
      <border>
        <left/>
        <right/>
        <top style="thin">
          <color indexed="64"/>
        </top>
        <bottom/>
      </border>
    </dxf>
  </rfmt>
  <rfmt sheetId="6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X4" start="0" length="0">
    <dxf>
      <fill>
        <patternFill patternType="solid">
          <bgColor rgb="FFD9D9D9"/>
        </patternFill>
      </fill>
    </dxf>
  </rfmt>
  <rfmt sheetId="6" sqref="X4" start="0" length="2147483647">
    <dxf>
      <font>
        <b/>
      </font>
    </dxf>
  </rfmt>
  <rfmt sheetId="6" sqref="X4" start="0" length="2147483647">
    <dxf>
      <font/>
    </dxf>
  </rfmt>
  <rfmt sheetId="6" sqref="X4">
    <dxf>
      <alignment horizontal="center" readingOrder="0"/>
    </dxf>
  </rfmt>
  <rfmt sheetId="6" sqref="X4" start="0" length="0">
    <dxf>
      <border>
        <left/>
        <right/>
        <top style="thin">
          <color indexed="64"/>
        </top>
        <bottom/>
      </border>
    </dxf>
  </rfmt>
  <rfmt sheetId="6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Y4" start="0" length="0">
    <dxf>
      <fill>
        <patternFill patternType="solid">
          <bgColor rgb="FFD9D9D9"/>
        </patternFill>
      </fill>
    </dxf>
  </rfmt>
  <rfmt sheetId="6" sqref="Y4" start="0" length="2147483647">
    <dxf>
      <font>
        <b/>
      </font>
    </dxf>
  </rfmt>
  <rfmt sheetId="6" sqref="Y4" start="0" length="2147483647">
    <dxf>
      <font/>
    </dxf>
  </rfmt>
  <rfmt sheetId="6" sqref="Y4">
    <dxf>
      <alignment horizontal="center" readingOrder="0"/>
    </dxf>
  </rfmt>
  <rfmt sheetId="6" sqref="Y4" start="0" length="0">
    <dxf>
      <border>
        <left/>
        <right/>
        <top style="thin">
          <color indexed="64"/>
        </top>
        <bottom/>
      </border>
    </dxf>
  </rfmt>
  <rfmt sheetId="6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3" start="0" length="0">
    <dxf>
      <fill>
        <patternFill patternType="solid">
          <bgColor rgb="FFF2F2F2"/>
        </patternFill>
      </fill>
    </dxf>
  </rfmt>
  <rfmt sheetId="6" sqref="Z3" start="0" length="2147483647">
    <dxf>
      <font/>
    </dxf>
  </rfmt>
  <rfmt sheetId="6" sqref="Z3" start="0" length="2147483647">
    <dxf>
      <font/>
    </dxf>
  </rfmt>
  <rfmt sheetId="6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Z4" start="0" length="0">
    <dxf>
      <fill>
        <patternFill patternType="solid">
          <bgColor rgb="FFD9D9D9"/>
        </patternFill>
      </fill>
    </dxf>
  </rfmt>
  <rfmt sheetId="6" sqref="Z4" start="0" length="2147483647">
    <dxf>
      <font>
        <b/>
      </font>
    </dxf>
  </rfmt>
  <rfmt sheetId="6" sqref="Z4" start="0" length="2147483647">
    <dxf>
      <font/>
    </dxf>
  </rfmt>
  <rfmt sheetId="6" sqref="Z4">
    <dxf>
      <alignment horizontal="center" readingOrder="0"/>
    </dxf>
  </rfmt>
  <rfmt sheetId="6" sqref="Z4" start="0" length="0">
    <dxf>
      <border>
        <left/>
        <right/>
        <top style="thin">
          <color indexed="64"/>
        </top>
        <bottom/>
      </border>
    </dxf>
  </rfmt>
  <rfmt sheetId="6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A4" start="0" length="0">
    <dxf>
      <fill>
        <patternFill patternType="solid">
          <bgColor rgb="FFD9D9D9"/>
        </patternFill>
      </fill>
    </dxf>
  </rfmt>
  <rfmt sheetId="6" sqref="AA4" start="0" length="2147483647">
    <dxf>
      <font>
        <b/>
      </font>
    </dxf>
  </rfmt>
  <rfmt sheetId="6" sqref="AA4" start="0" length="2147483647">
    <dxf>
      <font/>
    </dxf>
  </rfmt>
  <rfmt sheetId="6" sqref="AA4">
    <dxf>
      <alignment horizontal="center" readingOrder="0"/>
    </dxf>
  </rfmt>
  <rfmt sheetId="6" sqref="AA4" start="0" length="0">
    <dxf>
      <border>
        <left/>
        <right/>
        <top style="thin">
          <color indexed="64"/>
        </top>
        <bottom/>
      </border>
    </dxf>
  </rfmt>
  <rfmt sheetId="6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AB4" start="0" length="0">
    <dxf>
      <fill>
        <patternFill patternType="solid">
          <bgColor rgb="FFD9D9D9"/>
        </patternFill>
      </fill>
    </dxf>
  </rfmt>
  <rfmt sheetId="6" sqref="AB4" start="0" length="2147483647">
    <dxf>
      <font>
        <b/>
      </font>
    </dxf>
  </rfmt>
  <rfmt sheetId="6" sqref="AB4" start="0" length="2147483647">
    <dxf>
      <font/>
    </dxf>
  </rfmt>
  <rfmt sheetId="6" sqref="AB4">
    <dxf>
      <alignment horizontal="center" readingOrder="0"/>
    </dxf>
  </rfmt>
  <rfmt sheetId="6" sqref="AB4" start="0" length="0">
    <dxf>
      <border>
        <left/>
        <right/>
        <top style="thin">
          <color indexed="64"/>
        </top>
        <bottom/>
      </border>
    </dxf>
  </rfmt>
  <rfmt sheetId="6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6" sqref="E1" start="0" length="0">
    <dxf>
      <numFmt numFmtId="19" formatCode="m/d/yyyy"/>
    </dxf>
  </rfmt>
  <rfmt sheetId="6" sqref="E1">
    <dxf>
      <alignment horizontal="left" readingOrder="0"/>
    </dxf>
  </rfmt>
  <rfmt sheetId="6" sqref="E1" start="0" length="2147483647">
    <dxf>
      <font>
        <b/>
      </font>
    </dxf>
  </rfmt>
  <rfmt sheetId="6" sqref="M3:M15" start="0" length="0">
    <dxf>
      <border>
        <right style="thin">
          <color auto="1"/>
        </right>
      </border>
    </dxf>
  </rfmt>
  <rfmt sheetId="6" sqref="O3:O15" start="0" length="0">
    <dxf>
      <border>
        <right style="thin">
          <color auto="1"/>
        </right>
      </border>
    </dxf>
  </rfmt>
  <rfmt sheetId="6" sqref="Q3:Q15" start="0" length="0">
    <dxf>
      <border>
        <right style="thin">
          <color auto="1"/>
        </right>
      </border>
    </dxf>
  </rfmt>
  <rfmt sheetId="6" sqref="AA3:AA15" start="0" length="0">
    <dxf>
      <border>
        <right style="thin">
          <color auto="1"/>
        </right>
      </border>
    </dxf>
  </rfmt>
  <rfmt sheetId="7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4" start="0" length="0">
    <dxf>
      <fill>
        <patternFill patternType="solid">
          <bgColor rgb="FFD9D9D9"/>
        </patternFill>
      </fill>
    </dxf>
  </rfmt>
  <rfmt sheetId="7" sqref="A4" start="0" length="2147483647">
    <dxf>
      <font>
        <b/>
      </font>
    </dxf>
  </rfmt>
  <rfmt sheetId="7" sqref="A4" start="0" length="2147483647">
    <dxf>
      <font/>
    </dxf>
  </rfmt>
  <rfmt sheetId="7" sqref="A4">
    <dxf>
      <alignment horizontal="left" readingOrder="0"/>
    </dxf>
  </rfmt>
  <rfmt sheetId="7" sqref="A4" start="0" length="0">
    <dxf>
      <border>
        <left/>
        <right/>
        <top style="thin">
          <color indexed="64"/>
        </top>
        <bottom/>
      </border>
    </dxf>
  </rfmt>
  <rfmt sheetId="7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B4" start="0" length="0">
    <dxf>
      <fill>
        <patternFill patternType="solid">
          <bgColor rgb="FFD9D9D9"/>
        </patternFill>
      </fill>
    </dxf>
  </rfmt>
  <rfmt sheetId="7" sqref="B4" start="0" length="2147483647">
    <dxf>
      <font>
        <b/>
      </font>
    </dxf>
  </rfmt>
  <rfmt sheetId="7" sqref="B4" start="0" length="2147483647">
    <dxf>
      <font/>
    </dxf>
  </rfmt>
  <rfmt sheetId="7" sqref="B4">
    <dxf>
      <alignment horizontal="left" readingOrder="0"/>
    </dxf>
  </rfmt>
  <rfmt sheetId="7" sqref="B4" start="0" length="0">
    <dxf>
      <border>
        <left/>
        <right/>
        <top style="thin">
          <color indexed="64"/>
        </top>
        <bottom/>
      </border>
    </dxf>
  </rfmt>
  <rfmt sheetId="7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C4" start="0" length="0">
    <dxf>
      <fill>
        <patternFill patternType="solid">
          <bgColor rgb="FFD9D9D9"/>
        </patternFill>
      </fill>
    </dxf>
  </rfmt>
  <rfmt sheetId="7" sqref="C4" start="0" length="2147483647">
    <dxf>
      <font>
        <b/>
      </font>
    </dxf>
  </rfmt>
  <rfmt sheetId="7" sqref="C4" start="0" length="2147483647">
    <dxf>
      <font/>
    </dxf>
  </rfmt>
  <rfmt sheetId="7" sqref="C4">
    <dxf>
      <alignment horizontal="left" readingOrder="0"/>
    </dxf>
  </rfmt>
  <rfmt sheetId="7" sqref="C4" start="0" length="0">
    <dxf>
      <border>
        <left/>
        <right/>
        <top style="thin">
          <color indexed="64"/>
        </top>
        <bottom/>
      </border>
    </dxf>
  </rfmt>
  <rfmt sheetId="7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3" start="0" length="2147483647">
    <dxf>
      <font/>
    </dxf>
  </rfmt>
  <rfmt sheetId="7" sqref="D3" start="0" length="2147483647">
    <dxf>
      <font/>
    </dxf>
  </rfmt>
  <rfmt sheetId="7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D4" start="0" length="0">
    <dxf>
      <fill>
        <patternFill patternType="solid">
          <bgColor rgb="FFD9D9D9"/>
        </patternFill>
      </fill>
    </dxf>
  </rfmt>
  <rfmt sheetId="7" sqref="D4" start="0" length="2147483647">
    <dxf>
      <font>
        <b/>
      </font>
    </dxf>
  </rfmt>
  <rfmt sheetId="7" sqref="D4" start="0" length="2147483647">
    <dxf>
      <font/>
    </dxf>
  </rfmt>
  <rfmt sheetId="7" sqref="D4">
    <dxf>
      <alignment horizontal="left" readingOrder="0"/>
    </dxf>
  </rfmt>
  <rfmt sheetId="7" sqref="D4" start="0" length="0">
    <dxf>
      <border>
        <left/>
        <right/>
        <top style="thin">
          <color indexed="64"/>
        </top>
        <bottom/>
      </border>
    </dxf>
  </rfmt>
  <rfmt sheetId="7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3" start="0" length="2147483647">
    <dxf>
      <font/>
    </dxf>
  </rfmt>
  <rfmt sheetId="7" sqref="E3" start="0" length="2147483647">
    <dxf>
      <font/>
    </dxf>
  </rfmt>
  <rfmt sheetId="7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4" start="0" length="0">
    <dxf>
      <fill>
        <patternFill patternType="solid">
          <bgColor rgb="FFD9D9D9"/>
        </patternFill>
      </fill>
    </dxf>
  </rfmt>
  <rfmt sheetId="7" sqref="E4" start="0" length="2147483647">
    <dxf>
      <font>
        <b/>
      </font>
    </dxf>
  </rfmt>
  <rfmt sheetId="7" sqref="E4" start="0" length="2147483647">
    <dxf>
      <font/>
    </dxf>
  </rfmt>
  <rfmt sheetId="7" sqref="E4">
    <dxf>
      <alignment horizontal="left" readingOrder="0"/>
    </dxf>
  </rfmt>
  <rfmt sheetId="7" sqref="E4" start="0" length="0">
    <dxf>
      <border>
        <left/>
        <right/>
        <top style="thin">
          <color indexed="64"/>
        </top>
        <bottom/>
      </border>
    </dxf>
  </rfmt>
  <rfmt sheetId="7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3" start="0" length="2147483647">
    <dxf>
      <font/>
    </dxf>
  </rfmt>
  <rfmt sheetId="7" sqref="F3" start="0" length="2147483647">
    <dxf>
      <font/>
    </dxf>
  </rfmt>
  <rfmt sheetId="7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F4" start="0" length="0">
    <dxf>
      <fill>
        <patternFill patternType="solid">
          <bgColor rgb="FFD9D9D9"/>
        </patternFill>
      </fill>
    </dxf>
  </rfmt>
  <rfmt sheetId="7" sqref="F4" start="0" length="2147483647">
    <dxf>
      <font>
        <b/>
      </font>
    </dxf>
  </rfmt>
  <rfmt sheetId="7" sqref="F4" start="0" length="2147483647">
    <dxf>
      <font/>
    </dxf>
  </rfmt>
  <rfmt sheetId="7" sqref="F4">
    <dxf>
      <alignment horizontal="center" readingOrder="0"/>
    </dxf>
  </rfmt>
  <rfmt sheetId="7" sqref="F4" start="0" length="0">
    <dxf>
      <border>
        <left/>
        <right/>
        <top style="thin">
          <color indexed="64"/>
        </top>
        <bottom/>
      </border>
    </dxf>
  </rfmt>
  <rfmt sheetId="7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3" start="0" length="2147483647">
    <dxf>
      <font/>
    </dxf>
  </rfmt>
  <rfmt sheetId="7" sqref="G3" start="0" length="2147483647">
    <dxf>
      <font/>
    </dxf>
  </rfmt>
  <rfmt sheetId="7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G4" start="0" length="0">
    <dxf>
      <fill>
        <patternFill patternType="solid">
          <bgColor rgb="FFD9D9D9"/>
        </patternFill>
      </fill>
    </dxf>
  </rfmt>
  <rfmt sheetId="7" sqref="G4" start="0" length="2147483647">
    <dxf>
      <font>
        <b/>
      </font>
    </dxf>
  </rfmt>
  <rfmt sheetId="7" sqref="G4" start="0" length="2147483647">
    <dxf>
      <font/>
    </dxf>
  </rfmt>
  <rfmt sheetId="7" sqref="G4">
    <dxf>
      <alignment horizontal="center" readingOrder="0"/>
    </dxf>
  </rfmt>
  <rfmt sheetId="7" sqref="G4" start="0" length="0">
    <dxf>
      <border>
        <left/>
        <right/>
        <top style="thin">
          <color indexed="64"/>
        </top>
        <bottom/>
      </border>
    </dxf>
  </rfmt>
  <rfmt sheetId="7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H4" start="0" length="0">
    <dxf>
      <fill>
        <patternFill patternType="solid">
          <bgColor rgb="FFD9D9D9"/>
        </patternFill>
      </fill>
    </dxf>
  </rfmt>
  <rfmt sheetId="7" sqref="H4" start="0" length="2147483647">
    <dxf>
      <font>
        <b/>
      </font>
    </dxf>
  </rfmt>
  <rfmt sheetId="7" sqref="H4" start="0" length="2147483647">
    <dxf>
      <font/>
    </dxf>
  </rfmt>
  <rfmt sheetId="7" sqref="H4">
    <dxf>
      <alignment horizontal="center" readingOrder="0"/>
    </dxf>
  </rfmt>
  <rfmt sheetId="7" sqref="H4" start="0" length="0">
    <dxf>
      <border>
        <left/>
        <right/>
        <top style="thin">
          <color indexed="64"/>
        </top>
        <bottom/>
      </border>
    </dxf>
  </rfmt>
  <rfmt sheetId="7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I4" start="0" length="0">
    <dxf>
      <fill>
        <patternFill patternType="solid">
          <bgColor rgb="FFD9D9D9"/>
        </patternFill>
      </fill>
    </dxf>
  </rfmt>
  <rfmt sheetId="7" sqref="I4" start="0" length="2147483647">
    <dxf>
      <font>
        <b/>
      </font>
    </dxf>
  </rfmt>
  <rfmt sheetId="7" sqref="I4" start="0" length="2147483647">
    <dxf>
      <font/>
    </dxf>
  </rfmt>
  <rfmt sheetId="7" sqref="I4">
    <dxf>
      <alignment horizontal="center" readingOrder="0"/>
    </dxf>
  </rfmt>
  <rfmt sheetId="7" sqref="I4" start="0" length="0">
    <dxf>
      <border>
        <left/>
        <right/>
        <top style="thin">
          <color indexed="64"/>
        </top>
        <bottom/>
      </border>
    </dxf>
  </rfmt>
  <rfmt sheetId="7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J4" start="0" length="0">
    <dxf>
      <fill>
        <patternFill patternType="solid">
          <bgColor rgb="FFD9D9D9"/>
        </patternFill>
      </fill>
    </dxf>
  </rfmt>
  <rfmt sheetId="7" sqref="J4" start="0" length="2147483647">
    <dxf>
      <font>
        <b/>
      </font>
    </dxf>
  </rfmt>
  <rfmt sheetId="7" sqref="J4" start="0" length="2147483647">
    <dxf>
      <font/>
    </dxf>
  </rfmt>
  <rfmt sheetId="7" sqref="J4">
    <dxf>
      <alignment horizontal="center" readingOrder="0"/>
    </dxf>
  </rfmt>
  <rfmt sheetId="7" sqref="J4" start="0" length="0">
    <dxf>
      <border>
        <left/>
        <right/>
        <top style="thin">
          <color indexed="64"/>
        </top>
        <bottom/>
      </border>
    </dxf>
  </rfmt>
  <rfmt sheetId="7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K4" start="0" length="0">
    <dxf>
      <fill>
        <patternFill patternType="solid">
          <bgColor rgb="FFD9D9D9"/>
        </patternFill>
      </fill>
    </dxf>
  </rfmt>
  <rfmt sheetId="7" sqref="K4" start="0" length="2147483647">
    <dxf>
      <font>
        <b/>
      </font>
    </dxf>
  </rfmt>
  <rfmt sheetId="7" sqref="K4" start="0" length="2147483647">
    <dxf>
      <font/>
    </dxf>
  </rfmt>
  <rfmt sheetId="7" sqref="K4">
    <dxf>
      <alignment horizontal="center" readingOrder="0"/>
    </dxf>
  </rfmt>
  <rfmt sheetId="7" sqref="K4" start="0" length="0">
    <dxf>
      <border>
        <left/>
        <right/>
        <top style="thin">
          <color indexed="64"/>
        </top>
        <bottom/>
      </border>
    </dxf>
  </rfmt>
  <rfmt sheetId="7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3" start="0" length="2147483647">
    <dxf>
      <font/>
    </dxf>
  </rfmt>
  <rfmt sheetId="7" sqref="L3" start="0" length="2147483647">
    <dxf>
      <font/>
    </dxf>
  </rfmt>
  <rfmt sheetId="7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L4" start="0" length="0">
    <dxf>
      <fill>
        <patternFill patternType="solid">
          <bgColor rgb="FFD9D9D9"/>
        </patternFill>
      </fill>
    </dxf>
  </rfmt>
  <rfmt sheetId="7" sqref="L4" start="0" length="2147483647">
    <dxf>
      <font>
        <b/>
      </font>
    </dxf>
  </rfmt>
  <rfmt sheetId="7" sqref="L4" start="0" length="2147483647">
    <dxf>
      <font/>
    </dxf>
  </rfmt>
  <rfmt sheetId="7" sqref="L4">
    <dxf>
      <alignment horizontal="center" readingOrder="0"/>
    </dxf>
  </rfmt>
  <rfmt sheetId="7" sqref="L4" start="0" length="0">
    <dxf>
      <border>
        <left/>
        <right/>
        <top style="thin">
          <color indexed="64"/>
        </top>
        <bottom/>
      </border>
    </dxf>
  </rfmt>
  <rfmt sheetId="7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3" start="0" length="2147483647">
    <dxf>
      <font/>
    </dxf>
  </rfmt>
  <rfmt sheetId="7" sqref="M3" start="0" length="2147483647">
    <dxf>
      <font/>
    </dxf>
  </rfmt>
  <rfmt sheetId="7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M4" start="0" length="0">
    <dxf>
      <fill>
        <patternFill patternType="solid">
          <bgColor rgb="FFD9D9D9"/>
        </patternFill>
      </fill>
    </dxf>
  </rfmt>
  <rfmt sheetId="7" sqref="M4" start="0" length="2147483647">
    <dxf>
      <font>
        <b/>
      </font>
    </dxf>
  </rfmt>
  <rfmt sheetId="7" sqref="M4" start="0" length="2147483647">
    <dxf>
      <font/>
    </dxf>
  </rfmt>
  <rfmt sheetId="7" sqref="M4">
    <dxf>
      <alignment horizontal="center" readingOrder="0"/>
    </dxf>
  </rfmt>
  <rfmt sheetId="7" sqref="M4" start="0" length="0">
    <dxf>
      <border>
        <left/>
        <right/>
        <top style="thin">
          <color indexed="64"/>
        </top>
        <bottom/>
      </border>
    </dxf>
  </rfmt>
  <rfmt sheetId="7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N4" start="0" length="0">
    <dxf>
      <fill>
        <patternFill patternType="solid">
          <bgColor rgb="FFD9D9D9"/>
        </patternFill>
      </fill>
    </dxf>
  </rfmt>
  <rfmt sheetId="7" sqref="N4" start="0" length="2147483647">
    <dxf>
      <font>
        <b/>
      </font>
    </dxf>
  </rfmt>
  <rfmt sheetId="7" sqref="N4" start="0" length="2147483647">
    <dxf>
      <font/>
    </dxf>
  </rfmt>
  <rfmt sheetId="7" sqref="N4">
    <dxf>
      <alignment horizontal="center" readingOrder="0"/>
    </dxf>
  </rfmt>
  <rfmt sheetId="7" sqref="N4" start="0" length="0">
    <dxf>
      <border>
        <left/>
        <right/>
        <top style="thin">
          <color indexed="64"/>
        </top>
        <bottom/>
      </border>
    </dxf>
  </rfmt>
  <rfmt sheetId="7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O4" start="0" length="0">
    <dxf>
      <fill>
        <patternFill patternType="solid">
          <bgColor rgb="FFD9D9D9"/>
        </patternFill>
      </fill>
    </dxf>
  </rfmt>
  <rfmt sheetId="7" sqref="O4" start="0" length="2147483647">
    <dxf>
      <font>
        <b/>
      </font>
    </dxf>
  </rfmt>
  <rfmt sheetId="7" sqref="O4" start="0" length="2147483647">
    <dxf>
      <font/>
    </dxf>
  </rfmt>
  <rfmt sheetId="7" sqref="O4">
    <dxf>
      <alignment horizontal="center" readingOrder="0"/>
    </dxf>
  </rfmt>
  <rfmt sheetId="7" sqref="O4" start="0" length="0">
    <dxf>
      <border>
        <left/>
        <right/>
        <top style="thin">
          <color indexed="64"/>
        </top>
        <bottom/>
      </border>
    </dxf>
  </rfmt>
  <rfmt sheetId="7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P4" start="0" length="0">
    <dxf>
      <fill>
        <patternFill patternType="solid">
          <bgColor rgb="FFD9D9D9"/>
        </patternFill>
      </fill>
    </dxf>
  </rfmt>
  <rfmt sheetId="7" sqref="P4" start="0" length="2147483647">
    <dxf>
      <font>
        <b/>
      </font>
    </dxf>
  </rfmt>
  <rfmt sheetId="7" sqref="P4" start="0" length="2147483647">
    <dxf>
      <font/>
    </dxf>
  </rfmt>
  <rfmt sheetId="7" sqref="P4">
    <dxf>
      <alignment horizontal="center" readingOrder="0"/>
    </dxf>
  </rfmt>
  <rfmt sheetId="7" sqref="P4" start="0" length="0">
    <dxf>
      <border>
        <left/>
        <right/>
        <top style="thin">
          <color indexed="64"/>
        </top>
        <bottom/>
      </border>
    </dxf>
  </rfmt>
  <rfmt sheetId="7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Q4" start="0" length="0">
    <dxf>
      <fill>
        <patternFill patternType="solid">
          <bgColor rgb="FFD9D9D9"/>
        </patternFill>
      </fill>
    </dxf>
  </rfmt>
  <rfmt sheetId="7" sqref="Q4" start="0" length="2147483647">
    <dxf>
      <font>
        <b/>
      </font>
    </dxf>
  </rfmt>
  <rfmt sheetId="7" sqref="Q4" start="0" length="2147483647">
    <dxf>
      <font/>
    </dxf>
  </rfmt>
  <rfmt sheetId="7" sqref="Q4">
    <dxf>
      <alignment horizontal="center" readingOrder="0"/>
    </dxf>
  </rfmt>
  <rfmt sheetId="7" sqref="Q4" start="0" length="0">
    <dxf>
      <border>
        <left/>
        <right/>
        <top style="thin">
          <color indexed="64"/>
        </top>
        <bottom/>
      </border>
    </dxf>
  </rfmt>
  <rfmt sheetId="7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R4" start="0" length="0">
    <dxf>
      <fill>
        <patternFill patternType="solid">
          <bgColor rgb="FFD9D9D9"/>
        </patternFill>
      </fill>
    </dxf>
  </rfmt>
  <rfmt sheetId="7" sqref="R4" start="0" length="2147483647">
    <dxf>
      <font>
        <b/>
      </font>
    </dxf>
  </rfmt>
  <rfmt sheetId="7" sqref="R4" start="0" length="2147483647">
    <dxf>
      <font/>
    </dxf>
  </rfmt>
  <rfmt sheetId="7" sqref="R4">
    <dxf>
      <alignment horizontal="center" readingOrder="0"/>
    </dxf>
  </rfmt>
  <rfmt sheetId="7" sqref="R4" start="0" length="0">
    <dxf>
      <border>
        <left/>
        <right/>
        <top style="thin">
          <color indexed="64"/>
        </top>
        <bottom/>
      </border>
    </dxf>
  </rfmt>
  <rfmt sheetId="7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S4" start="0" length="0">
    <dxf>
      <fill>
        <patternFill patternType="solid">
          <bgColor rgb="FFD9D9D9"/>
        </patternFill>
      </fill>
    </dxf>
  </rfmt>
  <rfmt sheetId="7" sqref="S4" start="0" length="2147483647">
    <dxf>
      <font>
        <b/>
      </font>
    </dxf>
  </rfmt>
  <rfmt sheetId="7" sqref="S4" start="0" length="2147483647">
    <dxf>
      <font/>
    </dxf>
  </rfmt>
  <rfmt sheetId="7" sqref="S4">
    <dxf>
      <alignment horizontal="center" readingOrder="0"/>
    </dxf>
  </rfmt>
  <rfmt sheetId="7" sqref="S4" start="0" length="0">
    <dxf>
      <border>
        <left/>
        <right/>
        <top style="thin">
          <color indexed="64"/>
        </top>
        <bottom/>
      </border>
    </dxf>
  </rfmt>
  <rfmt sheetId="7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T4" start="0" length="0">
    <dxf>
      <fill>
        <patternFill patternType="solid">
          <bgColor rgb="FFD9D9D9"/>
        </patternFill>
      </fill>
    </dxf>
  </rfmt>
  <rfmt sheetId="7" sqref="T4" start="0" length="2147483647">
    <dxf>
      <font>
        <b/>
      </font>
    </dxf>
  </rfmt>
  <rfmt sheetId="7" sqref="T4" start="0" length="2147483647">
    <dxf>
      <font/>
    </dxf>
  </rfmt>
  <rfmt sheetId="7" sqref="T4">
    <dxf>
      <alignment horizontal="center" readingOrder="0"/>
    </dxf>
  </rfmt>
  <rfmt sheetId="7" sqref="T4" start="0" length="0">
    <dxf>
      <border>
        <left/>
        <right/>
        <top style="thin">
          <color indexed="64"/>
        </top>
        <bottom/>
      </border>
    </dxf>
  </rfmt>
  <rfmt sheetId="7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U4" start="0" length="0">
    <dxf>
      <fill>
        <patternFill patternType="solid">
          <bgColor rgb="FFD9D9D9"/>
        </patternFill>
      </fill>
    </dxf>
  </rfmt>
  <rfmt sheetId="7" sqref="U4" start="0" length="2147483647">
    <dxf>
      <font>
        <b/>
      </font>
    </dxf>
  </rfmt>
  <rfmt sheetId="7" sqref="U4" start="0" length="2147483647">
    <dxf>
      <font/>
    </dxf>
  </rfmt>
  <rfmt sheetId="7" sqref="U4">
    <dxf>
      <alignment horizontal="center" readingOrder="0"/>
    </dxf>
  </rfmt>
  <rfmt sheetId="7" sqref="U4" start="0" length="0">
    <dxf>
      <border>
        <left/>
        <right/>
        <top style="thin">
          <color indexed="64"/>
        </top>
        <bottom/>
      </border>
    </dxf>
  </rfmt>
  <rfmt sheetId="7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3" start="0" length="0">
    <dxf>
      <fill>
        <patternFill patternType="solid">
          <bgColor rgb="FFF2F2F2"/>
        </patternFill>
      </fill>
    </dxf>
  </rfmt>
  <rfmt sheetId="7" sqref="V3" start="0" length="2147483647">
    <dxf>
      <font/>
    </dxf>
  </rfmt>
  <rfmt sheetId="7" sqref="V3" start="0" length="2147483647">
    <dxf>
      <font/>
    </dxf>
  </rfmt>
  <rfmt sheetId="7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V4" start="0" length="0">
    <dxf>
      <fill>
        <patternFill patternType="solid">
          <bgColor rgb="FFD9D9D9"/>
        </patternFill>
      </fill>
    </dxf>
  </rfmt>
  <rfmt sheetId="7" sqref="V4" start="0" length="2147483647">
    <dxf>
      <font>
        <b/>
      </font>
    </dxf>
  </rfmt>
  <rfmt sheetId="7" sqref="V4" start="0" length="2147483647">
    <dxf>
      <font/>
    </dxf>
  </rfmt>
  <rfmt sheetId="7" sqref="V4">
    <dxf>
      <alignment horizontal="center" readingOrder="0"/>
    </dxf>
  </rfmt>
  <rfmt sheetId="7" sqref="V4" start="0" length="0">
    <dxf>
      <border>
        <left/>
        <right/>
        <top style="thin">
          <color indexed="64"/>
        </top>
        <bottom/>
      </border>
    </dxf>
  </rfmt>
  <rfmt sheetId="7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W4" start="0" length="0">
    <dxf>
      <fill>
        <patternFill patternType="solid">
          <bgColor rgb="FFD9D9D9"/>
        </patternFill>
      </fill>
    </dxf>
  </rfmt>
  <rfmt sheetId="7" sqref="W4" start="0" length="2147483647">
    <dxf>
      <font>
        <b/>
      </font>
    </dxf>
  </rfmt>
  <rfmt sheetId="7" sqref="W4" start="0" length="2147483647">
    <dxf>
      <font/>
    </dxf>
  </rfmt>
  <rfmt sheetId="7" sqref="W4">
    <dxf>
      <alignment horizontal="center" readingOrder="0"/>
    </dxf>
  </rfmt>
  <rfmt sheetId="7" sqref="W4" start="0" length="0">
    <dxf>
      <border>
        <left/>
        <right/>
        <top style="thin">
          <color indexed="64"/>
        </top>
        <bottom/>
      </border>
    </dxf>
  </rfmt>
  <rfmt sheetId="7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X4" start="0" length="0">
    <dxf>
      <fill>
        <patternFill patternType="solid">
          <bgColor rgb="FFD9D9D9"/>
        </patternFill>
      </fill>
    </dxf>
  </rfmt>
  <rfmt sheetId="7" sqref="X4" start="0" length="2147483647">
    <dxf>
      <font>
        <b/>
      </font>
    </dxf>
  </rfmt>
  <rfmt sheetId="7" sqref="X4" start="0" length="2147483647">
    <dxf>
      <font/>
    </dxf>
  </rfmt>
  <rfmt sheetId="7" sqref="X4">
    <dxf>
      <alignment horizontal="center" readingOrder="0"/>
    </dxf>
  </rfmt>
  <rfmt sheetId="7" sqref="X4" start="0" length="0">
    <dxf>
      <border>
        <left/>
        <right/>
        <top style="thin">
          <color indexed="64"/>
        </top>
        <bottom/>
      </border>
    </dxf>
  </rfmt>
  <rfmt sheetId="7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Y4" start="0" length="0">
    <dxf>
      <fill>
        <patternFill patternType="solid">
          <bgColor rgb="FFD9D9D9"/>
        </patternFill>
      </fill>
    </dxf>
  </rfmt>
  <rfmt sheetId="7" sqref="Y4" start="0" length="2147483647">
    <dxf>
      <font>
        <b/>
      </font>
    </dxf>
  </rfmt>
  <rfmt sheetId="7" sqref="Y4" start="0" length="2147483647">
    <dxf>
      <font/>
    </dxf>
  </rfmt>
  <rfmt sheetId="7" sqref="Y4">
    <dxf>
      <alignment horizontal="center" readingOrder="0"/>
    </dxf>
  </rfmt>
  <rfmt sheetId="7" sqref="Y4" start="0" length="0">
    <dxf>
      <border>
        <left/>
        <right/>
        <top style="thin">
          <color indexed="64"/>
        </top>
        <bottom/>
      </border>
    </dxf>
  </rfmt>
  <rfmt sheetId="7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3" start="0" length="0">
    <dxf>
      <fill>
        <patternFill patternType="solid">
          <bgColor rgb="FFF2F2F2"/>
        </patternFill>
      </fill>
    </dxf>
  </rfmt>
  <rfmt sheetId="7" sqref="Z3" start="0" length="2147483647">
    <dxf>
      <font/>
    </dxf>
  </rfmt>
  <rfmt sheetId="7" sqref="Z3" start="0" length="2147483647">
    <dxf>
      <font/>
    </dxf>
  </rfmt>
  <rfmt sheetId="7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Z4" start="0" length="0">
    <dxf>
      <fill>
        <patternFill patternType="solid">
          <bgColor rgb="FFD9D9D9"/>
        </patternFill>
      </fill>
    </dxf>
  </rfmt>
  <rfmt sheetId="7" sqref="Z4" start="0" length="2147483647">
    <dxf>
      <font>
        <b/>
      </font>
    </dxf>
  </rfmt>
  <rfmt sheetId="7" sqref="Z4" start="0" length="2147483647">
    <dxf>
      <font/>
    </dxf>
  </rfmt>
  <rfmt sheetId="7" sqref="Z4">
    <dxf>
      <alignment horizontal="center" readingOrder="0"/>
    </dxf>
  </rfmt>
  <rfmt sheetId="7" sqref="Z4" start="0" length="0">
    <dxf>
      <border>
        <left/>
        <right/>
        <top style="thin">
          <color indexed="64"/>
        </top>
        <bottom/>
      </border>
    </dxf>
  </rfmt>
  <rfmt sheetId="7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A4" start="0" length="0">
    <dxf>
      <fill>
        <patternFill patternType="solid">
          <bgColor rgb="FFD9D9D9"/>
        </patternFill>
      </fill>
    </dxf>
  </rfmt>
  <rfmt sheetId="7" sqref="AA4" start="0" length="2147483647">
    <dxf>
      <font>
        <b/>
      </font>
    </dxf>
  </rfmt>
  <rfmt sheetId="7" sqref="AA4" start="0" length="2147483647">
    <dxf>
      <font/>
    </dxf>
  </rfmt>
  <rfmt sheetId="7" sqref="AA4">
    <dxf>
      <alignment horizontal="center" readingOrder="0"/>
    </dxf>
  </rfmt>
  <rfmt sheetId="7" sqref="AA4" start="0" length="0">
    <dxf>
      <border>
        <left/>
        <right/>
        <top style="thin">
          <color indexed="64"/>
        </top>
        <bottom/>
      </border>
    </dxf>
  </rfmt>
  <rfmt sheetId="7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AB4" start="0" length="0">
    <dxf>
      <fill>
        <patternFill patternType="solid">
          <bgColor rgb="FFD9D9D9"/>
        </patternFill>
      </fill>
    </dxf>
  </rfmt>
  <rfmt sheetId="7" sqref="AB4" start="0" length="2147483647">
    <dxf>
      <font>
        <b/>
      </font>
    </dxf>
  </rfmt>
  <rfmt sheetId="7" sqref="AB4" start="0" length="2147483647">
    <dxf>
      <font/>
    </dxf>
  </rfmt>
  <rfmt sheetId="7" sqref="AB4">
    <dxf>
      <alignment horizontal="center" readingOrder="0"/>
    </dxf>
  </rfmt>
  <rfmt sheetId="7" sqref="AB4" start="0" length="0">
    <dxf>
      <border>
        <left/>
        <right/>
        <top style="thin">
          <color indexed="64"/>
        </top>
        <bottom/>
      </border>
    </dxf>
  </rfmt>
  <rfmt sheetId="7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7" sqref="E1" start="0" length="0">
    <dxf>
      <numFmt numFmtId="19" formatCode="m/d/yyyy"/>
    </dxf>
  </rfmt>
  <rfmt sheetId="7" sqref="E1">
    <dxf>
      <alignment horizontal="left" readingOrder="0"/>
    </dxf>
  </rfmt>
  <rfmt sheetId="7" sqref="E1" start="0" length="2147483647">
    <dxf>
      <font>
        <b/>
      </font>
    </dxf>
  </rfmt>
  <rfmt sheetId="7" sqref="M3:M16" start="0" length="0">
    <dxf>
      <border>
        <right style="thin">
          <color auto="1"/>
        </right>
      </border>
    </dxf>
  </rfmt>
  <rfmt sheetId="7" sqref="O3:O16" start="0" length="0">
    <dxf>
      <border>
        <right style="thin">
          <color auto="1"/>
        </right>
      </border>
    </dxf>
  </rfmt>
  <rfmt sheetId="7" sqref="Q3:Q16" start="0" length="0">
    <dxf>
      <border>
        <right style="thin">
          <color auto="1"/>
        </right>
      </border>
    </dxf>
  </rfmt>
  <rfmt sheetId="7" sqref="AA3:AA16" start="0" length="0">
    <dxf>
      <border>
        <right style="thin">
          <color auto="1"/>
        </right>
      </border>
    </dxf>
  </rfmt>
  <rfmt sheetId="8" sqref="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4" start="0" length="0">
    <dxf>
      <fill>
        <patternFill patternType="solid">
          <bgColor rgb="FFD9D9D9"/>
        </patternFill>
      </fill>
    </dxf>
  </rfmt>
  <rfmt sheetId="8" sqref="A4" start="0" length="2147483647">
    <dxf>
      <font>
        <b/>
      </font>
    </dxf>
  </rfmt>
  <rfmt sheetId="8" sqref="A4" start="0" length="2147483647">
    <dxf>
      <font/>
    </dxf>
  </rfmt>
  <rfmt sheetId="8" sqref="A4">
    <dxf>
      <alignment horizontal="left" readingOrder="0"/>
    </dxf>
  </rfmt>
  <rfmt sheetId="8" sqref="A4" start="0" length="0">
    <dxf>
      <border>
        <left/>
        <right/>
        <top style="thin">
          <color indexed="64"/>
        </top>
        <bottom/>
      </border>
    </dxf>
  </rfmt>
  <rfmt sheetId="8" sqref="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B4" start="0" length="0">
    <dxf>
      <fill>
        <patternFill patternType="solid">
          <bgColor rgb="FFD9D9D9"/>
        </patternFill>
      </fill>
    </dxf>
  </rfmt>
  <rfmt sheetId="8" sqref="B4" start="0" length="2147483647">
    <dxf>
      <font>
        <b/>
      </font>
    </dxf>
  </rfmt>
  <rfmt sheetId="8" sqref="B4" start="0" length="2147483647">
    <dxf>
      <font/>
    </dxf>
  </rfmt>
  <rfmt sheetId="8" sqref="B4">
    <dxf>
      <alignment horizontal="left" readingOrder="0"/>
    </dxf>
  </rfmt>
  <rfmt sheetId="8" sqref="B4" start="0" length="0">
    <dxf>
      <border>
        <left/>
        <right/>
        <top style="thin">
          <color indexed="64"/>
        </top>
        <bottom/>
      </border>
    </dxf>
  </rfmt>
  <rfmt sheetId="8" sqref="C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C4" start="0" length="0">
    <dxf>
      <fill>
        <patternFill patternType="solid">
          <bgColor rgb="FFD9D9D9"/>
        </patternFill>
      </fill>
    </dxf>
  </rfmt>
  <rfmt sheetId="8" sqref="C4" start="0" length="2147483647">
    <dxf>
      <font>
        <b/>
      </font>
    </dxf>
  </rfmt>
  <rfmt sheetId="8" sqref="C4" start="0" length="2147483647">
    <dxf>
      <font/>
    </dxf>
  </rfmt>
  <rfmt sheetId="8" sqref="C4">
    <dxf>
      <alignment horizontal="left" readingOrder="0"/>
    </dxf>
  </rfmt>
  <rfmt sheetId="8" sqref="C4" start="0" length="0">
    <dxf>
      <border>
        <left/>
        <right/>
        <top style="thin">
          <color indexed="64"/>
        </top>
        <bottom/>
      </border>
    </dxf>
  </rfmt>
  <rfmt sheetId="8" sqref="D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3" start="0" length="2147483647">
    <dxf>
      <font/>
    </dxf>
  </rfmt>
  <rfmt sheetId="8" sqref="D3" start="0" length="2147483647">
    <dxf>
      <font/>
    </dxf>
  </rfmt>
  <rfmt sheetId="8" sqref="D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D4" start="0" length="0">
    <dxf>
      <fill>
        <patternFill patternType="solid">
          <bgColor rgb="FFD9D9D9"/>
        </patternFill>
      </fill>
    </dxf>
  </rfmt>
  <rfmt sheetId="8" sqref="D4" start="0" length="2147483647">
    <dxf>
      <font>
        <b/>
      </font>
    </dxf>
  </rfmt>
  <rfmt sheetId="8" sqref="D4" start="0" length="2147483647">
    <dxf>
      <font/>
    </dxf>
  </rfmt>
  <rfmt sheetId="8" sqref="D4">
    <dxf>
      <alignment horizontal="left" readingOrder="0"/>
    </dxf>
  </rfmt>
  <rfmt sheetId="8" sqref="D4" start="0" length="0">
    <dxf>
      <border>
        <left/>
        <right/>
        <top style="thin">
          <color indexed="64"/>
        </top>
        <bottom/>
      </border>
    </dxf>
  </rfmt>
  <rfmt sheetId="8" sqref="E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3" start="0" length="2147483647">
    <dxf>
      <font/>
    </dxf>
  </rfmt>
  <rfmt sheetId="8" sqref="E3" start="0" length="2147483647">
    <dxf>
      <font/>
    </dxf>
  </rfmt>
  <rfmt sheetId="8" sqref="E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4" start="0" length="0">
    <dxf>
      <fill>
        <patternFill patternType="solid">
          <bgColor rgb="FFD9D9D9"/>
        </patternFill>
      </fill>
    </dxf>
  </rfmt>
  <rfmt sheetId="8" sqref="E4" start="0" length="2147483647">
    <dxf>
      <font>
        <b/>
      </font>
    </dxf>
  </rfmt>
  <rfmt sheetId="8" sqref="E4" start="0" length="2147483647">
    <dxf>
      <font/>
    </dxf>
  </rfmt>
  <rfmt sheetId="8" sqref="E4">
    <dxf>
      <alignment horizontal="left" readingOrder="0"/>
    </dxf>
  </rfmt>
  <rfmt sheetId="8" sqref="E4" start="0" length="0">
    <dxf>
      <border>
        <left/>
        <right/>
        <top style="thin">
          <color indexed="64"/>
        </top>
        <bottom/>
      </border>
    </dxf>
  </rfmt>
  <rfmt sheetId="8" sqref="F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3" start="0" length="2147483647">
    <dxf>
      <font/>
    </dxf>
  </rfmt>
  <rfmt sheetId="8" sqref="F3" start="0" length="2147483647">
    <dxf>
      <font/>
    </dxf>
  </rfmt>
  <rfmt sheetId="8" sqref="F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F4" start="0" length="0">
    <dxf>
      <fill>
        <patternFill patternType="solid">
          <bgColor rgb="FFD9D9D9"/>
        </patternFill>
      </fill>
    </dxf>
  </rfmt>
  <rfmt sheetId="8" sqref="F4" start="0" length="2147483647">
    <dxf>
      <font>
        <b/>
      </font>
    </dxf>
  </rfmt>
  <rfmt sheetId="8" sqref="F4" start="0" length="2147483647">
    <dxf>
      <font/>
    </dxf>
  </rfmt>
  <rfmt sheetId="8" sqref="F4">
    <dxf>
      <alignment horizontal="center" readingOrder="0"/>
    </dxf>
  </rfmt>
  <rfmt sheetId="8" sqref="F4" start="0" length="0">
    <dxf>
      <border>
        <left/>
        <right/>
        <top style="thin">
          <color indexed="64"/>
        </top>
        <bottom/>
      </border>
    </dxf>
  </rfmt>
  <rfmt sheetId="8" sqref="G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3" start="0" length="2147483647">
    <dxf>
      <font/>
    </dxf>
  </rfmt>
  <rfmt sheetId="8" sqref="G3" start="0" length="2147483647">
    <dxf>
      <font/>
    </dxf>
  </rfmt>
  <rfmt sheetId="8" sqref="G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G4" start="0" length="0">
    <dxf>
      <fill>
        <patternFill patternType="solid">
          <bgColor rgb="FFD9D9D9"/>
        </patternFill>
      </fill>
    </dxf>
  </rfmt>
  <rfmt sheetId="8" sqref="G4" start="0" length="2147483647">
    <dxf>
      <font>
        <b/>
      </font>
    </dxf>
  </rfmt>
  <rfmt sheetId="8" sqref="G4" start="0" length="2147483647">
    <dxf>
      <font/>
    </dxf>
  </rfmt>
  <rfmt sheetId="8" sqref="G4">
    <dxf>
      <alignment horizontal="center" readingOrder="0"/>
    </dxf>
  </rfmt>
  <rfmt sheetId="8" sqref="G4" start="0" length="0">
    <dxf>
      <border>
        <left/>
        <right/>
        <top style="thin">
          <color indexed="64"/>
        </top>
        <bottom/>
      </border>
    </dxf>
  </rfmt>
  <rfmt sheetId="8" sqref="H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H4" start="0" length="0">
    <dxf>
      <fill>
        <patternFill patternType="solid">
          <bgColor rgb="FFD9D9D9"/>
        </patternFill>
      </fill>
    </dxf>
  </rfmt>
  <rfmt sheetId="8" sqref="H4" start="0" length="2147483647">
    <dxf>
      <font>
        <b/>
      </font>
    </dxf>
  </rfmt>
  <rfmt sheetId="8" sqref="H4" start="0" length="2147483647">
    <dxf>
      <font/>
    </dxf>
  </rfmt>
  <rfmt sheetId="8" sqref="H4">
    <dxf>
      <alignment horizontal="center" readingOrder="0"/>
    </dxf>
  </rfmt>
  <rfmt sheetId="8" sqref="H4" start="0" length="0">
    <dxf>
      <border>
        <left/>
        <right/>
        <top style="thin">
          <color indexed="64"/>
        </top>
        <bottom/>
      </border>
    </dxf>
  </rfmt>
  <rfmt sheetId="8" sqref="I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I4" start="0" length="0">
    <dxf>
      <fill>
        <patternFill patternType="solid">
          <bgColor rgb="FFD9D9D9"/>
        </patternFill>
      </fill>
    </dxf>
  </rfmt>
  <rfmt sheetId="8" sqref="I4" start="0" length="2147483647">
    <dxf>
      <font>
        <b/>
      </font>
    </dxf>
  </rfmt>
  <rfmt sheetId="8" sqref="I4" start="0" length="2147483647">
    <dxf>
      <font/>
    </dxf>
  </rfmt>
  <rfmt sheetId="8" sqref="I4">
    <dxf>
      <alignment horizontal="center" readingOrder="0"/>
    </dxf>
  </rfmt>
  <rfmt sheetId="8" sqref="I4" start="0" length="0">
    <dxf>
      <border>
        <left/>
        <right/>
        <top style="thin">
          <color indexed="64"/>
        </top>
        <bottom/>
      </border>
    </dxf>
  </rfmt>
  <rfmt sheetId="8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J4" start="0" length="0">
    <dxf>
      <fill>
        <patternFill patternType="solid">
          <bgColor rgb="FFD9D9D9"/>
        </patternFill>
      </fill>
    </dxf>
  </rfmt>
  <rfmt sheetId="8" sqref="J4" start="0" length="2147483647">
    <dxf>
      <font>
        <b/>
      </font>
    </dxf>
  </rfmt>
  <rfmt sheetId="8" sqref="J4" start="0" length="2147483647">
    <dxf>
      <font/>
    </dxf>
  </rfmt>
  <rfmt sheetId="8" sqref="J4">
    <dxf>
      <alignment horizontal="center" readingOrder="0"/>
    </dxf>
  </rfmt>
  <rfmt sheetId="8" sqref="J4" start="0" length="0">
    <dxf>
      <border>
        <left/>
        <right/>
        <top style="thin">
          <color indexed="64"/>
        </top>
        <bottom/>
      </border>
    </dxf>
  </rfmt>
  <rfmt sheetId="8" sqref="K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K4" start="0" length="0">
    <dxf>
      <fill>
        <patternFill patternType="solid">
          <bgColor rgb="FFD9D9D9"/>
        </patternFill>
      </fill>
    </dxf>
  </rfmt>
  <rfmt sheetId="8" sqref="K4" start="0" length="2147483647">
    <dxf>
      <font>
        <b/>
      </font>
    </dxf>
  </rfmt>
  <rfmt sheetId="8" sqref="K4" start="0" length="2147483647">
    <dxf>
      <font/>
    </dxf>
  </rfmt>
  <rfmt sheetId="8" sqref="K4">
    <dxf>
      <alignment horizontal="center" readingOrder="0"/>
    </dxf>
  </rfmt>
  <rfmt sheetId="8" sqref="K4" start="0" length="0">
    <dxf>
      <border>
        <left/>
        <right/>
        <top style="thin">
          <color indexed="64"/>
        </top>
        <bottom/>
      </border>
    </dxf>
  </rfmt>
  <rfmt sheetId="8" sqref="L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3" start="0" length="2147483647">
    <dxf>
      <font/>
    </dxf>
  </rfmt>
  <rfmt sheetId="8" sqref="L3" start="0" length="2147483647">
    <dxf>
      <font/>
    </dxf>
  </rfmt>
  <rfmt sheetId="8" sqref="L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L4" start="0" length="0">
    <dxf>
      <fill>
        <patternFill patternType="solid">
          <bgColor rgb="FFD9D9D9"/>
        </patternFill>
      </fill>
    </dxf>
  </rfmt>
  <rfmt sheetId="8" sqref="L4" start="0" length="2147483647">
    <dxf>
      <font>
        <b/>
      </font>
    </dxf>
  </rfmt>
  <rfmt sheetId="8" sqref="L4" start="0" length="2147483647">
    <dxf>
      <font/>
    </dxf>
  </rfmt>
  <rfmt sheetId="8" sqref="L4">
    <dxf>
      <alignment horizontal="center" readingOrder="0"/>
    </dxf>
  </rfmt>
  <rfmt sheetId="8" sqref="L4" start="0" length="0">
    <dxf>
      <border>
        <left/>
        <right/>
        <top style="thin">
          <color indexed="64"/>
        </top>
        <bottom/>
      </border>
    </dxf>
  </rfmt>
  <rfmt sheetId="8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3" start="0" length="2147483647">
    <dxf>
      <font/>
    </dxf>
  </rfmt>
  <rfmt sheetId="8" sqref="M3" start="0" length="2147483647">
    <dxf>
      <font/>
    </dxf>
  </rfmt>
  <rfmt sheetId="8" sqref="M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M4" start="0" length="0">
    <dxf>
      <fill>
        <patternFill patternType="solid">
          <bgColor rgb="FFD9D9D9"/>
        </patternFill>
      </fill>
    </dxf>
  </rfmt>
  <rfmt sheetId="8" sqref="M4" start="0" length="2147483647">
    <dxf>
      <font>
        <b/>
      </font>
    </dxf>
  </rfmt>
  <rfmt sheetId="8" sqref="M4" start="0" length="2147483647">
    <dxf>
      <font/>
    </dxf>
  </rfmt>
  <rfmt sheetId="8" sqref="M4">
    <dxf>
      <alignment horizontal="center" readingOrder="0"/>
    </dxf>
  </rfmt>
  <rfmt sheetId="8" sqref="M4" start="0" length="0">
    <dxf>
      <border>
        <left/>
        <right/>
        <top style="thin">
          <color indexed="64"/>
        </top>
        <bottom/>
      </border>
    </dxf>
  </rfmt>
  <rfmt sheetId="8" sqref="N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N4" start="0" length="0">
    <dxf>
      <fill>
        <patternFill patternType="solid">
          <bgColor rgb="FFD9D9D9"/>
        </patternFill>
      </fill>
    </dxf>
  </rfmt>
  <rfmt sheetId="8" sqref="N4" start="0" length="2147483647">
    <dxf>
      <font>
        <b/>
      </font>
    </dxf>
  </rfmt>
  <rfmt sheetId="8" sqref="N4" start="0" length="2147483647">
    <dxf>
      <font/>
    </dxf>
  </rfmt>
  <rfmt sheetId="8" sqref="N4">
    <dxf>
      <alignment horizontal="center" readingOrder="0"/>
    </dxf>
  </rfmt>
  <rfmt sheetId="8" sqref="N4" start="0" length="0">
    <dxf>
      <border>
        <left/>
        <right/>
        <top style="thin">
          <color indexed="64"/>
        </top>
        <bottom/>
      </border>
    </dxf>
  </rfmt>
  <rfmt sheetId="8" sqref="O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O4" start="0" length="0">
    <dxf>
      <fill>
        <patternFill patternType="solid">
          <bgColor rgb="FFD9D9D9"/>
        </patternFill>
      </fill>
    </dxf>
  </rfmt>
  <rfmt sheetId="8" sqref="O4" start="0" length="2147483647">
    <dxf>
      <font>
        <b/>
      </font>
    </dxf>
  </rfmt>
  <rfmt sheetId="8" sqref="O4" start="0" length="2147483647">
    <dxf>
      <font/>
    </dxf>
  </rfmt>
  <rfmt sheetId="8" sqref="O4">
    <dxf>
      <alignment horizontal="center" readingOrder="0"/>
    </dxf>
  </rfmt>
  <rfmt sheetId="8" sqref="O4" start="0" length="0">
    <dxf>
      <border>
        <left/>
        <right/>
        <top style="thin">
          <color indexed="64"/>
        </top>
        <bottom/>
      </border>
    </dxf>
  </rfmt>
  <rfmt sheetId="8" sqref="P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P4" start="0" length="0">
    <dxf>
      <fill>
        <patternFill patternType="solid">
          <bgColor rgb="FFD9D9D9"/>
        </patternFill>
      </fill>
    </dxf>
  </rfmt>
  <rfmt sheetId="8" sqref="P4" start="0" length="2147483647">
    <dxf>
      <font>
        <b/>
      </font>
    </dxf>
  </rfmt>
  <rfmt sheetId="8" sqref="P4" start="0" length="2147483647">
    <dxf>
      <font/>
    </dxf>
  </rfmt>
  <rfmt sheetId="8" sqref="P4">
    <dxf>
      <alignment horizontal="center" readingOrder="0"/>
    </dxf>
  </rfmt>
  <rfmt sheetId="8" sqref="P4" start="0" length="0">
    <dxf>
      <border>
        <left/>
        <right/>
        <top style="thin">
          <color indexed="64"/>
        </top>
        <bottom/>
      </border>
    </dxf>
  </rfmt>
  <rfmt sheetId="8" sqref="Q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Q4" start="0" length="0">
    <dxf>
      <fill>
        <patternFill patternType="solid">
          <bgColor rgb="FFD9D9D9"/>
        </patternFill>
      </fill>
    </dxf>
  </rfmt>
  <rfmt sheetId="8" sqref="Q4" start="0" length="2147483647">
    <dxf>
      <font>
        <b/>
      </font>
    </dxf>
  </rfmt>
  <rfmt sheetId="8" sqref="Q4" start="0" length="2147483647">
    <dxf>
      <font/>
    </dxf>
  </rfmt>
  <rfmt sheetId="8" sqref="Q4">
    <dxf>
      <alignment horizontal="center" readingOrder="0"/>
    </dxf>
  </rfmt>
  <rfmt sheetId="8" sqref="Q4" start="0" length="0">
    <dxf>
      <border>
        <left/>
        <right/>
        <top style="thin">
          <color indexed="64"/>
        </top>
        <bottom/>
      </border>
    </dxf>
  </rfmt>
  <rfmt sheetId="8" sqref="R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R4" start="0" length="0">
    <dxf>
      <fill>
        <patternFill patternType="solid">
          <bgColor rgb="FFD9D9D9"/>
        </patternFill>
      </fill>
    </dxf>
  </rfmt>
  <rfmt sheetId="8" sqref="R4" start="0" length="2147483647">
    <dxf>
      <font>
        <b/>
      </font>
    </dxf>
  </rfmt>
  <rfmt sheetId="8" sqref="R4" start="0" length="2147483647">
    <dxf>
      <font/>
    </dxf>
  </rfmt>
  <rfmt sheetId="8" sqref="R4">
    <dxf>
      <alignment horizontal="center" readingOrder="0"/>
    </dxf>
  </rfmt>
  <rfmt sheetId="8" sqref="R4" start="0" length="0">
    <dxf>
      <border>
        <left/>
        <right/>
        <top style="thin">
          <color indexed="64"/>
        </top>
        <bottom/>
      </border>
    </dxf>
  </rfmt>
  <rfmt sheetId="8" sqref="S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S4" start="0" length="0">
    <dxf>
      <fill>
        <patternFill patternType="solid">
          <bgColor rgb="FFD9D9D9"/>
        </patternFill>
      </fill>
    </dxf>
  </rfmt>
  <rfmt sheetId="8" sqref="S4" start="0" length="2147483647">
    <dxf>
      <font>
        <b/>
      </font>
    </dxf>
  </rfmt>
  <rfmt sheetId="8" sqref="S4" start="0" length="2147483647">
    <dxf>
      <font/>
    </dxf>
  </rfmt>
  <rfmt sheetId="8" sqref="S4">
    <dxf>
      <alignment horizontal="center" readingOrder="0"/>
    </dxf>
  </rfmt>
  <rfmt sheetId="8" sqref="S4" start="0" length="0">
    <dxf>
      <border>
        <left/>
        <right/>
        <top style="thin">
          <color indexed="64"/>
        </top>
        <bottom/>
      </border>
    </dxf>
  </rfmt>
  <rfmt sheetId="8" sqref="T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T4" start="0" length="0">
    <dxf>
      <fill>
        <patternFill patternType="solid">
          <bgColor rgb="FFD9D9D9"/>
        </patternFill>
      </fill>
    </dxf>
  </rfmt>
  <rfmt sheetId="8" sqref="T4" start="0" length="2147483647">
    <dxf>
      <font>
        <b/>
      </font>
    </dxf>
  </rfmt>
  <rfmt sheetId="8" sqref="T4" start="0" length="2147483647">
    <dxf>
      <font/>
    </dxf>
  </rfmt>
  <rfmt sheetId="8" sqref="T4">
    <dxf>
      <alignment horizontal="center" readingOrder="0"/>
    </dxf>
  </rfmt>
  <rfmt sheetId="8" sqref="T4" start="0" length="0">
    <dxf>
      <border>
        <left/>
        <right/>
        <top style="thin">
          <color indexed="64"/>
        </top>
        <bottom/>
      </border>
    </dxf>
  </rfmt>
  <rfmt sheetId="8" sqref="U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U4" start="0" length="0">
    <dxf>
      <fill>
        <patternFill patternType="solid">
          <bgColor rgb="FFD9D9D9"/>
        </patternFill>
      </fill>
    </dxf>
  </rfmt>
  <rfmt sheetId="8" sqref="U4" start="0" length="2147483647">
    <dxf>
      <font>
        <b/>
      </font>
    </dxf>
  </rfmt>
  <rfmt sheetId="8" sqref="U4" start="0" length="2147483647">
    <dxf>
      <font/>
    </dxf>
  </rfmt>
  <rfmt sheetId="8" sqref="U4">
    <dxf>
      <alignment horizontal="center" readingOrder="0"/>
    </dxf>
  </rfmt>
  <rfmt sheetId="8" sqref="U4" start="0" length="0">
    <dxf>
      <border>
        <left/>
        <right/>
        <top style="thin">
          <color indexed="64"/>
        </top>
        <bottom/>
      </border>
    </dxf>
  </rfmt>
  <rfmt sheetId="8" sqref="V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3" start="0" length="0">
    <dxf>
      <fill>
        <patternFill patternType="solid">
          <bgColor rgb="FFF2F2F2"/>
        </patternFill>
      </fill>
    </dxf>
  </rfmt>
  <rfmt sheetId="8" sqref="V3" start="0" length="2147483647">
    <dxf>
      <font/>
    </dxf>
  </rfmt>
  <rfmt sheetId="8" sqref="V3" start="0" length="2147483647">
    <dxf>
      <font/>
    </dxf>
  </rfmt>
  <rfmt sheetId="8" sqref="V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V4" start="0" length="0">
    <dxf>
      <fill>
        <patternFill patternType="solid">
          <bgColor rgb="FFD9D9D9"/>
        </patternFill>
      </fill>
    </dxf>
  </rfmt>
  <rfmt sheetId="8" sqref="V4" start="0" length="2147483647">
    <dxf>
      <font>
        <b/>
      </font>
    </dxf>
  </rfmt>
  <rfmt sheetId="8" sqref="V4" start="0" length="2147483647">
    <dxf>
      <font/>
    </dxf>
  </rfmt>
  <rfmt sheetId="8" sqref="V4">
    <dxf>
      <alignment horizontal="center" readingOrder="0"/>
    </dxf>
  </rfmt>
  <rfmt sheetId="8" sqref="V4" start="0" length="0">
    <dxf>
      <border>
        <left/>
        <right/>
        <top style="thin">
          <color indexed="64"/>
        </top>
        <bottom/>
      </border>
    </dxf>
  </rfmt>
  <rfmt sheetId="8" sqref="W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W4" start="0" length="0">
    <dxf>
      <fill>
        <patternFill patternType="solid">
          <bgColor rgb="FFD9D9D9"/>
        </patternFill>
      </fill>
    </dxf>
  </rfmt>
  <rfmt sheetId="8" sqref="W4" start="0" length="2147483647">
    <dxf>
      <font>
        <b/>
      </font>
    </dxf>
  </rfmt>
  <rfmt sheetId="8" sqref="W4" start="0" length="2147483647">
    <dxf>
      <font/>
    </dxf>
  </rfmt>
  <rfmt sheetId="8" sqref="W4">
    <dxf>
      <alignment horizontal="center" readingOrder="0"/>
    </dxf>
  </rfmt>
  <rfmt sheetId="8" sqref="W4" start="0" length="0">
    <dxf>
      <border>
        <left/>
        <right/>
        <top style="thin">
          <color indexed="64"/>
        </top>
        <bottom/>
      </border>
    </dxf>
  </rfmt>
  <rfmt sheetId="8" sqref="X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X4" start="0" length="0">
    <dxf>
      <fill>
        <patternFill patternType="solid">
          <bgColor rgb="FFD9D9D9"/>
        </patternFill>
      </fill>
    </dxf>
  </rfmt>
  <rfmt sheetId="8" sqref="X4" start="0" length="2147483647">
    <dxf>
      <font>
        <b/>
      </font>
    </dxf>
  </rfmt>
  <rfmt sheetId="8" sqref="X4" start="0" length="2147483647">
    <dxf>
      <font/>
    </dxf>
  </rfmt>
  <rfmt sheetId="8" sqref="X4">
    <dxf>
      <alignment horizontal="center" readingOrder="0"/>
    </dxf>
  </rfmt>
  <rfmt sheetId="8" sqref="X4" start="0" length="0">
    <dxf>
      <border>
        <left/>
        <right/>
        <top style="thin">
          <color indexed="64"/>
        </top>
        <bottom/>
      </border>
    </dxf>
  </rfmt>
  <rfmt sheetId="8" sqref="Y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Y4" start="0" length="0">
    <dxf>
      <fill>
        <patternFill patternType="solid">
          <bgColor rgb="FFD9D9D9"/>
        </patternFill>
      </fill>
    </dxf>
  </rfmt>
  <rfmt sheetId="8" sqref="Y4" start="0" length="2147483647">
    <dxf>
      <font>
        <b/>
      </font>
    </dxf>
  </rfmt>
  <rfmt sheetId="8" sqref="Y4" start="0" length="2147483647">
    <dxf>
      <font/>
    </dxf>
  </rfmt>
  <rfmt sheetId="8" sqref="Y4">
    <dxf>
      <alignment horizontal="center" readingOrder="0"/>
    </dxf>
  </rfmt>
  <rfmt sheetId="8" sqref="Y4" start="0" length="0">
    <dxf>
      <border>
        <left/>
        <right/>
        <top style="thin">
          <color indexed="64"/>
        </top>
        <bottom/>
      </border>
    </dxf>
  </rfmt>
  <rfmt sheetId="8" sqref="Z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.0000_-;\-* #,##0.000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3" start="0" length="0">
    <dxf>
      <fill>
        <patternFill patternType="solid">
          <bgColor rgb="FFF2F2F2"/>
        </patternFill>
      </fill>
    </dxf>
  </rfmt>
  <rfmt sheetId="8" sqref="Z3" start="0" length="2147483647">
    <dxf>
      <font/>
    </dxf>
  </rfmt>
  <rfmt sheetId="8" sqref="Z3" start="0" length="2147483647">
    <dxf>
      <font/>
    </dxf>
  </rfmt>
  <rfmt sheetId="8" sqref="Z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Z4" start="0" length="0">
    <dxf>
      <fill>
        <patternFill patternType="solid">
          <bgColor rgb="FFD9D9D9"/>
        </patternFill>
      </fill>
    </dxf>
  </rfmt>
  <rfmt sheetId="8" sqref="Z4" start="0" length="2147483647">
    <dxf>
      <font>
        <b/>
      </font>
    </dxf>
  </rfmt>
  <rfmt sheetId="8" sqref="Z4" start="0" length="2147483647">
    <dxf>
      <font/>
    </dxf>
  </rfmt>
  <rfmt sheetId="8" sqref="Z4">
    <dxf>
      <alignment horizontal="center" readingOrder="0"/>
    </dxf>
  </rfmt>
  <rfmt sheetId="8" sqref="Z4" start="0" length="0">
    <dxf>
      <border>
        <left/>
        <right/>
        <top style="thin">
          <color indexed="64"/>
        </top>
        <bottom/>
      </border>
    </dxf>
  </rfmt>
  <rfmt sheetId="8" sqref="AA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A4" start="0" length="0">
    <dxf>
      <fill>
        <patternFill patternType="solid">
          <bgColor rgb="FFD9D9D9"/>
        </patternFill>
      </fill>
    </dxf>
  </rfmt>
  <rfmt sheetId="8" sqref="AA4" start="0" length="2147483647">
    <dxf>
      <font>
        <b/>
      </font>
    </dxf>
  </rfmt>
  <rfmt sheetId="8" sqref="AA4" start="0" length="2147483647">
    <dxf>
      <font/>
    </dxf>
  </rfmt>
  <rfmt sheetId="8" sqref="AA4">
    <dxf>
      <alignment horizontal="center" readingOrder="0"/>
    </dxf>
  </rfmt>
  <rfmt sheetId="8" sqref="AA4" start="0" length="0">
    <dxf>
      <border>
        <left/>
        <right/>
        <top style="thin">
          <color indexed="64"/>
        </top>
        <bottom/>
      </border>
    </dxf>
  </rfmt>
  <rfmt sheetId="8" sqref="AB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AB4" start="0" length="0">
    <dxf>
      <fill>
        <patternFill patternType="solid">
          <bgColor rgb="FFD9D9D9"/>
        </patternFill>
      </fill>
    </dxf>
  </rfmt>
  <rfmt sheetId="8" sqref="AB4" start="0" length="2147483647">
    <dxf>
      <font>
        <b/>
      </font>
    </dxf>
  </rfmt>
  <rfmt sheetId="8" sqref="AB4" start="0" length="2147483647">
    <dxf>
      <font/>
    </dxf>
  </rfmt>
  <rfmt sheetId="8" sqref="AB4">
    <dxf>
      <alignment horizontal="center" readingOrder="0"/>
    </dxf>
  </rfmt>
  <rfmt sheetId="8" sqref="AB4" start="0" length="0">
    <dxf>
      <border>
        <left/>
        <right/>
        <top style="thin">
          <color indexed="64"/>
        </top>
        <bottom/>
      </border>
    </dxf>
  </rfmt>
  <rfmt sheetId="8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8" sqref="E1" start="0" length="0">
    <dxf>
      <numFmt numFmtId="19" formatCode="m/d/yyyy"/>
    </dxf>
  </rfmt>
  <rfmt sheetId="8" sqref="E1">
    <dxf>
      <alignment horizontal="left" readingOrder="0"/>
    </dxf>
  </rfmt>
  <rfmt sheetId="8" sqref="E1" start="0" length="2147483647">
    <dxf>
      <font>
        <b/>
      </font>
    </dxf>
  </rfmt>
  <rfmt sheetId="8" sqref="M3:M58" start="0" length="0">
    <dxf>
      <border>
        <right style="thin">
          <color auto="1"/>
        </right>
      </border>
    </dxf>
  </rfmt>
  <rfmt sheetId="8" sqref="O3:O58" start="0" length="0">
    <dxf>
      <border>
        <right style="thin">
          <color auto="1"/>
        </right>
      </border>
    </dxf>
  </rfmt>
  <rfmt sheetId="8" sqref="Q3:Q58" start="0" length="0">
    <dxf>
      <border>
        <right style="thin">
          <color auto="1"/>
        </right>
      </border>
    </dxf>
  </rfmt>
  <rfmt sheetId="8" sqref="AA3:AA58" start="0" length="0">
    <dxf>
      <border>
        <right style="thin">
          <color auto="1"/>
        </right>
      </border>
    </dxf>
  </rfmt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>
    <oc r="AJ13" t="inlineStr">
      <is>
        <t>EURAUD Curncy</t>
      </is>
    </oc>
    <nc r="AJ13"/>
  </rcc>
  <rcc rId="177" sId="1">
    <oc r="AK13" t="inlineStr">
      <is>
        <t>EURAUD Curncy</t>
      </is>
    </oc>
    <nc r="AK13"/>
  </rcc>
  <rcc rId="178" sId="1">
    <oc r="AJ14">
      <f>_xll.BDP(AJ13,"LAST_PRICE")</f>
    </oc>
    <nc r="AJ14"/>
  </rcc>
  <rcc rId="179" sId="1">
    <oc r="AK14">
      <f>_xll.BDP(AK13,"PX_LAST")</f>
    </oc>
    <nc r="AK14"/>
  </rcc>
  <rcc rId="180" sId="2">
    <oc r="AH9" t="inlineStr">
      <is>
        <t>EURAUD Curncy</t>
      </is>
    </oc>
    <nc r="AH9"/>
  </rcc>
  <rcc rId="181" sId="2">
    <oc r="AI9" t="inlineStr">
      <is>
        <t>EURAUD Curncy</t>
      </is>
    </oc>
    <nc r="AI9"/>
  </rcc>
  <rcc rId="182" sId="2">
    <oc r="AH10">
      <f>_xll.BDP(AH9,"LAST_PRICE")</f>
    </oc>
    <nc r="AH10"/>
  </rcc>
  <rcc rId="183" sId="2">
    <oc r="AI10">
      <f>_xll.BDP(AI9,"PX_LAST")</f>
    </oc>
    <nc r="AI10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oc r="E6" t="inlineStr">
      <is>
        <t xml:space="preserve">  Relative</t>
      </is>
    </oc>
    <nc r="E6" t="inlineStr">
      <is>
        <t xml:space="preserve">  Relative to Eurostoxx</t>
      </is>
    </nc>
  </rcc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odxf="1" dxf="1">
    <oc r="AD833">
      <f>AD834</f>
    </oc>
    <nc r="AD833">
      <f>AD834</f>
    </nc>
    <odxf>
      <fill>
        <patternFill patternType="none">
          <bgColor indexed="65"/>
        </patternFill>
      </fill>
    </odxf>
    <ndxf>
      <fill>
        <patternFill patternType="solid">
          <bgColor rgb="FFF2F2F2"/>
        </patternFill>
      </fill>
    </ndxf>
  </rcc>
  <rcc rId="202" sId="1" odxf="1" dxf="1">
    <oc r="AD839">
      <f>AD840</f>
    </oc>
    <nc r="AD839">
      <f>AD840</f>
    </nc>
    <odxf>
      <fill>
        <patternFill patternType="none">
          <bgColor indexed="65"/>
        </patternFill>
      </fill>
    </odxf>
    <ndxf>
      <fill>
        <patternFill patternType="solid">
          <bgColor rgb="FFF2F2F2"/>
        </patternFill>
      </fill>
    </ndxf>
  </rcc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52"/>
  <sheetViews>
    <sheetView showZeros="0" tabSelected="1" topLeftCell="E1" zoomScale="115" zoomScaleNormal="115" workbookViewId="0">
      <pane xSplit="8" ySplit="12" topLeftCell="M13" activePane="bottomRight" state="frozen"/>
      <selection activeCell="E1" sqref="E1"/>
      <selection pane="topRight" activeCell="M1" sqref="M1"/>
      <selection pane="bottomLeft" activeCell="E13" sqref="E13"/>
      <selection pane="bottomRight" activeCell="F14" sqref="F14"/>
    </sheetView>
  </sheetViews>
  <sheetFormatPr defaultRowHeight="12" customHeight="1" x14ac:dyDescent="0.2"/>
  <cols>
    <col min="1" max="1" width="25.85546875" style="1" hidden="1" customWidth="1"/>
    <col min="2" max="2" width="19.28515625" style="32" hidden="1" customWidth="1"/>
    <col min="3" max="3" width="22" style="52" hidden="1" customWidth="1"/>
    <col min="4" max="4" width="12.5703125" style="1" hidden="1" customWidth="1"/>
    <col min="5" max="5" width="52.28515625" style="1" customWidth="1"/>
    <col min="6" max="7" width="12.7109375" style="2" customWidth="1"/>
    <col min="8" max="8" width="12.7109375" style="24" customWidth="1"/>
    <col min="9" max="9" width="12.7109375" style="15" customWidth="1"/>
    <col min="10" max="10" width="13.85546875" style="18" customWidth="1"/>
    <col min="11" max="11" width="22" style="32" hidden="1" customWidth="1"/>
    <col min="12" max="12" width="15.28515625" style="1" hidden="1" customWidth="1"/>
    <col min="13" max="13" width="9.7109375" style="4" customWidth="1"/>
    <col min="14" max="14" width="12.7109375" style="7" customWidth="1"/>
    <col min="15" max="16" width="9.7109375" style="8" customWidth="1"/>
    <col min="17" max="17" width="12.7109375" style="7" customWidth="1"/>
    <col min="18" max="20" width="9.7109375" style="10" customWidth="1"/>
    <col min="21" max="21" width="9.7109375" style="37" customWidth="1"/>
    <col min="22" max="22" width="14.140625" style="27" hidden="1" customWidth="1"/>
    <col min="23" max="23" width="15" style="12" hidden="1" customWidth="1"/>
    <col min="24" max="24" width="12" style="12" hidden="1" customWidth="1"/>
    <col min="25" max="25" width="13.28515625" style="110" hidden="1" customWidth="1"/>
    <col min="26" max="26" width="13.28515625" style="12" hidden="1" customWidth="1"/>
    <col min="27" max="27" width="12" style="55" hidden="1" customWidth="1"/>
    <col min="28" max="28" width="12.7109375" style="13" hidden="1" customWidth="1"/>
    <col min="29" max="29" width="9.7109375" style="12" hidden="1" customWidth="1"/>
    <col min="30" max="30" width="9.7109375" style="17" customWidth="1"/>
    <col min="31" max="31" width="13.85546875" style="55" hidden="1" customWidth="1"/>
    <col min="32" max="32" width="9.7109375" style="14" hidden="1" customWidth="1"/>
    <col min="33" max="34" width="9.7109375" style="58" customWidth="1"/>
    <col min="35" max="35" width="12" style="76" hidden="1" customWidth="1"/>
    <col min="36" max="36" width="9.140625" style="12"/>
    <col min="37" max="16384" width="9.140625" style="1"/>
  </cols>
  <sheetData>
    <row r="1" spans="1:38" ht="12" customHeight="1" x14ac:dyDescent="0.2">
      <c r="D1" s="106">
        <v>43187</v>
      </c>
      <c r="E1" s="228">
        <v>43188</v>
      </c>
      <c r="F1" s="212" t="s">
        <v>298</v>
      </c>
      <c r="G1" s="115" t="s">
        <v>240</v>
      </c>
      <c r="H1" s="115" t="s">
        <v>255</v>
      </c>
      <c r="I1" s="115" t="s">
        <v>1440</v>
      </c>
      <c r="J1" s="115" t="s">
        <v>1448</v>
      </c>
      <c r="K1" s="115"/>
      <c r="L1" s="213"/>
      <c r="M1" s="115" t="s">
        <v>1452</v>
      </c>
      <c r="N1" s="213" t="s">
        <v>1456</v>
      </c>
      <c r="O1" s="213" t="s">
        <v>1460</v>
      </c>
      <c r="P1" s="214" t="s">
        <v>1462</v>
      </c>
      <c r="Q1" s="215" t="s">
        <v>1464</v>
      </c>
      <c r="R1" s="198"/>
      <c r="S1" s="315" t="s">
        <v>1470</v>
      </c>
      <c r="T1" s="316"/>
      <c r="U1" s="108"/>
      <c r="V1" s="37"/>
      <c r="W1" s="37"/>
      <c r="X1" s="37"/>
      <c r="Y1" s="37"/>
      <c r="Z1" s="1"/>
      <c r="AA1" s="53"/>
      <c r="AB1" s="1"/>
      <c r="AC1" s="3"/>
      <c r="AD1" s="2"/>
      <c r="AE1" s="12"/>
      <c r="AF1" s="15"/>
      <c r="AG1" s="55"/>
      <c r="AH1" s="14"/>
      <c r="AI1" s="58"/>
      <c r="AJ1" s="76"/>
      <c r="AK1" s="12"/>
      <c r="AL1" s="12"/>
    </row>
    <row r="2" spans="1:38" s="30" customFormat="1" ht="12" customHeight="1" x14ac:dyDescent="0.2">
      <c r="A2" s="30" t="s">
        <v>262</v>
      </c>
      <c r="B2" s="32"/>
      <c r="C2" s="52"/>
      <c r="D2" s="30" t="s">
        <v>261</v>
      </c>
      <c r="E2" s="194" t="s">
        <v>15</v>
      </c>
      <c r="F2" s="203">
        <f>O750</f>
        <v>1.4715549247746904E-2</v>
      </c>
      <c r="G2" s="203">
        <f>P816</f>
        <v>1.3447975265239274E-2</v>
      </c>
      <c r="H2" s="203">
        <f>P829</f>
        <v>1.3465306590114554E-2</v>
      </c>
      <c r="I2" s="203">
        <f>SWAN!O228</f>
        <v>1.0458630465746117E-2</v>
      </c>
      <c r="J2" s="203">
        <f>ALEG!O62</f>
        <v>1.4979119011034507E-3</v>
      </c>
      <c r="K2" s="203"/>
      <c r="L2" s="203"/>
      <c r="M2" s="203">
        <f>OPUS!O65</f>
        <v>1.681794167768039E-3</v>
      </c>
      <c r="N2" s="203">
        <f>OPE!O56</f>
        <v>-1.2589912645096268E-3</v>
      </c>
      <c r="O2" s="203">
        <f>BEST!O15</f>
        <v>2.5570285690617927E-3</v>
      </c>
      <c r="P2" s="203">
        <f>OBID!O16</f>
        <v>9.9762628486917007E-4</v>
      </c>
      <c r="Q2" s="219">
        <f>FDXC!O58</f>
        <v>1.0560286974684201E-3</v>
      </c>
      <c r="R2" s="196"/>
      <c r="S2" s="195" t="s">
        <v>260</v>
      </c>
      <c r="T2" s="202">
        <f>_xll.BDP(A2,D2)</f>
        <v>-0.84158860000000002</v>
      </c>
      <c r="U2" s="74"/>
      <c r="V2" s="12"/>
      <c r="W2" s="12"/>
      <c r="X2" s="12"/>
      <c r="Y2" s="12"/>
      <c r="AA2" s="53"/>
      <c r="AC2" s="3"/>
      <c r="AE2" s="12"/>
      <c r="AG2" s="55"/>
      <c r="AH2" s="14"/>
      <c r="AI2" s="58"/>
      <c r="AJ2" s="76"/>
      <c r="AK2" s="12"/>
      <c r="AL2" s="12"/>
    </row>
    <row r="3" spans="1:38" s="30" customFormat="1" ht="12" customHeight="1" x14ac:dyDescent="0.2">
      <c r="B3" s="32"/>
      <c r="C3" s="52"/>
      <c r="E3" s="47" t="s">
        <v>1467</v>
      </c>
      <c r="F3" s="201">
        <f>O716</f>
        <v>1.5195321898335239E-2</v>
      </c>
      <c r="G3" s="201">
        <f>P716</f>
        <v>1.4011751675953534E-2</v>
      </c>
      <c r="H3" s="201"/>
      <c r="I3" s="201">
        <f>SWAN!O213</f>
        <v>9.4082780711400044E-3</v>
      </c>
      <c r="J3" s="201"/>
      <c r="K3" s="201"/>
      <c r="L3" s="201"/>
      <c r="M3" s="201"/>
      <c r="N3" s="201"/>
      <c r="O3" s="201"/>
      <c r="P3" s="201"/>
      <c r="Q3" s="200"/>
      <c r="R3" s="196"/>
      <c r="S3" s="195" t="s">
        <v>258</v>
      </c>
      <c r="T3" s="220">
        <f>_xll.BDP(A5,G11)</f>
        <v>1.2327999999999999</v>
      </c>
      <c r="U3" s="74"/>
      <c r="V3" s="12"/>
      <c r="W3" s="12"/>
      <c r="X3" s="12"/>
      <c r="Y3" s="12"/>
      <c r="AA3" s="53"/>
      <c r="AC3" s="3"/>
      <c r="AE3" s="12"/>
      <c r="AG3" s="55"/>
      <c r="AH3" s="14"/>
      <c r="AI3" s="58"/>
      <c r="AJ3" s="76"/>
      <c r="AK3" s="12"/>
      <c r="AL3" s="12"/>
    </row>
    <row r="4" spans="1:38" s="30" customFormat="1" ht="12" customHeight="1" x14ac:dyDescent="0.2">
      <c r="B4" s="32"/>
      <c r="C4" s="52"/>
      <c r="E4" s="47" t="s">
        <v>1468</v>
      </c>
      <c r="F4" s="201">
        <f>O736</f>
        <v>-6.3983092683679121E-4</v>
      </c>
      <c r="G4" s="201">
        <f>P736</f>
        <v>-5.8999421805039256E-4</v>
      </c>
      <c r="H4" s="201"/>
      <c r="I4" s="201">
        <f>SWAN!O221</f>
        <v>8.91653923554942E-4</v>
      </c>
      <c r="J4" s="201"/>
      <c r="K4" s="201"/>
      <c r="L4" s="201"/>
      <c r="M4" s="201"/>
      <c r="N4" s="201"/>
      <c r="O4" s="201"/>
      <c r="P4" s="201"/>
      <c r="Q4" s="200"/>
      <c r="R4" s="196"/>
      <c r="S4" s="195" t="s">
        <v>1473</v>
      </c>
      <c r="T4" s="200">
        <f>P815</f>
        <v>-1.2137346025789213E-4</v>
      </c>
      <c r="U4" s="12"/>
      <c r="V4" s="12"/>
      <c r="W4" s="12"/>
      <c r="X4" s="12"/>
      <c r="Y4" s="12"/>
      <c r="AA4" s="53"/>
      <c r="AC4" s="3"/>
      <c r="AE4" s="12"/>
      <c r="AG4" s="55"/>
      <c r="AH4" s="14"/>
      <c r="AI4" s="58"/>
      <c r="AJ4" s="76"/>
      <c r="AK4" s="12"/>
      <c r="AL4" s="12"/>
    </row>
    <row r="5" spans="1:38" s="30" customFormat="1" ht="12" customHeight="1" x14ac:dyDescent="0.2">
      <c r="A5" s="52" t="s">
        <v>252</v>
      </c>
      <c r="B5" s="32"/>
      <c r="C5" s="52"/>
      <c r="E5" s="47" t="s">
        <v>1469</v>
      </c>
      <c r="F5" s="201">
        <f>O748</f>
        <v>1.6005827624845578E-4</v>
      </c>
      <c r="G5" s="201">
        <f>P748</f>
        <v>1.4759126759402417E-4</v>
      </c>
      <c r="H5" s="201"/>
      <c r="I5" s="201">
        <f>SWAN!O226</f>
        <v>1.5869847105117054E-4</v>
      </c>
      <c r="J5" s="201"/>
      <c r="K5" s="201"/>
      <c r="L5" s="201"/>
      <c r="M5" s="201"/>
      <c r="N5" s="201"/>
      <c r="O5" s="201"/>
      <c r="P5" s="201"/>
      <c r="Q5" s="200"/>
      <c r="R5" s="196"/>
      <c r="S5" s="195" t="s">
        <v>1472</v>
      </c>
      <c r="T5" s="221">
        <f>AA815/AA816</f>
        <v>7.7890434325802449E-2</v>
      </c>
      <c r="U5" s="12"/>
      <c r="V5" s="12"/>
      <c r="W5" s="12"/>
      <c r="X5" s="12"/>
      <c r="Y5" s="12"/>
      <c r="AA5" s="53"/>
      <c r="AC5" s="3"/>
      <c r="AE5" s="12"/>
      <c r="AG5" s="55"/>
      <c r="AH5" s="14"/>
      <c r="AI5" s="58"/>
      <c r="AJ5" s="76"/>
      <c r="AK5" s="12"/>
      <c r="AL5" s="12"/>
    </row>
    <row r="6" spans="1:38" s="30" customFormat="1" ht="12" customHeight="1" x14ac:dyDescent="0.2">
      <c r="B6" s="32"/>
      <c r="C6" s="52"/>
      <c r="D6" s="3"/>
      <c r="E6" s="195" t="s">
        <v>1539</v>
      </c>
      <c r="F6" s="201">
        <f>F2-($T$2/100)</f>
        <v>2.3131435247746905E-2</v>
      </c>
      <c r="G6" s="201">
        <f>G2-($T$2/100)</f>
        <v>2.1863861265239273E-2</v>
      </c>
      <c r="H6" s="201">
        <f>H2-($T$2/100)</f>
        <v>2.1881192590114555E-2</v>
      </c>
      <c r="I6" s="201">
        <f>I2-($T$2/100)</f>
        <v>1.8874516465746116E-2</v>
      </c>
      <c r="J6" s="201">
        <f>J2-($T$2/100)</f>
        <v>9.9137979011034508E-3</v>
      </c>
      <c r="K6" s="201">
        <f t="shared" ref="K6:Q6" si="0">K2-($T$2/100)</f>
        <v>8.4158860000000009E-3</v>
      </c>
      <c r="L6" s="201">
        <f t="shared" si="0"/>
        <v>8.4158860000000009E-3</v>
      </c>
      <c r="M6" s="201">
        <f t="shared" si="0"/>
        <v>1.009768016776804E-2</v>
      </c>
      <c r="N6" s="201">
        <f t="shared" si="0"/>
        <v>7.1568947354903739E-3</v>
      </c>
      <c r="O6" s="201">
        <f t="shared" si="0"/>
        <v>1.0972914569061794E-2</v>
      </c>
      <c r="P6" s="201">
        <f t="shared" si="0"/>
        <v>9.4135122848691705E-3</v>
      </c>
      <c r="Q6" s="190">
        <f t="shared" si="0"/>
        <v>9.4719146974684212E-3</v>
      </c>
      <c r="R6" s="197"/>
      <c r="S6" s="47"/>
      <c r="T6" s="200"/>
      <c r="U6" s="12"/>
      <c r="V6" s="12"/>
      <c r="W6" s="12"/>
      <c r="X6" s="12"/>
      <c r="Y6" s="12"/>
      <c r="AA6" s="53"/>
      <c r="AC6" s="3"/>
      <c r="AE6" s="12"/>
      <c r="AG6" s="55"/>
      <c r="AH6" s="14"/>
      <c r="AI6" s="58"/>
      <c r="AJ6" s="76"/>
      <c r="AK6" s="12"/>
      <c r="AL6" s="12"/>
    </row>
    <row r="7" spans="1:38" s="30" customFormat="1" ht="12" customHeight="1" x14ac:dyDescent="0.2">
      <c r="B7" s="32"/>
      <c r="C7" s="52"/>
      <c r="D7" s="3"/>
      <c r="E7" s="205" t="s">
        <v>1471</v>
      </c>
      <c r="F7" s="206">
        <f>R716</f>
        <v>-31.694711255965125</v>
      </c>
      <c r="G7" s="206">
        <f>S716</f>
        <v>-29.225996430407122</v>
      </c>
      <c r="H7" s="206">
        <f>G7</f>
        <v>-29.225996430407122</v>
      </c>
      <c r="I7" s="206">
        <f>SWAN!Q213</f>
        <v>-56.922568196937206</v>
      </c>
      <c r="J7" s="206">
        <f>ALEG!Q62</f>
        <v>87.640276512377227</v>
      </c>
      <c r="K7" s="206"/>
      <c r="L7" s="206"/>
      <c r="M7" s="206">
        <f>OPUS!Q65</f>
        <v>82.946156960664467</v>
      </c>
      <c r="N7" s="206">
        <f>OPE!Q56</f>
        <v>80.333819385728233</v>
      </c>
      <c r="O7" s="206">
        <f>BEST!Q15</f>
        <v>88.433680244438392</v>
      </c>
      <c r="P7" s="206">
        <f>OBID!Q16</f>
        <v>82.885018521100022</v>
      </c>
      <c r="Q7" s="207">
        <f>FDXC!Q58</f>
        <v>77.153039117966131</v>
      </c>
      <c r="R7" s="197"/>
      <c r="S7" s="47"/>
      <c r="T7" s="200"/>
      <c r="U7" s="12"/>
      <c r="V7" s="12"/>
      <c r="W7" s="12"/>
      <c r="X7" s="12"/>
      <c r="Y7" s="12"/>
      <c r="AA7" s="53"/>
      <c r="AC7" s="3"/>
      <c r="AE7" s="12"/>
      <c r="AG7" s="55"/>
      <c r="AH7" s="14"/>
      <c r="AI7" s="58"/>
      <c r="AJ7" s="76"/>
      <c r="AK7" s="12"/>
      <c r="AL7" s="12"/>
    </row>
    <row r="8" spans="1:38" ht="12" customHeight="1" x14ac:dyDescent="0.2">
      <c r="D8" s="3"/>
      <c r="E8" s="208" t="s">
        <v>1474</v>
      </c>
      <c r="F8" s="216">
        <f>AA750/1000000</f>
        <v>165.16518521536494</v>
      </c>
      <c r="G8" s="217">
        <f>AA816/1000000</f>
        <v>179.11665962884243</v>
      </c>
      <c r="H8" s="217">
        <f>AA830/1000000</f>
        <v>144.63736375888263</v>
      </c>
      <c r="I8" s="217">
        <f>SWAN!Y228/1000000</f>
        <v>232.81857260870865</v>
      </c>
      <c r="J8" s="217">
        <f>ALEG!U62/1000000</f>
        <v>383.61522203905776</v>
      </c>
      <c r="K8" s="217"/>
      <c r="L8" s="217"/>
      <c r="M8" s="217">
        <f>OPUS!U66/1000000</f>
        <v>266.98802088759476</v>
      </c>
      <c r="N8" s="217">
        <f>OPE!U56/1000000</f>
        <v>31.786857825748587</v>
      </c>
      <c r="O8" s="217">
        <f>BEST!U16/1000000</f>
        <v>35.55262718114485</v>
      </c>
      <c r="P8" s="217">
        <f>OBID!U16/1000000</f>
        <v>24.363792824743751</v>
      </c>
      <c r="Q8" s="218">
        <f>FDXC!U59/1000000</f>
        <v>146.82863258626023</v>
      </c>
      <c r="R8" s="197"/>
      <c r="S8" s="199"/>
      <c r="T8" s="190"/>
      <c r="U8" s="108"/>
      <c r="V8" s="37"/>
      <c r="W8" s="37"/>
      <c r="X8" s="37"/>
      <c r="Y8" s="37"/>
      <c r="Z8" s="1"/>
      <c r="AA8" s="53"/>
      <c r="AB8" s="1"/>
      <c r="AC8" s="3"/>
      <c r="AD8" s="2"/>
      <c r="AE8" s="12"/>
      <c r="AF8" s="15"/>
      <c r="AG8" s="55"/>
      <c r="AH8" s="14"/>
      <c r="AI8" s="58"/>
      <c r="AJ8" s="76"/>
      <c r="AK8" s="12"/>
      <c r="AL8" s="12"/>
    </row>
    <row r="9" spans="1:38" s="30" customFormat="1" ht="12" customHeight="1" x14ac:dyDescent="0.2">
      <c r="B9" s="32"/>
      <c r="C9" s="52"/>
      <c r="D9" s="3"/>
      <c r="E9" s="222" t="str">
        <f>IF(COUNTIF(G:G,"#N/A Real Time")&gt;0,"#Ticker Issues Exist#","")</f>
        <v/>
      </c>
      <c r="F9" s="2"/>
      <c r="G9" s="2"/>
      <c r="H9" s="204"/>
      <c r="I9" s="15"/>
      <c r="J9" s="13"/>
      <c r="K9" s="13"/>
      <c r="L9" s="13"/>
      <c r="M9" s="209"/>
      <c r="N9" s="209"/>
      <c r="O9" s="209"/>
      <c r="P9" s="209"/>
      <c r="Q9" s="209"/>
      <c r="R9" s="13"/>
      <c r="S9" s="13"/>
      <c r="T9" s="13"/>
      <c r="U9" s="13"/>
      <c r="V9" s="24"/>
      <c r="Y9" s="53"/>
      <c r="AA9" s="3"/>
      <c r="AB9" s="2"/>
      <c r="AC9" s="12"/>
      <c r="AD9" s="15"/>
      <c r="AE9" s="55"/>
      <c r="AF9" s="14"/>
      <c r="AG9" s="58"/>
      <c r="AH9" s="58"/>
      <c r="AI9" s="76"/>
      <c r="AJ9" s="12"/>
    </row>
    <row r="10" spans="1:38" ht="12" customHeight="1" x14ac:dyDescent="0.2">
      <c r="N10" s="314" t="s">
        <v>15</v>
      </c>
      <c r="O10" s="312"/>
      <c r="P10" s="313"/>
      <c r="Q10" s="312" t="s">
        <v>17</v>
      </c>
      <c r="R10" s="312"/>
      <c r="S10" s="312"/>
      <c r="T10" s="314" t="s">
        <v>1411</v>
      </c>
      <c r="U10" s="313"/>
      <c r="V10" s="24"/>
      <c r="W10" s="1"/>
      <c r="X10" s="1"/>
      <c r="Y10" s="53"/>
      <c r="Z10" s="1"/>
      <c r="AA10" s="3"/>
      <c r="AB10" s="312" t="s">
        <v>265</v>
      </c>
      <c r="AC10" s="312"/>
      <c r="AD10" s="312"/>
      <c r="AE10" s="312"/>
      <c r="AF10" s="312"/>
      <c r="AG10" s="312"/>
      <c r="AH10" s="312"/>
      <c r="AI10" s="313"/>
      <c r="AJ10" s="74"/>
    </row>
    <row r="11" spans="1:38" ht="12" hidden="1" customHeight="1" x14ac:dyDescent="0.2">
      <c r="A11" s="30" t="s">
        <v>1414</v>
      </c>
      <c r="C11" s="83"/>
      <c r="D11" s="67" t="s">
        <v>10</v>
      </c>
      <c r="E11" s="1" t="s">
        <v>5</v>
      </c>
      <c r="F11" s="2" t="s">
        <v>268</v>
      </c>
      <c r="G11" s="2" t="s">
        <v>23</v>
      </c>
      <c r="L11" s="1" t="s">
        <v>24</v>
      </c>
      <c r="M11" s="261" t="s">
        <v>23</v>
      </c>
      <c r="N11" s="108"/>
      <c r="O11" s="36"/>
      <c r="P11" s="273"/>
      <c r="S11" s="285"/>
      <c r="T11" s="37"/>
      <c r="U11" s="285"/>
      <c r="V11" s="24"/>
      <c r="W11" s="1"/>
      <c r="X11" s="1"/>
      <c r="Y11" s="53"/>
      <c r="Z11" s="1"/>
      <c r="AA11" s="3"/>
      <c r="AB11" s="2" t="s">
        <v>270</v>
      </c>
      <c r="AD11" s="15"/>
      <c r="AF11" s="2" t="s">
        <v>268</v>
      </c>
      <c r="AH11" s="278"/>
      <c r="AJ11" s="74"/>
    </row>
    <row r="12" spans="1:38" ht="12" customHeight="1" x14ac:dyDescent="0.2">
      <c r="A12" s="119" t="s">
        <v>1413</v>
      </c>
      <c r="B12" s="88" t="s">
        <v>443</v>
      </c>
      <c r="C12" s="84" t="s">
        <v>2</v>
      </c>
      <c r="D12" s="45" t="s">
        <v>9</v>
      </c>
      <c r="E12" s="45" t="s">
        <v>3</v>
      </c>
      <c r="F12" s="107" t="s">
        <v>6</v>
      </c>
      <c r="G12" s="107" t="s">
        <v>8</v>
      </c>
      <c r="H12" s="112" t="s">
        <v>13</v>
      </c>
      <c r="I12" s="112" t="s">
        <v>14</v>
      </c>
      <c r="J12" s="113" t="s">
        <v>1</v>
      </c>
      <c r="K12" s="114" t="s">
        <v>11</v>
      </c>
      <c r="L12" s="114" t="s">
        <v>26</v>
      </c>
      <c r="M12" s="262" t="s">
        <v>12</v>
      </c>
      <c r="N12" s="111" t="s">
        <v>441</v>
      </c>
      <c r="O12" s="111" t="s">
        <v>1411</v>
      </c>
      <c r="P12" s="274" t="s">
        <v>1412</v>
      </c>
      <c r="Q12" s="111" t="s">
        <v>17</v>
      </c>
      <c r="R12" s="111" t="s">
        <v>1411</v>
      </c>
      <c r="S12" s="274" t="s">
        <v>1412</v>
      </c>
      <c r="T12" s="111" t="s">
        <v>18</v>
      </c>
      <c r="U12" s="274" t="s">
        <v>19</v>
      </c>
      <c r="V12" s="51" t="s">
        <v>16</v>
      </c>
      <c r="W12" s="51" t="s">
        <v>1416</v>
      </c>
      <c r="X12" s="51" t="s">
        <v>25</v>
      </c>
      <c r="Y12" s="51" t="s">
        <v>263</v>
      </c>
      <c r="Z12" s="51" t="s">
        <v>264</v>
      </c>
      <c r="AA12" s="56" t="s">
        <v>301</v>
      </c>
      <c r="AB12" s="48" t="s">
        <v>6</v>
      </c>
      <c r="AC12" s="51" t="s">
        <v>13</v>
      </c>
      <c r="AD12" s="49" t="s">
        <v>14</v>
      </c>
      <c r="AE12" s="56" t="s">
        <v>1</v>
      </c>
      <c r="AF12" s="50" t="s">
        <v>12</v>
      </c>
      <c r="AG12" s="48" t="s">
        <v>1411</v>
      </c>
      <c r="AH12" s="299" t="s">
        <v>1412</v>
      </c>
      <c r="AI12" s="77" t="s">
        <v>301</v>
      </c>
      <c r="AJ12" s="74"/>
    </row>
    <row r="13" spans="1:38" s="30" customFormat="1" ht="12" customHeight="1" x14ac:dyDescent="0.2">
      <c r="B13" s="32"/>
      <c r="C13" s="85"/>
      <c r="D13" s="5"/>
      <c r="E13" s="5"/>
      <c r="F13" s="22"/>
      <c r="G13" s="22"/>
      <c r="H13" s="25"/>
      <c r="I13" s="41"/>
      <c r="J13" s="19"/>
      <c r="K13" s="31"/>
      <c r="L13" s="31"/>
      <c r="M13" s="263"/>
      <c r="N13" s="100"/>
      <c r="O13" s="109"/>
      <c r="P13" s="275"/>
      <c r="Q13" s="28"/>
      <c r="R13" s="10"/>
      <c r="S13" s="285"/>
      <c r="T13" s="174"/>
      <c r="U13" s="297"/>
      <c r="V13" s="29"/>
      <c r="W13" s="5"/>
      <c r="X13" s="5"/>
      <c r="Y13" s="53"/>
      <c r="AA13" s="3"/>
      <c r="AB13" s="70"/>
      <c r="AC13" s="68"/>
      <c r="AD13" s="59"/>
      <c r="AE13" s="60"/>
      <c r="AF13" s="62"/>
      <c r="AG13" s="73"/>
      <c r="AH13" s="300"/>
      <c r="AI13" s="78"/>
      <c r="AJ13" s="121"/>
      <c r="AK13" s="121"/>
    </row>
    <row r="14" spans="1:38" s="30" customFormat="1" ht="12" customHeight="1" x14ac:dyDescent="0.2">
      <c r="B14" s="121">
        <v>22960</v>
      </c>
      <c r="C14" s="121" t="s">
        <v>236</v>
      </c>
      <c r="D14" s="121" t="str">
        <f>_xll.BDP(C14,$D$11)</f>
        <v>AUD</v>
      </c>
      <c r="E14" s="121" t="s">
        <v>444</v>
      </c>
      <c r="F14" s="122">
        <f>_xll.BDP(C14,$F$11)</f>
        <v>7.44</v>
      </c>
      <c r="G14" s="122">
        <f>_xll.BDP(C14,$G$11)</f>
        <v>7.33</v>
      </c>
      <c r="H14" s="123">
        <f t="shared" ref="H14:H27" si="1">IF(OR(OR(G14="#N/A N/A",G14="#N/A Real Time"),OR(F14="#N/A N/A",F14="#N/A Real Time")),0,  G14 - F14)</f>
        <v>-0.11000000000000032</v>
      </c>
      <c r="I14" s="124">
        <f t="shared" ref="I14:I27" si="2">IF(OR(F14=0,F14="#N/A N/A"),0,H14 / F14*100)</f>
        <v>-1.4784946236559182</v>
      </c>
      <c r="J14" s="125">
        <v>-127400</v>
      </c>
      <c r="K14" s="121" t="str">
        <f>CONCATENATE(D816,D14, " Curncy")</f>
        <v>EURAUD Curncy</v>
      </c>
      <c r="L14" s="121">
        <f>IF(D14 = D816,1,_xll.BDP(K14,$L$11))</f>
        <v>1</v>
      </c>
      <c r="M14" s="264">
        <f>IF(D14 = D816,1,_xll.BDP(K14,$M$11)*L14)</f>
        <v>1.6015200000000001</v>
      </c>
      <c r="N14" s="127">
        <f t="shared" ref="N14:N27" si="3">H14*J14*V14/M14</f>
        <v>8750.4370847694936</v>
      </c>
      <c r="O14" s="128">
        <f>N14 / AA750</f>
        <v>5.2979912645388789E-5</v>
      </c>
      <c r="P14" s="276">
        <f>N14 / AA816</f>
        <v>4.8853284238896371E-5</v>
      </c>
      <c r="Q14" s="129">
        <f t="shared" ref="Q14:Q27" si="4">IF(J14=0,0,G14*J14*V14/M14)</f>
        <v>-583097.30755781999</v>
      </c>
      <c r="R14" s="130">
        <f>Q14 / AA750*100</f>
        <v>-0.35303887244608967</v>
      </c>
      <c r="S14" s="286">
        <f>Q14 / AA816*100</f>
        <v>-0.32554052133737216</v>
      </c>
      <c r="T14" s="130">
        <f t="shared" ref="T14:T27" si="5">IF(S14&lt;0,R14,0)</f>
        <v>-0.35303887244608967</v>
      </c>
      <c r="U14" s="286">
        <f t="shared" ref="U14:U27" si="6">IF(S14&gt;0,R14,0)</f>
        <v>0</v>
      </c>
      <c r="V14" s="121">
        <f t="shared" ref="V14:V27" si="7">IF(EXACT(D14,UPPER(D14)),1,0.01)/X14</f>
        <v>1</v>
      </c>
      <c r="W14" s="121">
        <v>0</v>
      </c>
      <c r="X14" s="121">
        <v>1</v>
      </c>
      <c r="Y14" s="128">
        <f t="shared" ref="Y14:Y27" si="8">IF(AND(S14&lt;0,O14&gt;0),O14,0)</f>
        <v>5.2979912645388789E-5</v>
      </c>
      <c r="Z14" s="128">
        <f t="shared" ref="Z14:Z27" si="9">IF(AND(S14&gt;0,O14&gt;0),O14,0)</f>
        <v>0</v>
      </c>
      <c r="AA14" s="75"/>
      <c r="AB14" s="131">
        <f>_xll.BDH(C14,$AB$11,$D$1,$D$1)</f>
        <v>7.63</v>
      </c>
      <c r="AC14" s="131">
        <f t="shared" ref="AC14:AC27" si="10">IF(OR(OR(F14="#N/A N/A",F14="#N/A Real Time"),OR(AB14="#N/A N/A",AB14="#N/A Real Time")),0,  F14 - AB14)</f>
        <v>-0.1899999999999995</v>
      </c>
      <c r="AD14" s="191">
        <f t="shared" ref="AD14:AD27" si="11">IF(OR(AB14=0,AB14="#N/A N/A"),0,AC14 / AB14*100)</f>
        <v>-2.4901703800786308</v>
      </c>
      <c r="AE14" s="133">
        <v>-127400</v>
      </c>
      <c r="AF14" s="134">
        <f>IF(D14 = D816,1,_xll.BDP(K14,$AF$11)*L14)</f>
        <v>1.6048500000000001</v>
      </c>
      <c r="AG14" s="135">
        <f>AC14*AE14*V14/AF14 / AI750</f>
        <v>9.068537719137193E-5</v>
      </c>
      <c r="AH14" s="301">
        <f>AC14*AE14*V14/AF14 / AI816</f>
        <v>8.3661444700062701E-5</v>
      </c>
      <c r="AI14" s="78"/>
      <c r="AJ14" s="226"/>
      <c r="AK14" s="226"/>
    </row>
    <row r="15" spans="1:38" s="30" customFormat="1" ht="12" customHeight="1" x14ac:dyDescent="0.2">
      <c r="B15" s="121">
        <v>10251</v>
      </c>
      <c r="C15" s="121" t="s">
        <v>235</v>
      </c>
      <c r="D15" s="121" t="str">
        <f>_xll.BDP(C15,$D$11)</f>
        <v>AUD</v>
      </c>
      <c r="E15" s="121" t="s">
        <v>445</v>
      </c>
      <c r="F15" s="122">
        <f>_xll.BDP(C15,$F$11)</f>
        <v>72.31</v>
      </c>
      <c r="G15" s="122">
        <f>_xll.BDP(C15,$G$11)</f>
        <v>72.260000000000005</v>
      </c>
      <c r="H15" s="123">
        <f t="shared" si="1"/>
        <v>-4.9999999999997158E-2</v>
      </c>
      <c r="I15" s="124">
        <f t="shared" si="2"/>
        <v>-6.9146729359697359E-2</v>
      </c>
      <c r="J15" s="125">
        <v>-30000</v>
      </c>
      <c r="K15" s="121" t="str">
        <f>CONCATENATE(D816,D15, " Curncy")</f>
        <v>EURAUD Curncy</v>
      </c>
      <c r="L15" s="121">
        <f>IF(D15 = D816,1,_xll.BDP(K15,$L$11))</f>
        <v>1</v>
      </c>
      <c r="M15" s="264">
        <f>IF(D15 = D816,1,_xll.BDP(K15,$M$11)*L15)</f>
        <v>1.6015200000000001</v>
      </c>
      <c r="N15" s="127">
        <f t="shared" si="3"/>
        <v>936.61022029067055</v>
      </c>
      <c r="O15" s="128">
        <f>N15 / AA750</f>
        <v>5.6707484635420603E-6</v>
      </c>
      <c r="P15" s="276">
        <f>N15 / AA816</f>
        <v>5.2290514027643923E-6</v>
      </c>
      <c r="Q15" s="129">
        <f t="shared" si="4"/>
        <v>-1353589.090364154</v>
      </c>
      <c r="R15" s="130">
        <f>Q15 / AA750*100</f>
        <v>-0.81953656795114516</v>
      </c>
      <c r="S15" s="286">
        <f>Q15 / AA816*100</f>
        <v>-0.75570250872755285</v>
      </c>
      <c r="T15" s="130">
        <f t="shared" si="5"/>
        <v>-0.81953656795114516</v>
      </c>
      <c r="U15" s="286">
        <f t="shared" si="6"/>
        <v>0</v>
      </c>
      <c r="V15" s="121">
        <f t="shared" si="7"/>
        <v>1</v>
      </c>
      <c r="W15" s="121">
        <v>0</v>
      </c>
      <c r="X15" s="121">
        <v>1</v>
      </c>
      <c r="Y15" s="128">
        <f t="shared" si="8"/>
        <v>5.6707484635420603E-6</v>
      </c>
      <c r="Z15" s="128">
        <f t="shared" si="9"/>
        <v>0</v>
      </c>
      <c r="AA15" s="75"/>
      <c r="AB15" s="131">
        <f>_xll.BDH(C15,$AB$11,$D$1,$D$1)</f>
        <v>72.430000000000007</v>
      </c>
      <c r="AC15" s="131">
        <f t="shared" si="10"/>
        <v>-0.12000000000000455</v>
      </c>
      <c r="AD15" s="191">
        <f t="shared" si="11"/>
        <v>-0.16567720557780552</v>
      </c>
      <c r="AE15" s="133">
        <v>-30000</v>
      </c>
      <c r="AF15" s="134">
        <f>IF(D15 = D816,1,_xll.BDP(K15,$AF$11)*L15)</f>
        <v>1.6048500000000001</v>
      </c>
      <c r="AG15" s="135">
        <f>AC15*AE15*V15/AF15 / AI750</f>
        <v>1.348704279471834E-5</v>
      </c>
      <c r="AH15" s="301">
        <f>AC15*AE15*V15/AF15 / AI816</f>
        <v>1.244241927291737E-5</v>
      </c>
      <c r="AI15" s="78"/>
      <c r="AJ15" s="74"/>
      <c r="AK15" s="66"/>
    </row>
    <row r="16" spans="1:38" s="30" customFormat="1" ht="12" customHeight="1" x14ac:dyDescent="0.2">
      <c r="B16" s="121">
        <v>1860</v>
      </c>
      <c r="C16" s="121"/>
      <c r="D16" s="121" t="s">
        <v>267</v>
      </c>
      <c r="E16" s="121" t="s">
        <v>234</v>
      </c>
      <c r="F16" s="122">
        <v>100</v>
      </c>
      <c r="G16" s="122">
        <v>100</v>
      </c>
      <c r="H16" s="123">
        <f t="shared" si="1"/>
        <v>0</v>
      </c>
      <c r="I16" s="124">
        <f t="shared" si="2"/>
        <v>0</v>
      </c>
      <c r="J16" s="125">
        <v>62558</v>
      </c>
      <c r="K16" s="121" t="str">
        <f>CONCATENATE(D816,D16, " Curncy")</f>
        <v>EURAUD Curncy</v>
      </c>
      <c r="L16" s="121">
        <f>IF(D16 = D816,1,_xll.BDP(K16,$L$11))</f>
        <v>1</v>
      </c>
      <c r="M16" s="264">
        <f>IF(D16 = D816,1,_xll.BDP(K16,$M$11)*L16)</f>
        <v>1.6015200000000001</v>
      </c>
      <c r="N16" s="127">
        <f t="shared" si="3"/>
        <v>0</v>
      </c>
      <c r="O16" s="128">
        <f>N16 / AA750</f>
        <v>0</v>
      </c>
      <c r="P16" s="276">
        <f>N16 / AA816</f>
        <v>0</v>
      </c>
      <c r="Q16" s="129">
        <f t="shared" si="4"/>
        <v>3906164.1440631398</v>
      </c>
      <c r="R16" s="130">
        <f>Q16 / AA750*100</f>
        <v>2.3650045492152292</v>
      </c>
      <c r="S16" s="286">
        <f>Q16 / AA816*100</f>
        <v>2.1807933176943561</v>
      </c>
      <c r="T16" s="130">
        <f t="shared" si="5"/>
        <v>0</v>
      </c>
      <c r="U16" s="286">
        <f t="shared" si="6"/>
        <v>2.3650045492152292</v>
      </c>
      <c r="V16" s="121">
        <f t="shared" si="7"/>
        <v>1</v>
      </c>
      <c r="W16" s="121">
        <v>1</v>
      </c>
      <c r="X16" s="121">
        <v>1</v>
      </c>
      <c r="Y16" s="128">
        <f t="shared" si="8"/>
        <v>0</v>
      </c>
      <c r="Z16" s="128">
        <f t="shared" si="9"/>
        <v>0</v>
      </c>
      <c r="AA16" s="75"/>
      <c r="AB16" s="131">
        <v>100</v>
      </c>
      <c r="AC16" s="131">
        <f t="shared" si="10"/>
        <v>0</v>
      </c>
      <c r="AD16" s="191">
        <f t="shared" si="11"/>
        <v>0</v>
      </c>
      <c r="AE16" s="133">
        <v>62558</v>
      </c>
      <c r="AF16" s="134">
        <f>IF(D16 = D816,1,_xll.BDP(K16,$AF$11)*L16)</f>
        <v>1.6048500000000001</v>
      </c>
      <c r="AG16" s="135">
        <f>AC16*AE16*V16/AF16 / AI750</f>
        <v>0</v>
      </c>
      <c r="AH16" s="301">
        <f>AC16*AE16*V16/AF16 / AI816</f>
        <v>0</v>
      </c>
      <c r="AI16" s="78"/>
      <c r="AJ16" s="74"/>
      <c r="AK16" s="66"/>
    </row>
    <row r="17" spans="1:37" s="30" customFormat="1" ht="12" customHeight="1" x14ac:dyDescent="0.2">
      <c r="B17" s="121">
        <v>12340</v>
      </c>
      <c r="C17" s="121" t="s">
        <v>233</v>
      </c>
      <c r="D17" s="121" t="str">
        <f>_xll.BDP(C17,$D$11)</f>
        <v>AUD</v>
      </c>
      <c r="E17" s="121" t="s">
        <v>446</v>
      </c>
      <c r="F17" s="122">
        <f>_xll.BDP(C17,$F$11)</f>
        <v>4.33</v>
      </c>
      <c r="G17" s="122">
        <f>_xll.BDP(C17,$G$11)</f>
        <v>4.26</v>
      </c>
      <c r="H17" s="123">
        <f t="shared" si="1"/>
        <v>-7.0000000000000284E-2</v>
      </c>
      <c r="I17" s="124">
        <f t="shared" si="2"/>
        <v>-1.6166281755196372</v>
      </c>
      <c r="J17" s="125">
        <v>-1290000</v>
      </c>
      <c r="K17" s="121" t="str">
        <f>CONCATENATE(D816,D17, " Curncy")</f>
        <v>EURAUD Curncy</v>
      </c>
      <c r="L17" s="121">
        <f>IF(D17 = D816,1,_xll.BDP(K17,$L$11))</f>
        <v>1</v>
      </c>
      <c r="M17" s="264">
        <f>IF(D17 = D816,1,_xll.BDP(K17,$M$11)*L17)</f>
        <v>1.6015200000000001</v>
      </c>
      <c r="N17" s="127">
        <f t="shared" si="3"/>
        <v>56383.9352615018</v>
      </c>
      <c r="O17" s="128">
        <f>N17 / AA750</f>
        <v>3.4137905750525284E-4</v>
      </c>
      <c r="P17" s="276">
        <f>N17 / AA816</f>
        <v>3.1478889444643557E-4</v>
      </c>
      <c r="Q17" s="129">
        <f t="shared" si="4"/>
        <v>-3431365.2030570959</v>
      </c>
      <c r="R17" s="130">
        <f>Q17 / AA750*100</f>
        <v>-2.0775354071033876</v>
      </c>
      <c r="S17" s="286">
        <f>Q17 / AA816*100</f>
        <v>-1.9157152719168717</v>
      </c>
      <c r="T17" s="130">
        <f t="shared" si="5"/>
        <v>-2.0775354071033876</v>
      </c>
      <c r="U17" s="286">
        <f t="shared" si="6"/>
        <v>0</v>
      </c>
      <c r="V17" s="121">
        <f t="shared" si="7"/>
        <v>1</v>
      </c>
      <c r="W17" s="121">
        <v>0</v>
      </c>
      <c r="X17" s="121">
        <v>1</v>
      </c>
      <c r="Y17" s="128">
        <f t="shared" si="8"/>
        <v>3.4137905750525284E-4</v>
      </c>
      <c r="Z17" s="128">
        <f t="shared" si="9"/>
        <v>0</v>
      </c>
      <c r="AA17" s="75"/>
      <c r="AB17" s="131">
        <f>_xll.BDH(C17,$AB$11,$D$1,$D$1)</f>
        <v>4.58</v>
      </c>
      <c r="AC17" s="131">
        <f t="shared" si="10"/>
        <v>-0.25</v>
      </c>
      <c r="AD17" s="191">
        <f t="shared" si="11"/>
        <v>-5.4585152838427948</v>
      </c>
      <c r="AE17" s="133">
        <v>-1290000</v>
      </c>
      <c r="AF17" s="134">
        <f>IF(D17 = D816,1,_xll.BDP(K17,$AF$11)*L17)</f>
        <v>1.6048500000000001</v>
      </c>
      <c r="AG17" s="135">
        <f>AC17*AE17*V17/AF17 / AI750</f>
        <v>1.2082142503601389E-3</v>
      </c>
      <c r="AH17" s="301">
        <f>AC17*AE17*V17/AF17 / AI816</f>
        <v>1.1146333931988056E-3</v>
      </c>
      <c r="AI17" s="78"/>
      <c r="AJ17" s="74"/>
      <c r="AK17" s="66"/>
    </row>
    <row r="18" spans="1:37" s="30" customFormat="1" ht="12" customHeight="1" x14ac:dyDescent="0.2">
      <c r="B18" s="121">
        <v>21020</v>
      </c>
      <c r="C18" s="121" t="s">
        <v>232</v>
      </c>
      <c r="D18" s="121" t="str">
        <f>_xll.BDP(C18,$D$11)</f>
        <v>AUD</v>
      </c>
      <c r="E18" s="121" t="s">
        <v>447</v>
      </c>
      <c r="F18" s="122">
        <f>_xll.BDP(C18,$F$11)</f>
        <v>2.31</v>
      </c>
      <c r="G18" s="122">
        <f>_xll.BDP(C18,$G$11)</f>
        <v>2.2599999999999998</v>
      </c>
      <c r="H18" s="123">
        <f t="shared" si="1"/>
        <v>-5.0000000000000266E-2</v>
      </c>
      <c r="I18" s="124">
        <f t="shared" si="2"/>
        <v>-2.164502164502176</v>
      </c>
      <c r="J18" s="125">
        <v>-1260000</v>
      </c>
      <c r="K18" s="121" t="str">
        <f>CONCATENATE(D816,D18, " Curncy")</f>
        <v>EURAUD Curncy</v>
      </c>
      <c r="L18" s="121">
        <f>IF(D18 = D816,1,_xll.BDP(K18,$L$11))</f>
        <v>1</v>
      </c>
      <c r="M18" s="264">
        <f>IF(D18 = D816,1,_xll.BDP(K18,$M$11)*L18)</f>
        <v>1.6015200000000001</v>
      </c>
      <c r="N18" s="127">
        <f t="shared" si="3"/>
        <v>39337.629252210609</v>
      </c>
      <c r="O18" s="128">
        <f>N18 / AA750</f>
        <v>2.3817143546878136E-4</v>
      </c>
      <c r="P18" s="276">
        <f>N18 / AA816</f>
        <v>2.1962015891611813E-4</v>
      </c>
      <c r="Q18" s="129">
        <f t="shared" si="4"/>
        <v>-1778060.8421999097</v>
      </c>
      <c r="R18" s="130">
        <f>Q18 / AA750*100</f>
        <v>-1.0765348883188859</v>
      </c>
      <c r="S18" s="286">
        <f>Q18 / AA816*100</f>
        <v>-0.99268311830084843</v>
      </c>
      <c r="T18" s="130">
        <f t="shared" si="5"/>
        <v>-1.0765348883188859</v>
      </c>
      <c r="U18" s="286">
        <f t="shared" si="6"/>
        <v>0</v>
      </c>
      <c r="V18" s="121">
        <f t="shared" si="7"/>
        <v>1</v>
      </c>
      <c r="W18" s="121">
        <v>0</v>
      </c>
      <c r="X18" s="121">
        <v>1</v>
      </c>
      <c r="Y18" s="128">
        <f t="shared" si="8"/>
        <v>2.3817143546878136E-4</v>
      </c>
      <c r="Z18" s="128">
        <f t="shared" si="9"/>
        <v>0</v>
      </c>
      <c r="AA18" s="75"/>
      <c r="AB18" s="131">
        <f>_xll.BDH(C18,$AB$11,$D$1,$D$1)</f>
        <v>2.2800000000000002</v>
      </c>
      <c r="AC18" s="131">
        <f t="shared" si="10"/>
        <v>2.9999999999999805E-2</v>
      </c>
      <c r="AD18" s="191">
        <f t="shared" si="11"/>
        <v>1.3157894736842017</v>
      </c>
      <c r="AE18" s="133">
        <v>-1260000</v>
      </c>
      <c r="AF18" s="134">
        <f>IF(D18 = D816,1,_xll.BDP(K18,$AF$11)*L18)</f>
        <v>1.6048500000000001</v>
      </c>
      <c r="AG18" s="135">
        <f>AC18*AE18*V18/AF18 / AI750</f>
        <v>-1.4161394934453629E-4</v>
      </c>
      <c r="AH18" s="301">
        <f>AC18*AE18*V18/AF18 / AI816</f>
        <v>-1.3064540236562658E-4</v>
      </c>
      <c r="AI18" s="78"/>
      <c r="AJ18" s="74"/>
      <c r="AK18" s="66"/>
    </row>
    <row r="19" spans="1:37" s="30" customFormat="1" ht="12" customHeight="1" x14ac:dyDescent="0.2">
      <c r="B19" s="121">
        <v>1631</v>
      </c>
      <c r="C19" s="121" t="s">
        <v>507</v>
      </c>
      <c r="D19" s="121" t="str">
        <f>_xll.BDP(C19,$D$11)</f>
        <v>AUD</v>
      </c>
      <c r="E19" s="121" t="s">
        <v>517</v>
      </c>
      <c r="F19" s="122">
        <f>_xll.BDP(C19,$F$11)</f>
        <v>102.9</v>
      </c>
      <c r="G19" s="122">
        <f>_xll.BDP(C19,$G$11)</f>
        <v>102.08</v>
      </c>
      <c r="H19" s="123">
        <f t="shared" si="1"/>
        <v>-0.82000000000000739</v>
      </c>
      <c r="I19" s="124">
        <f t="shared" si="2"/>
        <v>-0.79689018464529382</v>
      </c>
      <c r="J19" s="125">
        <v>0</v>
      </c>
      <c r="K19" s="121" t="str">
        <f>CONCATENATE(D816,D19, " Curncy")</f>
        <v>EURAUD Curncy</v>
      </c>
      <c r="L19" s="121">
        <f>IF(D19 = D816,1,_xll.BDP(K19,$L$11))</f>
        <v>1</v>
      </c>
      <c r="M19" s="264">
        <f>IF(D19 = D816,1,_xll.BDP(K19,$M$11)*L19)</f>
        <v>1.6015200000000001</v>
      </c>
      <c r="N19" s="127">
        <f t="shared" si="3"/>
        <v>0</v>
      </c>
      <c r="O19" s="128">
        <f>N19 / AA750</f>
        <v>0</v>
      </c>
      <c r="P19" s="276">
        <f>N19 / AA816</f>
        <v>0</v>
      </c>
      <c r="Q19" s="129">
        <f t="shared" si="4"/>
        <v>0</v>
      </c>
      <c r="R19" s="130">
        <f>Q19 / AA750*100</f>
        <v>0</v>
      </c>
      <c r="S19" s="286">
        <f>Q19 / AA816*100</f>
        <v>0</v>
      </c>
      <c r="T19" s="130">
        <f t="shared" si="5"/>
        <v>0</v>
      </c>
      <c r="U19" s="286">
        <f t="shared" si="6"/>
        <v>0</v>
      </c>
      <c r="V19" s="121">
        <f t="shared" si="7"/>
        <v>1</v>
      </c>
      <c r="W19" s="121">
        <v>0</v>
      </c>
      <c r="X19" s="121">
        <v>1</v>
      </c>
      <c r="Y19" s="128">
        <f t="shared" si="8"/>
        <v>0</v>
      </c>
      <c r="Z19" s="128">
        <f t="shared" si="9"/>
        <v>0</v>
      </c>
      <c r="AA19" s="75"/>
      <c r="AB19" s="131">
        <f>_xll.BDH(C19,$AB$11,$D$1,$D$1)</f>
        <v>104.1</v>
      </c>
      <c r="AC19" s="131">
        <f t="shared" si="10"/>
        <v>-1.1999999999999886</v>
      </c>
      <c r="AD19" s="191">
        <f t="shared" si="11"/>
        <v>-1.1527377521613724</v>
      </c>
      <c r="AE19" s="133">
        <v>0</v>
      </c>
      <c r="AF19" s="134">
        <f>IF(D19 = D816,1,_xll.BDP(K19,$AF$11)*L19)</f>
        <v>1.6048500000000001</v>
      </c>
      <c r="AG19" s="135">
        <f>AC19*AE19*V19/AF19 / AI750</f>
        <v>0</v>
      </c>
      <c r="AH19" s="301">
        <f>AC19*AE19*V19/AF19 / AI816</f>
        <v>0</v>
      </c>
      <c r="AI19" s="78"/>
      <c r="AJ19" s="74"/>
      <c r="AK19" s="66"/>
    </row>
    <row r="20" spans="1:37" s="30" customFormat="1" ht="12" customHeight="1" x14ac:dyDescent="0.2">
      <c r="B20" s="121">
        <v>19629</v>
      </c>
      <c r="C20" s="121" t="s">
        <v>508</v>
      </c>
      <c r="D20" s="121" t="str">
        <f>_xll.BDP(C20,$D$11)</f>
        <v>AUD</v>
      </c>
      <c r="E20" s="121" t="s">
        <v>518</v>
      </c>
      <c r="F20" s="122">
        <f>_xll.BDP(C20,$F$11)</f>
        <v>0.72</v>
      </c>
      <c r="G20" s="122">
        <f>_xll.BDP(C20,$G$11)</f>
        <v>0.755</v>
      </c>
      <c r="H20" s="123">
        <f t="shared" si="1"/>
        <v>3.5000000000000031E-2</v>
      </c>
      <c r="I20" s="124">
        <f t="shared" si="2"/>
        <v>4.8611111111111152</v>
      </c>
      <c r="J20" s="125">
        <v>0</v>
      </c>
      <c r="K20" s="121" t="str">
        <f>CONCATENATE(D816,D20, " Curncy")</f>
        <v>EURAUD Curncy</v>
      </c>
      <c r="L20" s="121">
        <f>IF(D20 = D816,1,_xll.BDP(K20,$L$11))</f>
        <v>1</v>
      </c>
      <c r="M20" s="264">
        <f>IF(D20 = D816,1,_xll.BDP(K20,$M$11)*L20)</f>
        <v>1.6015200000000001</v>
      </c>
      <c r="N20" s="127">
        <f t="shared" si="3"/>
        <v>0</v>
      </c>
      <c r="O20" s="128">
        <f>N20 / AA750</f>
        <v>0</v>
      </c>
      <c r="P20" s="276">
        <f>N20 / AA816</f>
        <v>0</v>
      </c>
      <c r="Q20" s="129">
        <f t="shared" si="4"/>
        <v>0</v>
      </c>
      <c r="R20" s="130">
        <f>Q20 / AA750*100</f>
        <v>0</v>
      </c>
      <c r="S20" s="286">
        <f>Q20 / AA816*100</f>
        <v>0</v>
      </c>
      <c r="T20" s="130">
        <f t="shared" si="5"/>
        <v>0</v>
      </c>
      <c r="U20" s="286">
        <f t="shared" si="6"/>
        <v>0</v>
      </c>
      <c r="V20" s="121">
        <f t="shared" si="7"/>
        <v>1</v>
      </c>
      <c r="W20" s="121">
        <v>0</v>
      </c>
      <c r="X20" s="121">
        <v>1</v>
      </c>
      <c r="Y20" s="128">
        <f t="shared" si="8"/>
        <v>0</v>
      </c>
      <c r="Z20" s="128">
        <f t="shared" si="9"/>
        <v>0</v>
      </c>
      <c r="AA20" s="75"/>
      <c r="AB20" s="131">
        <f>_xll.BDH(C20,$AB$11,$D$1,$D$1)</f>
        <v>0.78500000000000003</v>
      </c>
      <c r="AC20" s="131">
        <f t="shared" si="10"/>
        <v>-6.5000000000000058E-2</v>
      </c>
      <c r="AD20" s="191">
        <f t="shared" si="11"/>
        <v>-8.2802547770700698</v>
      </c>
      <c r="AE20" s="133">
        <v>0</v>
      </c>
      <c r="AF20" s="134">
        <f>IF(D20 = D816,1,_xll.BDP(K20,$AF$11)*L20)</f>
        <v>1.6048500000000001</v>
      </c>
      <c r="AG20" s="135">
        <f>AC20*AE20*V20/AF20 / AI750</f>
        <v>0</v>
      </c>
      <c r="AH20" s="301">
        <f>AC20*AE20*V20/AF20 / AI816</f>
        <v>0</v>
      </c>
      <c r="AI20" s="78"/>
      <c r="AJ20" s="74"/>
      <c r="AK20" s="66"/>
    </row>
    <row r="21" spans="1:37" s="30" customFormat="1" ht="12" customHeight="1" x14ac:dyDescent="0.2">
      <c r="B21" s="121">
        <v>20956</v>
      </c>
      <c r="C21" s="121" t="s">
        <v>231</v>
      </c>
      <c r="D21" s="121" t="str">
        <f>_xll.BDP(C21,$D$11)</f>
        <v>AUD</v>
      </c>
      <c r="E21" s="121" t="s">
        <v>448</v>
      </c>
      <c r="F21" s="122">
        <f>_xll.BDP(C21,$F$11)</f>
        <v>3.13</v>
      </c>
      <c r="G21" s="122">
        <f>_xll.BDP(C21,$G$11)</f>
        <v>3.06</v>
      </c>
      <c r="H21" s="123">
        <f t="shared" si="1"/>
        <v>-6.999999999999984E-2</v>
      </c>
      <c r="I21" s="124">
        <f t="shared" si="2"/>
        <v>-2.2364217252396115</v>
      </c>
      <c r="J21" s="125">
        <v>-916000</v>
      </c>
      <c r="K21" s="121" t="str">
        <f>CONCATENATE(D816,D21, " Curncy")</f>
        <v>EURAUD Curncy</v>
      </c>
      <c r="L21" s="121">
        <f>IF(D21 = D816,1,_xll.BDP(K21,$L$11))</f>
        <v>1</v>
      </c>
      <c r="M21" s="264">
        <f>IF(D21 = D816,1,_xll.BDP(K21,$M$11)*L21)</f>
        <v>1.6015200000000001</v>
      </c>
      <c r="N21" s="127">
        <f t="shared" si="3"/>
        <v>40036.964883360713</v>
      </c>
      <c r="O21" s="128">
        <f>N21 / AA750</f>
        <v>2.4240559432155782E-4</v>
      </c>
      <c r="P21" s="276">
        <f>N21 / AA816</f>
        <v>2.235245172968474E-4</v>
      </c>
      <c r="Q21" s="129">
        <f t="shared" si="4"/>
        <v>-1750187.322044058</v>
      </c>
      <c r="R21" s="130">
        <f>Q21 / AA750*100</f>
        <v>-1.0596587408913838</v>
      </c>
      <c r="S21" s="286">
        <f>Q21 / AA816*100</f>
        <v>-0.97712146132622091</v>
      </c>
      <c r="T21" s="130">
        <f t="shared" si="5"/>
        <v>-1.0596587408913838</v>
      </c>
      <c r="U21" s="286">
        <f t="shared" si="6"/>
        <v>0</v>
      </c>
      <c r="V21" s="121">
        <f t="shared" si="7"/>
        <v>1</v>
      </c>
      <c r="W21" s="121">
        <v>0</v>
      </c>
      <c r="X21" s="121">
        <v>1</v>
      </c>
      <c r="Y21" s="128">
        <f t="shared" si="8"/>
        <v>2.4240559432155782E-4</v>
      </c>
      <c r="Z21" s="128">
        <f t="shared" si="9"/>
        <v>0</v>
      </c>
      <c r="AA21" s="75"/>
      <c r="AB21" s="131">
        <f>_xll.BDH(C21,$AB$11,$D$1,$D$1)</f>
        <v>3.14</v>
      </c>
      <c r="AC21" s="131">
        <f t="shared" si="10"/>
        <v>-1.0000000000000231E-2</v>
      </c>
      <c r="AD21" s="191">
        <f t="shared" si="11"/>
        <v>-0.3184713375796252</v>
      </c>
      <c r="AE21" s="133">
        <v>-916000</v>
      </c>
      <c r="AF21" s="134">
        <f>IF(D21 = D816,1,_xll.BDP(K21,$AF$11)*L21)</f>
        <v>1.6048500000000001</v>
      </c>
      <c r="AG21" s="135">
        <f>AC21*AE21*V21/AF21 / AI750</f>
        <v>3.4317031111005045E-5</v>
      </c>
      <c r="AH21" s="301">
        <f>AC21*AE21*V21/AF21 / AI816</f>
        <v>3.165904459442262E-5</v>
      </c>
      <c r="AI21" s="78"/>
      <c r="AJ21" s="74"/>
      <c r="AK21" s="66"/>
    </row>
    <row r="22" spans="1:37" s="30" customFormat="1" ht="12" customHeight="1" x14ac:dyDescent="0.2">
      <c r="B22" s="121">
        <v>24458</v>
      </c>
      <c r="C22" s="121" t="s">
        <v>230</v>
      </c>
      <c r="D22" s="121" t="str">
        <f>_xll.BDP(C22,$D$11)</f>
        <v>AUD</v>
      </c>
      <c r="E22" s="121" t="s">
        <v>432</v>
      </c>
      <c r="F22" s="122" t="str">
        <f>_xll.BDP(C22,$F$11)</f>
        <v>#N/A N/A</v>
      </c>
      <c r="G22" s="122">
        <f>_xll.BDP(C22,$G$11)</f>
        <v>7.0999999999999994E-2</v>
      </c>
      <c r="H22" s="123">
        <f t="shared" si="1"/>
        <v>0</v>
      </c>
      <c r="I22" s="124">
        <f t="shared" si="2"/>
        <v>0</v>
      </c>
      <c r="J22" s="125">
        <v>5759800</v>
      </c>
      <c r="K22" s="121" t="str">
        <f>CONCATENATE(D816,D22, " Curncy")</f>
        <v>EURAUD Curncy</v>
      </c>
      <c r="L22" s="121">
        <f>IF(D22 = D816,1,_xll.BDP(K22,$L$11))</f>
        <v>1</v>
      </c>
      <c r="M22" s="264">
        <f>IF(D22 = D816,1,_xll.BDP(K22,$M$11)*L22)</f>
        <v>1.6015200000000001</v>
      </c>
      <c r="N22" s="127">
        <f t="shared" si="3"/>
        <v>0</v>
      </c>
      <c r="O22" s="128">
        <f>N22 / AA750</f>
        <v>0</v>
      </c>
      <c r="P22" s="276">
        <f>N22 / AA816</f>
        <v>0</v>
      </c>
      <c r="Q22" s="129">
        <f t="shared" si="4"/>
        <v>255348.54388331083</v>
      </c>
      <c r="R22" s="130">
        <f>Q22 / AA750*100</f>
        <v>0.15460191780147403</v>
      </c>
      <c r="S22" s="286">
        <f>Q22 / AA816*100</f>
        <v>0.14255990727631518</v>
      </c>
      <c r="T22" s="130">
        <f t="shared" si="5"/>
        <v>0</v>
      </c>
      <c r="U22" s="286">
        <f t="shared" si="6"/>
        <v>0.15460191780147403</v>
      </c>
      <c r="V22" s="121">
        <f t="shared" si="7"/>
        <v>1</v>
      </c>
      <c r="W22" s="121">
        <v>0</v>
      </c>
      <c r="X22" s="121">
        <v>1</v>
      </c>
      <c r="Y22" s="128">
        <f t="shared" si="8"/>
        <v>0</v>
      </c>
      <c r="Z22" s="128">
        <f t="shared" si="9"/>
        <v>0</v>
      </c>
      <c r="AA22" s="75"/>
      <c r="AB22" s="131">
        <f>_xll.BDH(C22,$AB$11,$D$1,$D$1)</f>
        <v>7.0999999999999994E-2</v>
      </c>
      <c r="AC22" s="131">
        <f t="shared" si="10"/>
        <v>0</v>
      </c>
      <c r="AD22" s="191">
        <f t="shared" si="11"/>
        <v>0</v>
      </c>
      <c r="AE22" s="133">
        <v>5759800</v>
      </c>
      <c r="AF22" s="134">
        <f>IF(D22 = D816,1,_xll.BDP(K22,$AF$11)*L22)</f>
        <v>1.6048500000000001</v>
      </c>
      <c r="AG22" s="135">
        <f>AC22*AE22*V22/AF22 / AI750</f>
        <v>0</v>
      </c>
      <c r="AH22" s="301">
        <f>AC22*AE22*V22/AF22 / AI816</f>
        <v>0</v>
      </c>
      <c r="AI22" s="78"/>
      <c r="AJ22" s="74"/>
      <c r="AK22" s="66"/>
    </row>
    <row r="23" spans="1:37" s="30" customFormat="1" ht="12" customHeight="1" x14ac:dyDescent="0.2">
      <c r="B23" s="121">
        <v>19726</v>
      </c>
      <c r="C23" s="121" t="s">
        <v>509</v>
      </c>
      <c r="D23" s="121" t="str">
        <f>_xll.BDP(C23,$D$11)</f>
        <v>AUD</v>
      </c>
      <c r="E23" s="121" t="s">
        <v>519</v>
      </c>
      <c r="F23" s="122">
        <f>_xll.BDP(C23,$F$11)</f>
        <v>6.71</v>
      </c>
      <c r="G23" s="122">
        <f>_xll.BDP(C23,$G$11)</f>
        <v>6.57</v>
      </c>
      <c r="H23" s="123">
        <f t="shared" si="1"/>
        <v>-0.13999999999999968</v>
      </c>
      <c r="I23" s="124">
        <f t="shared" si="2"/>
        <v>-2.086438152011918</v>
      </c>
      <c r="J23" s="125">
        <v>0</v>
      </c>
      <c r="K23" s="121" t="str">
        <f>CONCATENATE(D816,D23, " Curncy")</f>
        <v>EURAUD Curncy</v>
      </c>
      <c r="L23" s="121">
        <f>IF(D23 = D816,1,_xll.BDP(K23,$L$11))</f>
        <v>1</v>
      </c>
      <c r="M23" s="264">
        <f>IF(D23 = D816,1,_xll.BDP(K23,$M$11)*L23)</f>
        <v>1.6015200000000001</v>
      </c>
      <c r="N23" s="127">
        <f t="shared" si="3"/>
        <v>0</v>
      </c>
      <c r="O23" s="128">
        <f>N23 / AA750</f>
        <v>0</v>
      </c>
      <c r="P23" s="276">
        <f>N23 / AA816</f>
        <v>0</v>
      </c>
      <c r="Q23" s="129">
        <f t="shared" si="4"/>
        <v>0</v>
      </c>
      <c r="R23" s="130">
        <f>Q23 / AA750*100</f>
        <v>0</v>
      </c>
      <c r="S23" s="286">
        <f>Q23 / AA816*100</f>
        <v>0</v>
      </c>
      <c r="T23" s="130">
        <f t="shared" si="5"/>
        <v>0</v>
      </c>
      <c r="U23" s="286">
        <f t="shared" si="6"/>
        <v>0</v>
      </c>
      <c r="V23" s="121">
        <f t="shared" si="7"/>
        <v>1</v>
      </c>
      <c r="W23" s="121">
        <v>0</v>
      </c>
      <c r="X23" s="121">
        <v>1</v>
      </c>
      <c r="Y23" s="128">
        <f t="shared" si="8"/>
        <v>0</v>
      </c>
      <c r="Z23" s="128">
        <f t="shared" si="9"/>
        <v>0</v>
      </c>
      <c r="AA23" s="75"/>
      <c r="AB23" s="131">
        <f>_xll.BDH(C23,$AB$11,$D$1,$D$1)</f>
        <v>6.64</v>
      </c>
      <c r="AC23" s="131">
        <f t="shared" si="10"/>
        <v>7.0000000000000284E-2</v>
      </c>
      <c r="AD23" s="191">
        <f t="shared" si="11"/>
        <v>1.0542168674698837</v>
      </c>
      <c r="AE23" s="133">
        <v>0</v>
      </c>
      <c r="AF23" s="134">
        <f>IF(D23 = D816,1,_xll.BDP(K23,$AF$11)*L23)</f>
        <v>1.6048500000000001</v>
      </c>
      <c r="AG23" s="135">
        <f>AC23*AE23*V23/AF23 / AI750</f>
        <v>0</v>
      </c>
      <c r="AH23" s="301">
        <f>AC23*AE23*V23/AF23 / AI816</f>
        <v>0</v>
      </c>
      <c r="AI23" s="78"/>
      <c r="AJ23" s="74"/>
      <c r="AK23" s="66"/>
    </row>
    <row r="24" spans="1:37" s="30" customFormat="1" ht="12" customHeight="1" x14ac:dyDescent="0.2">
      <c r="B24" s="121">
        <v>21043</v>
      </c>
      <c r="C24" s="121" t="s">
        <v>510</v>
      </c>
      <c r="D24" s="121" t="str">
        <f>_xll.BDP(C24,$D$11)</f>
        <v>AUD</v>
      </c>
      <c r="E24" s="121" t="s">
        <v>520</v>
      </c>
      <c r="F24" s="122">
        <f>_xll.BDP(C24,$F$11)</f>
        <v>41.56</v>
      </c>
      <c r="G24" s="122">
        <f>_xll.BDP(C24,$G$11)</f>
        <v>41.45</v>
      </c>
      <c r="H24" s="123">
        <f t="shared" si="1"/>
        <v>-0.10999999999999943</v>
      </c>
      <c r="I24" s="124">
        <f t="shared" si="2"/>
        <v>-0.26467757459095143</v>
      </c>
      <c r="J24" s="125">
        <v>0</v>
      </c>
      <c r="K24" s="121" t="str">
        <f>CONCATENATE(D816,D24, " Curncy")</f>
        <v>EURAUD Curncy</v>
      </c>
      <c r="L24" s="121">
        <f>IF(D24 = D816,1,_xll.BDP(K24,$L$11))</f>
        <v>1</v>
      </c>
      <c r="M24" s="264">
        <f>IF(D24 = D816,1,_xll.BDP(K24,$M$11)*L24)</f>
        <v>1.6015200000000001</v>
      </c>
      <c r="N24" s="127">
        <f t="shared" si="3"/>
        <v>0</v>
      </c>
      <c r="O24" s="128">
        <f>N24 / AA750</f>
        <v>0</v>
      </c>
      <c r="P24" s="276">
        <f>N24 / AA816</f>
        <v>0</v>
      </c>
      <c r="Q24" s="129">
        <f t="shared" si="4"/>
        <v>0</v>
      </c>
      <c r="R24" s="130">
        <f>Q24 / AA750*100</f>
        <v>0</v>
      </c>
      <c r="S24" s="286">
        <f>Q24 / AA816*100</f>
        <v>0</v>
      </c>
      <c r="T24" s="130">
        <f t="shared" si="5"/>
        <v>0</v>
      </c>
      <c r="U24" s="286">
        <f t="shared" si="6"/>
        <v>0</v>
      </c>
      <c r="V24" s="121">
        <f t="shared" si="7"/>
        <v>1</v>
      </c>
      <c r="W24" s="121">
        <v>0</v>
      </c>
      <c r="X24" s="121">
        <v>1</v>
      </c>
      <c r="Y24" s="128">
        <f t="shared" si="8"/>
        <v>0</v>
      </c>
      <c r="Z24" s="128">
        <f t="shared" si="9"/>
        <v>0</v>
      </c>
      <c r="AA24" s="75"/>
      <c r="AB24" s="131">
        <f>_xll.BDH(C24,$AB$11,$D$1,$D$1)</f>
        <v>41.7</v>
      </c>
      <c r="AC24" s="131">
        <f t="shared" si="10"/>
        <v>-0.14000000000000057</v>
      </c>
      <c r="AD24" s="191">
        <f t="shared" si="11"/>
        <v>-0.33573141486810687</v>
      </c>
      <c r="AE24" s="133">
        <v>0</v>
      </c>
      <c r="AF24" s="134">
        <f>IF(D24 = D816,1,_xll.BDP(K24,$AF$11)*L24)</f>
        <v>1.6048500000000001</v>
      </c>
      <c r="AG24" s="135">
        <f>AC24*AE24*V24/AF24 / AI750</f>
        <v>0</v>
      </c>
      <c r="AH24" s="301">
        <f>AC24*AE24*V24/AF24 / AI816</f>
        <v>0</v>
      </c>
      <c r="AI24" s="78"/>
      <c r="AJ24" s="74"/>
      <c r="AK24" s="66"/>
    </row>
    <row r="25" spans="1:37" s="30" customFormat="1" ht="12" customHeight="1" x14ac:dyDescent="0.2">
      <c r="B25" s="121">
        <v>24969</v>
      </c>
      <c r="C25" s="121" t="s">
        <v>229</v>
      </c>
      <c r="D25" s="121" t="str">
        <f>_xll.BDP(C25,$D$11)</f>
        <v>AUD</v>
      </c>
      <c r="E25" s="121" t="s">
        <v>431</v>
      </c>
      <c r="F25" s="122">
        <f>_xll.BDP(C25,$F$11)</f>
        <v>1.5</v>
      </c>
      <c r="G25" s="122">
        <f>_xll.BDP(C25,$G$11)</f>
        <v>1.5449999999999999</v>
      </c>
      <c r="H25" s="123">
        <f t="shared" si="1"/>
        <v>4.4999999999999929E-2</v>
      </c>
      <c r="I25" s="124">
        <f t="shared" si="2"/>
        <v>2.9999999999999956</v>
      </c>
      <c r="J25" s="125">
        <v>960000</v>
      </c>
      <c r="K25" s="121" t="str">
        <f>CONCATENATE(D816,D25, " Curncy")</f>
        <v>EURAUD Curncy</v>
      </c>
      <c r="L25" s="121">
        <f>IF(D25 = D816,1,_xll.BDP(K25,$L$11))</f>
        <v>1</v>
      </c>
      <c r="M25" s="264">
        <f>IF(D25 = D816,1,_xll.BDP(K25,$M$11)*L25)</f>
        <v>1.6015200000000001</v>
      </c>
      <c r="N25" s="127">
        <f t="shared" si="3"/>
        <v>26974.374344372805</v>
      </c>
      <c r="O25" s="128">
        <f>N25 / AA750</f>
        <v>1.6331755575002039E-4</v>
      </c>
      <c r="P25" s="276">
        <f>N25 / AA816</f>
        <v>1.5059668039962281E-4</v>
      </c>
      <c r="Q25" s="129">
        <f t="shared" si="4"/>
        <v>926120.18582346768</v>
      </c>
      <c r="R25" s="130">
        <f>Q25 / AA750*100</f>
        <v>0.56072360807507082</v>
      </c>
      <c r="S25" s="286">
        <f>Q25 / AA816*100</f>
        <v>0.51704860270537245</v>
      </c>
      <c r="T25" s="130">
        <f t="shared" si="5"/>
        <v>0</v>
      </c>
      <c r="U25" s="286">
        <f t="shared" si="6"/>
        <v>0.56072360807507082</v>
      </c>
      <c r="V25" s="121">
        <f t="shared" si="7"/>
        <v>1</v>
      </c>
      <c r="W25" s="121">
        <v>0</v>
      </c>
      <c r="X25" s="121">
        <v>1</v>
      </c>
      <c r="Y25" s="128">
        <f t="shared" si="8"/>
        <v>0</v>
      </c>
      <c r="Z25" s="128">
        <f t="shared" si="9"/>
        <v>1.6331755575002039E-4</v>
      </c>
      <c r="AA25" s="75"/>
      <c r="AB25" s="131">
        <f>_xll.BDH(C25,$AB$11,$D$1,$D$1)</f>
        <v>1.63</v>
      </c>
      <c r="AC25" s="131">
        <f t="shared" si="10"/>
        <v>-0.12999999999999989</v>
      </c>
      <c r="AD25" s="191">
        <f t="shared" si="11"/>
        <v>-7.9754601226993804</v>
      </c>
      <c r="AE25" s="133">
        <v>960000</v>
      </c>
      <c r="AF25" s="134">
        <f>IF(D25 = D816,1,_xll.BDP(K25,$AF$11)*L25)</f>
        <v>1.6048500000000001</v>
      </c>
      <c r="AG25" s="135">
        <f>AC25*AE25*V25/AF25 / AI750</f>
        <v>-4.6755081688355104E-4</v>
      </c>
      <c r="AH25" s="301">
        <f>AC25*AE25*V25/AF25 / AI816</f>
        <v>-4.3133720146111884E-4</v>
      </c>
      <c r="AI25" s="78"/>
      <c r="AJ25" s="74"/>
    </row>
    <row r="26" spans="1:37" s="30" customFormat="1" ht="12" customHeight="1" x14ac:dyDescent="0.2">
      <c r="B26" s="121">
        <v>26847</v>
      </c>
      <c r="C26" s="121" t="s">
        <v>228</v>
      </c>
      <c r="D26" s="121" t="str">
        <f>_xll.BDP(C26,$D$11)</f>
        <v>AUD</v>
      </c>
      <c r="E26" s="121" t="s">
        <v>430</v>
      </c>
      <c r="F26" s="122">
        <f>_xll.BDP(C26,$F$11)</f>
        <v>0.19500000000000001</v>
      </c>
      <c r="G26" s="122">
        <f>_xll.BDP(C26,$G$11)</f>
        <v>0.2</v>
      </c>
      <c r="H26" s="123">
        <f t="shared" si="1"/>
        <v>5.0000000000000044E-3</v>
      </c>
      <c r="I26" s="124">
        <f t="shared" si="2"/>
        <v>2.5641025641025665</v>
      </c>
      <c r="J26" s="125">
        <v>383311</v>
      </c>
      <c r="K26" s="121" t="str">
        <f>CONCATENATE(D816,D26, " Curncy")</f>
        <v>EURAUD Curncy</v>
      </c>
      <c r="L26" s="121">
        <f>IF(D26 = D816,1,_xll.BDP(K26,$L$11))</f>
        <v>1</v>
      </c>
      <c r="M26" s="264">
        <f>IF(D26 = D816,1,_xll.BDP(K26,$M$11)*L26)</f>
        <v>1.6015200000000001</v>
      </c>
      <c r="N26" s="127">
        <f t="shared" si="3"/>
        <v>1196.7100004995264</v>
      </c>
      <c r="O26" s="128">
        <f>N26 / AA750</f>
        <v>7.2455342143629868E-6</v>
      </c>
      <c r="P26" s="276">
        <f>N26 / AA816</f>
        <v>6.6811764074837915E-6</v>
      </c>
      <c r="Q26" s="129">
        <f t="shared" si="4"/>
        <v>47868.400019981018</v>
      </c>
      <c r="R26" s="130">
        <f>Q26 / AA750*100</f>
        <v>2.8982136857451928E-2</v>
      </c>
      <c r="S26" s="286">
        <f>Q26 / AA816*100</f>
        <v>2.6724705629935144E-2</v>
      </c>
      <c r="T26" s="130">
        <f t="shared" si="5"/>
        <v>0</v>
      </c>
      <c r="U26" s="286">
        <f t="shared" si="6"/>
        <v>2.8982136857451928E-2</v>
      </c>
      <c r="V26" s="121">
        <f t="shared" si="7"/>
        <v>1</v>
      </c>
      <c r="W26" s="121">
        <v>4</v>
      </c>
      <c r="X26" s="121">
        <v>1</v>
      </c>
      <c r="Y26" s="128">
        <f t="shared" si="8"/>
        <v>0</v>
      </c>
      <c r="Z26" s="128">
        <f t="shared" si="9"/>
        <v>7.2455342143629868E-6</v>
      </c>
      <c r="AA26" s="75"/>
      <c r="AB26" s="131">
        <f>_xll.BDH(C26,$AB$11,$D$1,$D$1)</f>
        <v>0.215</v>
      </c>
      <c r="AC26" s="131">
        <f t="shared" si="10"/>
        <v>-1.999999999999999E-2</v>
      </c>
      <c r="AD26" s="191">
        <f t="shared" si="11"/>
        <v>-9.302325581395344</v>
      </c>
      <c r="AE26" s="133">
        <v>383311</v>
      </c>
      <c r="AF26" s="134">
        <f>IF(D26 = D816,1,_xll.BDP(K26,$AF$11)*L26)</f>
        <v>1.6048500000000001</v>
      </c>
      <c r="AG26" s="135">
        <f>AC26*AE26*V26/AF26 / AI750</f>
        <v>-2.8720732559367133E-5</v>
      </c>
      <c r="AH26" s="301">
        <f>AC26*AE26*V26/AF26 / AI816</f>
        <v>-2.6496200966228042E-5</v>
      </c>
      <c r="AI26" s="78"/>
      <c r="AJ26" s="74"/>
    </row>
    <row r="27" spans="1:37" s="30" customFormat="1" ht="12" customHeight="1" x14ac:dyDescent="0.2">
      <c r="B27" s="121">
        <v>20633</v>
      </c>
      <c r="C27" s="121" t="s">
        <v>227</v>
      </c>
      <c r="D27" s="121" t="str">
        <f>_xll.BDP(C27,$D$11)</f>
        <v>AUD</v>
      </c>
      <c r="E27" s="121" t="s">
        <v>449</v>
      </c>
      <c r="F27" s="122">
        <f>_xll.BDP(C27,$F$11)</f>
        <v>26.29</v>
      </c>
      <c r="G27" s="122">
        <f>_xll.BDP(C27,$G$11)</f>
        <v>26.46</v>
      </c>
      <c r="H27" s="123">
        <f t="shared" si="1"/>
        <v>0.17000000000000171</v>
      </c>
      <c r="I27" s="124">
        <f t="shared" si="2"/>
        <v>0.6466337010270129</v>
      </c>
      <c r="J27" s="125">
        <v>-61600</v>
      </c>
      <c r="K27" s="121" t="str">
        <f>CONCATENATE(D816,D27, " Curncy")</f>
        <v>EURAUD Curncy</v>
      </c>
      <c r="L27" s="121">
        <f>IF(D27 = D816,1,_xll.BDP(K27,$L$11))</f>
        <v>1</v>
      </c>
      <c r="M27" s="264">
        <f>IF(D27 = D816,1,_xll.BDP(K27,$M$11)*L27)</f>
        <v>1.6015200000000001</v>
      </c>
      <c r="N27" s="127">
        <f t="shared" si="3"/>
        <v>-6538.7881512563717</v>
      </c>
      <c r="O27" s="128">
        <f>N27 / AA750</f>
        <v>-3.9589385273477621E-5</v>
      </c>
      <c r="P27" s="276">
        <f>N27 / AA816</f>
        <v>-3.6505750859834917E-5</v>
      </c>
      <c r="Q27" s="129">
        <f t="shared" si="4"/>
        <v>-1017743.1440131874</v>
      </c>
      <c r="R27" s="130">
        <f>Q27 / AA750*100</f>
        <v>-0.61619713784482777</v>
      </c>
      <c r="S27" s="286">
        <f>Q27 / AA816*100</f>
        <v>-0.56820127514777774</v>
      </c>
      <c r="T27" s="130">
        <f t="shared" si="5"/>
        <v>-0.61619713784482777</v>
      </c>
      <c r="U27" s="286">
        <f t="shared" si="6"/>
        <v>0</v>
      </c>
      <c r="V27" s="121">
        <f t="shared" si="7"/>
        <v>1</v>
      </c>
      <c r="W27" s="121">
        <v>0</v>
      </c>
      <c r="X27" s="121">
        <v>1</v>
      </c>
      <c r="Y27" s="128">
        <f t="shared" si="8"/>
        <v>0</v>
      </c>
      <c r="Z27" s="128">
        <f t="shared" si="9"/>
        <v>0</v>
      </c>
      <c r="AA27" s="75"/>
      <c r="AB27" s="131">
        <f>_xll.BDH(C27,$AB$11,$D$1,$D$1)</f>
        <v>26.56</v>
      </c>
      <c r="AC27" s="131">
        <f t="shared" si="10"/>
        <v>-0.26999999999999957</v>
      </c>
      <c r="AD27" s="191">
        <f t="shared" si="11"/>
        <v>-1.0165662650602394</v>
      </c>
      <c r="AE27" s="133">
        <v>-61600</v>
      </c>
      <c r="AF27" s="134">
        <f>IF(D27 = D816,1,_xll.BDP(K27,$AF$11)*L27)</f>
        <v>1.6048500000000001</v>
      </c>
      <c r="AG27" s="135">
        <f>AC27*AE27*V27/AF27 / AI750</f>
        <v>6.2310137711596282E-5</v>
      </c>
      <c r="AH27" s="301">
        <f>AC27*AE27*V27/AF27 / AI816</f>
        <v>5.7483977040875992E-5</v>
      </c>
      <c r="AI27" s="78"/>
      <c r="AJ27" s="74"/>
    </row>
    <row r="28" spans="1:37" s="30" customFormat="1" ht="12" customHeight="1" x14ac:dyDescent="0.2">
      <c r="A28" s="103" t="s">
        <v>277</v>
      </c>
      <c r="B28" s="103"/>
      <c r="C28" s="103"/>
      <c r="D28" s="103"/>
      <c r="E28" s="103" t="s">
        <v>226</v>
      </c>
      <c r="F28" s="137"/>
      <c r="G28" s="137"/>
      <c r="H28" s="138"/>
      <c r="I28" s="139"/>
      <c r="J28" s="140"/>
      <c r="K28" s="103"/>
      <c r="L28" s="103"/>
      <c r="M28" s="265"/>
      <c r="N28" s="172">
        <f t="shared" ref="N28:U28" si="12" xml:space="preserve"> SUM(N13:N27)</f>
        <v>167077.87289574926</v>
      </c>
      <c r="O28" s="141">
        <f t="shared" si="12"/>
        <v>1.0115804530954286E-3</v>
      </c>
      <c r="P28" s="277">
        <f t="shared" si="12"/>
        <v>9.3278801224833357E-4</v>
      </c>
      <c r="Q28" s="142">
        <f t="shared" si="12"/>
        <v>-4778541.6354463249</v>
      </c>
      <c r="R28" s="143">
        <f t="shared" si="12"/>
        <v>-2.8931894026064939</v>
      </c>
      <c r="S28" s="287">
        <f t="shared" si="12"/>
        <v>-2.6678376234506644</v>
      </c>
      <c r="T28" s="143">
        <f t="shared" si="12"/>
        <v>-6.0025016145557197</v>
      </c>
      <c r="U28" s="287">
        <f t="shared" si="12"/>
        <v>3.1093122119492258</v>
      </c>
      <c r="V28" s="103"/>
      <c r="W28" s="103"/>
      <c r="X28" s="103"/>
      <c r="Y28" s="144">
        <f xml:space="preserve"> SUM(Y13:Y27)</f>
        <v>8.8060674840452285E-4</v>
      </c>
      <c r="Z28" s="144">
        <f xml:space="preserve"> SUM(Z13:Z27)</f>
        <v>1.7056308996438337E-4</v>
      </c>
      <c r="AA28" s="103"/>
      <c r="AB28" s="145"/>
      <c r="AC28" s="145"/>
      <c r="AD28" s="192"/>
      <c r="AE28" s="146"/>
      <c r="AF28" s="147"/>
      <c r="AG28" s="148">
        <f xml:space="preserve"> SUM(AG13:AG27)</f>
        <v>7.7112834038137613E-4</v>
      </c>
      <c r="AH28" s="302">
        <f xml:space="preserve"> SUM(AH13:AH27)</f>
        <v>7.1140147401411091E-4</v>
      </c>
      <c r="AI28" s="223"/>
      <c r="AJ28" s="74"/>
    </row>
    <row r="29" spans="1:37" s="30" customFormat="1" ht="12" customHeight="1" x14ac:dyDescent="0.2">
      <c r="A29" s="12"/>
      <c r="B29" s="34"/>
      <c r="C29" s="87"/>
      <c r="D29" s="12"/>
      <c r="E29" s="12"/>
      <c r="F29" s="90"/>
      <c r="G29" s="90"/>
      <c r="H29" s="91"/>
      <c r="I29" s="92"/>
      <c r="J29" s="21"/>
      <c r="K29" s="34"/>
      <c r="L29" s="34"/>
      <c r="M29" s="266"/>
      <c r="N29" s="100"/>
      <c r="O29" s="58"/>
      <c r="P29" s="278"/>
      <c r="Q29" s="100"/>
      <c r="R29" s="37"/>
      <c r="S29" s="285"/>
      <c r="T29" s="101"/>
      <c r="U29" s="298"/>
      <c r="V29" s="27"/>
      <c r="W29" s="12"/>
      <c r="X29" s="90"/>
      <c r="Y29" s="101"/>
      <c r="Z29" s="101"/>
      <c r="AA29" s="95"/>
      <c r="AB29" s="96"/>
      <c r="AC29" s="96"/>
      <c r="AD29" s="97"/>
      <c r="AE29" s="96"/>
      <c r="AF29" s="98"/>
      <c r="AG29" s="73"/>
      <c r="AH29" s="300"/>
      <c r="AI29" s="78"/>
      <c r="AJ29" s="74"/>
    </row>
    <row r="30" spans="1:37" s="30" customFormat="1" ht="12" customHeight="1" x14ac:dyDescent="0.2">
      <c r="A30" s="12"/>
      <c r="B30" s="121">
        <v>3338</v>
      </c>
      <c r="C30" s="121" t="s">
        <v>534</v>
      </c>
      <c r="D30" s="121" t="str">
        <f>_xll.BDP(C30,$D$11)</f>
        <v>EUR</v>
      </c>
      <c r="E30" s="121" t="s">
        <v>554</v>
      </c>
      <c r="F30" s="122">
        <f>_xll.BDP(C30,$F$11)</f>
        <v>31.59</v>
      </c>
      <c r="G30" s="122">
        <f>_xll.BDP(C30,$G$11)</f>
        <v>31.44</v>
      </c>
      <c r="H30" s="123">
        <f>IF(OR(OR(G30="#N/A N/A",G30="#N/A Real Time"),OR(F30="#N/A N/A",F30="#N/A Real Time")),0,  G30 - F30)</f>
        <v>-0.14999999999999858</v>
      </c>
      <c r="I30" s="124">
        <f>IF(OR(F30=0,F30="#N/A N/A"),0,H30 / F30*100)</f>
        <v>-0.47483380816713699</v>
      </c>
      <c r="J30" s="125">
        <v>0</v>
      </c>
      <c r="K30" s="121" t="str">
        <f>CONCATENATE(D816,D30, " Curncy")</f>
        <v>EUREUR Curncy</v>
      </c>
      <c r="L30" s="121">
        <f>IF(D30 = D816,1,_xll.BDP(K30,$L$11))</f>
        <v>1</v>
      </c>
      <c r="M30" s="264">
        <f>IF(D30 = D816,1,_xll.BDP(K30,$M$11)*L30)</f>
        <v>1</v>
      </c>
      <c r="N30" s="127">
        <f>H30*J30*V30/M30</f>
        <v>0</v>
      </c>
      <c r="O30" s="128">
        <f>N30 / AA750</f>
        <v>0</v>
      </c>
      <c r="P30" s="276">
        <f>N30 / AA816</f>
        <v>0</v>
      </c>
      <c r="Q30" s="129">
        <f>IF(J30=0,0,G30*J30*V30/M30)</f>
        <v>0</v>
      </c>
      <c r="R30" s="130">
        <f>Q30 / AA750*100</f>
        <v>0</v>
      </c>
      <c r="S30" s="286">
        <f>Q30 / AA816*100</f>
        <v>0</v>
      </c>
      <c r="T30" s="130">
        <f>IF(S30&lt;0,R30,0)</f>
        <v>0</v>
      </c>
      <c r="U30" s="286">
        <f>IF(S30&gt;0,R30,0)</f>
        <v>0</v>
      </c>
      <c r="V30" s="121">
        <f>IF(EXACT(D30,UPPER(D30)),1,0.01)/X30</f>
        <v>1</v>
      </c>
      <c r="W30" s="121">
        <v>0</v>
      </c>
      <c r="X30" s="121">
        <v>1</v>
      </c>
      <c r="Y30" s="128">
        <f>IF(AND(S30&lt;0,O30&gt;0),O30,0)</f>
        <v>0</v>
      </c>
      <c r="Z30" s="128">
        <f>IF(AND(S30&gt;0,O30&gt;0),O30,0)</f>
        <v>0</v>
      </c>
      <c r="AA30" s="95"/>
      <c r="AB30" s="131">
        <f>_xll.BDH(C30,$AB$11,$D$1,$D$1)</f>
        <v>30.59</v>
      </c>
      <c r="AC30" s="131">
        <f>IF(OR(OR(F30="#N/A N/A",F30="#N/A Real Time"),OR(AB30="#N/A N/A",AB30="#N/A Real Time")),0,  F30 - AB30)</f>
        <v>1</v>
      </c>
      <c r="AD30" s="191">
        <f>IF(OR(AB30=0,AB30="#N/A N/A"),0,AC30 / AB30*100)</f>
        <v>3.2690421706440014</v>
      </c>
      <c r="AE30" s="133">
        <v>0</v>
      </c>
      <c r="AF30" s="134">
        <f>IF(D30 = D816,1,_xll.BDP(K30,$AF$11)*L30)</f>
        <v>1</v>
      </c>
      <c r="AG30" s="135">
        <f>AC30*AE30*V30/AF30 / AI750</f>
        <v>0</v>
      </c>
      <c r="AH30" s="301">
        <f>AC30*AE30*V30/AF30 / AI816</f>
        <v>0</v>
      </c>
      <c r="AI30" s="78"/>
      <c r="AJ30" s="74"/>
      <c r="AK30" s="66"/>
    </row>
    <row r="31" spans="1:37" s="30" customFormat="1" ht="12" customHeight="1" x14ac:dyDescent="0.2">
      <c r="A31" s="12"/>
      <c r="B31" s="121">
        <v>2617</v>
      </c>
      <c r="C31" s="121" t="s">
        <v>535</v>
      </c>
      <c r="D31" s="121" t="str">
        <f>_xll.BDP(C31,$D$11)</f>
        <v>EUR</v>
      </c>
      <c r="E31" s="121" t="s">
        <v>555</v>
      </c>
      <c r="F31" s="122">
        <f>_xll.BDP(C31,$F$11)</f>
        <v>20.32</v>
      </c>
      <c r="G31" s="122">
        <f>_xll.BDP(C31,$G$11)</f>
        <v>20.2</v>
      </c>
      <c r="H31" s="123">
        <f>IF(OR(OR(G31="#N/A N/A",G31="#N/A Real Time"),OR(F31="#N/A N/A",F31="#N/A Real Time")),0,  G31 - F31)</f>
        <v>-0.12000000000000099</v>
      </c>
      <c r="I31" s="124">
        <f>IF(OR(F31=0,F31="#N/A N/A"),0,H31 / F31*100)</f>
        <v>-0.59055118110236704</v>
      </c>
      <c r="J31" s="125">
        <v>0</v>
      </c>
      <c r="K31" s="121" t="str">
        <f>CONCATENATE(D816,D31, " Curncy")</f>
        <v>EUREUR Curncy</v>
      </c>
      <c r="L31" s="121">
        <f>IF(D31 = D816,1,_xll.BDP(K31,$L$11))</f>
        <v>1</v>
      </c>
      <c r="M31" s="264">
        <f>IF(D31 = D816,1,_xll.BDP(K31,$M$11)*L31)</f>
        <v>1</v>
      </c>
      <c r="N31" s="127">
        <f>H31*J31*V31/M31</f>
        <v>0</v>
      </c>
      <c r="O31" s="128">
        <f>N31 / AA750</f>
        <v>0</v>
      </c>
      <c r="P31" s="276">
        <f>N31 / AA816</f>
        <v>0</v>
      </c>
      <c r="Q31" s="129">
        <f>IF(J31=0,0,G31*J31*V31/M31)</f>
        <v>0</v>
      </c>
      <c r="R31" s="130">
        <f>Q31 / AA750*100</f>
        <v>0</v>
      </c>
      <c r="S31" s="286">
        <f>Q31 / AA816*100</f>
        <v>0</v>
      </c>
      <c r="T31" s="130">
        <f>IF(S31&lt;0,R31,0)</f>
        <v>0</v>
      </c>
      <c r="U31" s="286">
        <f>IF(S31&gt;0,R31,0)</f>
        <v>0</v>
      </c>
      <c r="V31" s="121">
        <f>IF(EXACT(D31,UPPER(D31)),1,0.01)/X31</f>
        <v>1</v>
      </c>
      <c r="W31" s="121">
        <v>0</v>
      </c>
      <c r="X31" s="121">
        <v>1</v>
      </c>
      <c r="Y31" s="128">
        <f>IF(AND(S31&lt;0,O31&gt;0),O31,0)</f>
        <v>0</v>
      </c>
      <c r="Z31" s="128">
        <f>IF(AND(S31&gt;0,O31&gt;0),O31,0)</f>
        <v>0</v>
      </c>
      <c r="AA31" s="95"/>
      <c r="AB31" s="131">
        <f>_xll.BDH(C31,$AB$11,$D$1,$D$1)</f>
        <v>20.46</v>
      </c>
      <c r="AC31" s="131">
        <f>IF(OR(OR(F31="#N/A N/A",F31="#N/A Real Time"),OR(AB31="#N/A N/A",AB31="#N/A Real Time")),0,  F31 - AB31)</f>
        <v>-0.14000000000000057</v>
      </c>
      <c r="AD31" s="191">
        <f>IF(OR(AB31=0,AB31="#N/A N/A"),0,AC31 / AB31*100)</f>
        <v>-0.68426197458455795</v>
      </c>
      <c r="AE31" s="133">
        <v>0</v>
      </c>
      <c r="AF31" s="134">
        <f>IF(D31 = D816,1,_xll.BDP(K31,$AF$11)*L31)</f>
        <v>1</v>
      </c>
      <c r="AG31" s="135">
        <f>AC31*AE31*V31/AF31 / AI750</f>
        <v>0</v>
      </c>
      <c r="AH31" s="301">
        <f>AC31*AE31*V31/AF31 / AI816</f>
        <v>0</v>
      </c>
      <c r="AI31" s="78"/>
      <c r="AJ31" s="74"/>
      <c r="AK31" s="66"/>
    </row>
    <row r="32" spans="1:37" s="30" customFormat="1" ht="12" customHeight="1" x14ac:dyDescent="0.2">
      <c r="A32" s="103" t="s">
        <v>552</v>
      </c>
      <c r="B32" s="103"/>
      <c r="C32" s="103"/>
      <c r="D32" s="103"/>
      <c r="E32" s="103" t="s">
        <v>553</v>
      </c>
      <c r="F32" s="137"/>
      <c r="G32" s="137"/>
      <c r="H32" s="138"/>
      <c r="I32" s="139"/>
      <c r="J32" s="140"/>
      <c r="K32" s="103"/>
      <c r="L32" s="103"/>
      <c r="M32" s="265"/>
      <c r="N32" s="172">
        <f t="shared" ref="N32:U32" si="13" xml:space="preserve"> SUM(N29:N31)</f>
        <v>0</v>
      </c>
      <c r="O32" s="141">
        <f t="shared" si="13"/>
        <v>0</v>
      </c>
      <c r="P32" s="277">
        <f t="shared" si="13"/>
        <v>0</v>
      </c>
      <c r="Q32" s="142">
        <f t="shared" si="13"/>
        <v>0</v>
      </c>
      <c r="R32" s="143">
        <f t="shared" si="13"/>
        <v>0</v>
      </c>
      <c r="S32" s="287">
        <f t="shared" si="13"/>
        <v>0</v>
      </c>
      <c r="T32" s="143">
        <f t="shared" si="13"/>
        <v>0</v>
      </c>
      <c r="U32" s="287">
        <f t="shared" si="13"/>
        <v>0</v>
      </c>
      <c r="V32" s="103"/>
      <c r="W32" s="103"/>
      <c r="X32" s="103"/>
      <c r="Y32" s="144">
        <f xml:space="preserve"> SUM(Y29:Y31)</f>
        <v>0</v>
      </c>
      <c r="Z32" s="144">
        <f xml:space="preserve"> SUM(Z29:Z31)</f>
        <v>0</v>
      </c>
      <c r="AA32" s="103"/>
      <c r="AB32" s="145"/>
      <c r="AC32" s="145"/>
      <c r="AD32" s="192"/>
      <c r="AE32" s="146"/>
      <c r="AF32" s="147"/>
      <c r="AG32" s="148">
        <f xml:space="preserve"> SUM(AG29:AG31)</f>
        <v>0</v>
      </c>
      <c r="AH32" s="302">
        <f xml:space="preserve"> SUM(AH29:AH31)</f>
        <v>0</v>
      </c>
      <c r="AI32" s="223"/>
      <c r="AJ32" s="74"/>
      <c r="AK32" s="66"/>
    </row>
    <row r="33" spans="1:37" s="30" customFormat="1" ht="12" customHeight="1" x14ac:dyDescent="0.2">
      <c r="B33" s="32"/>
      <c r="C33" s="52"/>
      <c r="F33" s="38"/>
      <c r="G33" s="38"/>
      <c r="H33" s="39"/>
      <c r="I33" s="42"/>
      <c r="J33" s="18"/>
      <c r="K33" s="32"/>
      <c r="L33" s="32"/>
      <c r="M33" s="266"/>
      <c r="N33" s="100"/>
      <c r="O33" s="58"/>
      <c r="P33" s="278"/>
      <c r="Q33" s="40"/>
      <c r="R33" s="10"/>
      <c r="S33" s="285"/>
      <c r="T33" s="101"/>
      <c r="U33" s="298"/>
      <c r="V33" s="24"/>
      <c r="Y33" s="54"/>
      <c r="Z33" s="54"/>
      <c r="AA33" s="75"/>
      <c r="AB33" s="69"/>
      <c r="AC33" s="68"/>
      <c r="AD33" s="61"/>
      <c r="AE33" s="60"/>
      <c r="AF33" s="62"/>
      <c r="AG33" s="73"/>
      <c r="AH33" s="300"/>
      <c r="AI33" s="78"/>
      <c r="AJ33" s="74"/>
      <c r="AK33" s="66"/>
    </row>
    <row r="34" spans="1:37" s="30" customFormat="1" ht="12" customHeight="1" x14ac:dyDescent="0.2">
      <c r="B34" s="121">
        <v>58</v>
      </c>
      <c r="C34" s="121" t="s">
        <v>521</v>
      </c>
      <c r="D34" s="121" t="str">
        <f>_xll.BDP(C34,$D$11)</f>
        <v>EUR</v>
      </c>
      <c r="E34" s="121" t="s">
        <v>1368</v>
      </c>
      <c r="F34" s="122">
        <f>_xll.BDP(C34,$F$11)</f>
        <v>3.1459999999999999</v>
      </c>
      <c r="G34" s="122">
        <f>_xll.BDP(C34,$G$11)</f>
        <v>3.0219999999999998</v>
      </c>
      <c r="H34" s="123">
        <f t="shared" ref="H34:H40" si="14">IF(OR(OR(G34="#N/A N/A",G34="#N/A Real Time"),OR(F34="#N/A N/A",F34="#N/A Real Time")),0,  G34 - F34)</f>
        <v>-0.12400000000000011</v>
      </c>
      <c r="I34" s="124">
        <f t="shared" ref="I34:I40" si="15">IF(OR(F34=0,F34="#N/A N/A"),0,H34 / F34*100)</f>
        <v>-3.9415130324221268</v>
      </c>
      <c r="J34" s="125">
        <v>0</v>
      </c>
      <c r="K34" s="121" t="str">
        <f>CONCATENATE(D816,D34, " Curncy")</f>
        <v>EUREUR Curncy</v>
      </c>
      <c r="L34" s="121">
        <f>IF(D34 = D816,1,_xll.BDP(K34,$L$11))</f>
        <v>1</v>
      </c>
      <c r="M34" s="264">
        <f>IF(D34 = D816,1,_xll.BDP(K34,$M$11)*L34)</f>
        <v>1</v>
      </c>
      <c r="N34" s="127">
        <f t="shared" ref="N34:N40" si="16">H34*J34*V34/M34</f>
        <v>0</v>
      </c>
      <c r="O34" s="128">
        <f>N34 / AA750</f>
        <v>0</v>
      </c>
      <c r="P34" s="276">
        <f>N34 / AA816</f>
        <v>0</v>
      </c>
      <c r="Q34" s="129">
        <f t="shared" ref="Q34:Q40" si="17">IF(J34=0,0,G34*J34*V34/M34)</f>
        <v>0</v>
      </c>
      <c r="R34" s="130">
        <f>Q34 / AA750*100</f>
        <v>0</v>
      </c>
      <c r="S34" s="286">
        <f>Q34 / AA816*100</f>
        <v>0</v>
      </c>
      <c r="T34" s="130">
        <f t="shared" ref="T34:T40" si="18">IF(S34&lt;0,R34,0)</f>
        <v>0</v>
      </c>
      <c r="U34" s="286">
        <f t="shared" ref="U34:U40" si="19">IF(S34&gt;0,R34,0)</f>
        <v>0</v>
      </c>
      <c r="V34" s="121">
        <f t="shared" ref="V34:V40" si="20">IF(EXACT(D34,UPPER(D34)),1,0.01)/X34</f>
        <v>1</v>
      </c>
      <c r="W34" s="121">
        <v>0</v>
      </c>
      <c r="X34" s="121">
        <v>1</v>
      </c>
      <c r="Y34" s="128">
        <f t="shared" ref="Y34:Y40" si="21">IF(AND(S34&lt;0,O34&gt;0),O34,0)</f>
        <v>0</v>
      </c>
      <c r="Z34" s="128">
        <f t="shared" ref="Z34:Z40" si="22">IF(AND(S34&gt;0,O34&gt;0),O34,0)</f>
        <v>0</v>
      </c>
      <c r="AA34" s="75"/>
      <c r="AB34" s="131">
        <f>_xll.BDH(C34,$AB$11,$D$1,$D$1)</f>
        <v>2.93</v>
      </c>
      <c r="AC34" s="131">
        <f t="shared" ref="AC34:AC40" si="23">IF(OR(OR(F34="#N/A N/A",F34="#N/A Real Time"),OR(AB34="#N/A N/A",AB34="#N/A Real Time")),0,  F34 - AB34)</f>
        <v>0.21599999999999975</v>
      </c>
      <c r="AD34" s="191">
        <f t="shared" ref="AD34:AD40" si="24">IF(OR(AB34=0,AB34="#N/A N/A"),0,AC34 / AB34*100)</f>
        <v>7.3720136518771238</v>
      </c>
      <c r="AE34" s="133">
        <v>0</v>
      </c>
      <c r="AF34" s="134">
        <f>IF(D34 = D816,1,_xll.BDP(K34,$AF$11)*L34)</f>
        <v>1</v>
      </c>
      <c r="AG34" s="135">
        <f>AC34*AE34*V34/AF34 / AI750</f>
        <v>0</v>
      </c>
      <c r="AH34" s="301">
        <f>AC34*AE34*V34/AF34 / AI816</f>
        <v>0</v>
      </c>
      <c r="AI34" s="78"/>
      <c r="AJ34" s="74"/>
      <c r="AK34" s="66"/>
    </row>
    <row r="35" spans="1:37" s="30" customFormat="1" ht="12" customHeight="1" x14ac:dyDescent="0.2">
      <c r="B35" s="121">
        <v>2096</v>
      </c>
      <c r="C35" s="121" t="s">
        <v>225</v>
      </c>
      <c r="D35" s="121" t="str">
        <f>_xll.BDP(C35,$D$11)</f>
        <v>EUR</v>
      </c>
      <c r="E35" s="121" t="s">
        <v>345</v>
      </c>
      <c r="F35" s="122">
        <f>_xll.BDP(C35,$F$11)</f>
        <v>89.28</v>
      </c>
      <c r="G35" s="122">
        <f>_xll.BDP(C35,$G$11)</f>
        <v>87.69</v>
      </c>
      <c r="H35" s="123">
        <f t="shared" si="14"/>
        <v>-1.5900000000000034</v>
      </c>
      <c r="I35" s="124">
        <f t="shared" si="15"/>
        <v>-1.7809139784946275</v>
      </c>
      <c r="J35" s="125">
        <v>-17500</v>
      </c>
      <c r="K35" s="121" t="str">
        <f>CONCATENATE(D816,D35, " Curncy")</f>
        <v>EUREUR Curncy</v>
      </c>
      <c r="L35" s="121">
        <f>IF(D35 = D816,1,_xll.BDP(K35,$L$11))</f>
        <v>1</v>
      </c>
      <c r="M35" s="264">
        <f>IF(D35 = D816,1,_xll.BDP(K35,$M$11)*L35)</f>
        <v>1</v>
      </c>
      <c r="N35" s="127">
        <f t="shared" si="16"/>
        <v>27825.000000000058</v>
      </c>
      <c r="O35" s="128">
        <f>N35 / AA750</f>
        <v>1.6846770682161632E-4</v>
      </c>
      <c r="P35" s="276">
        <f>N35 / AA816</f>
        <v>1.5534568396740865E-4</v>
      </c>
      <c r="Q35" s="129">
        <f t="shared" si="17"/>
        <v>-1534575</v>
      </c>
      <c r="R35" s="130">
        <f>Q35 / AA750*100</f>
        <v>-0.92911529630110079</v>
      </c>
      <c r="S35" s="286">
        <f>Q35 / AA816*100</f>
        <v>-0.85674610233346138</v>
      </c>
      <c r="T35" s="130">
        <f t="shared" si="18"/>
        <v>-0.92911529630110079</v>
      </c>
      <c r="U35" s="286">
        <f t="shared" si="19"/>
        <v>0</v>
      </c>
      <c r="V35" s="121">
        <f t="shared" si="20"/>
        <v>1</v>
      </c>
      <c r="W35" s="121">
        <v>0</v>
      </c>
      <c r="X35" s="121">
        <v>1</v>
      </c>
      <c r="Y35" s="128">
        <f t="shared" si="21"/>
        <v>1.6846770682161632E-4</v>
      </c>
      <c r="Z35" s="128">
        <f t="shared" si="22"/>
        <v>0</v>
      </c>
      <c r="AA35" s="75"/>
      <c r="AB35" s="131">
        <f>_xll.BDH(C35,$AB$11,$D$1,$D$1)</f>
        <v>86.92</v>
      </c>
      <c r="AC35" s="131">
        <f t="shared" si="23"/>
        <v>2.3599999999999994</v>
      </c>
      <c r="AD35" s="191">
        <f t="shared" si="24"/>
        <v>2.7151403589507588</v>
      </c>
      <c r="AE35" s="133">
        <v>-17500</v>
      </c>
      <c r="AF35" s="134">
        <f>IF(D35 = D816,1,_xll.BDP(K35,$AF$11)*L35)</f>
        <v>1</v>
      </c>
      <c r="AG35" s="135">
        <f>AC35*AE35*V35/AF35 / AI750</f>
        <v>-2.4831258610609724E-4</v>
      </c>
      <c r="AH35" s="301">
        <f>AC35*AE35*V35/AF35 / AI816</f>
        <v>-2.2907981787411395E-4</v>
      </c>
      <c r="AI35" s="78"/>
      <c r="AJ35" s="74"/>
      <c r="AK35" s="66"/>
    </row>
    <row r="36" spans="1:37" s="30" customFormat="1" ht="12" customHeight="1" x14ac:dyDescent="0.2">
      <c r="B36" s="121">
        <v>6347</v>
      </c>
      <c r="C36" s="121" t="s">
        <v>522</v>
      </c>
      <c r="D36" s="121" t="str">
        <f>_xll.BDP(C36,$D$11)</f>
        <v>EUR</v>
      </c>
      <c r="E36" s="121" t="s">
        <v>526</v>
      </c>
      <c r="F36" s="122">
        <f>_xll.BDP(C36,$F$11)</f>
        <v>44.92</v>
      </c>
      <c r="G36" s="122">
        <f>_xll.BDP(C36,$G$11)</f>
        <v>44.74</v>
      </c>
      <c r="H36" s="123">
        <f t="shared" si="14"/>
        <v>-0.17999999999999972</v>
      </c>
      <c r="I36" s="124">
        <f t="shared" si="15"/>
        <v>-0.40071237756010619</v>
      </c>
      <c r="J36" s="125">
        <v>0</v>
      </c>
      <c r="K36" s="121" t="str">
        <f>CONCATENATE(D816,D36, " Curncy")</f>
        <v>EUREUR Curncy</v>
      </c>
      <c r="L36" s="121">
        <f>IF(D36 = D816,1,_xll.BDP(K36,$L$11))</f>
        <v>1</v>
      </c>
      <c r="M36" s="264">
        <f>IF(D36 = D816,1,_xll.BDP(K36,$M$11)*L36)</f>
        <v>1</v>
      </c>
      <c r="N36" s="127">
        <f t="shared" si="16"/>
        <v>0</v>
      </c>
      <c r="O36" s="128">
        <f>N36 / AA750</f>
        <v>0</v>
      </c>
      <c r="P36" s="276">
        <f>N36 / AA816</f>
        <v>0</v>
      </c>
      <c r="Q36" s="129">
        <f t="shared" si="17"/>
        <v>0</v>
      </c>
      <c r="R36" s="130">
        <f>Q36 / AA750*100</f>
        <v>0</v>
      </c>
      <c r="S36" s="286">
        <f>Q36 / AA816*100</f>
        <v>0</v>
      </c>
      <c r="T36" s="130">
        <f t="shared" si="18"/>
        <v>0</v>
      </c>
      <c r="U36" s="286">
        <f t="shared" si="19"/>
        <v>0</v>
      </c>
      <c r="V36" s="121">
        <f t="shared" si="20"/>
        <v>1</v>
      </c>
      <c r="W36" s="121">
        <v>0</v>
      </c>
      <c r="X36" s="121">
        <v>1</v>
      </c>
      <c r="Y36" s="128">
        <f t="shared" si="21"/>
        <v>0</v>
      </c>
      <c r="Z36" s="128">
        <f t="shared" si="22"/>
        <v>0</v>
      </c>
      <c r="AA36" s="75"/>
      <c r="AB36" s="131">
        <f>_xll.BDH(C36,$AB$11,$D$1,$D$1)</f>
        <v>44.07</v>
      </c>
      <c r="AC36" s="131">
        <f t="shared" si="23"/>
        <v>0.85000000000000142</v>
      </c>
      <c r="AD36" s="191">
        <f t="shared" si="24"/>
        <v>1.9287497163603391</v>
      </c>
      <c r="AE36" s="133">
        <v>0</v>
      </c>
      <c r="AF36" s="134">
        <f>IF(D36 = D816,1,_xll.BDP(K36,$AF$11)*L36)</f>
        <v>1</v>
      </c>
      <c r="AG36" s="135">
        <f>AC36*AE36*V36/AF36 / AI750</f>
        <v>0</v>
      </c>
      <c r="AH36" s="301">
        <f>AC36*AE36*V36/AF36 / AI816</f>
        <v>0</v>
      </c>
      <c r="AI36" s="78"/>
      <c r="AJ36" s="74"/>
      <c r="AK36" s="66"/>
    </row>
    <row r="37" spans="1:37" s="30" customFormat="1" ht="12" customHeight="1" x14ac:dyDescent="0.2">
      <c r="B37" s="121">
        <v>2018</v>
      </c>
      <c r="C37" s="121" t="s">
        <v>523</v>
      </c>
      <c r="D37" s="121" t="str">
        <f>_xll.BDP(C37,$D$11)</f>
        <v>EUR</v>
      </c>
      <c r="E37" s="121" t="s">
        <v>527</v>
      </c>
      <c r="F37" s="122">
        <f>_xll.BDP(C37,$F$11)</f>
        <v>8.92</v>
      </c>
      <c r="G37" s="122">
        <f>_xll.BDP(C37,$G$11)</f>
        <v>8.9600000000000009</v>
      </c>
      <c r="H37" s="123">
        <f t="shared" si="14"/>
        <v>4.0000000000000924E-2</v>
      </c>
      <c r="I37" s="124">
        <f t="shared" si="15"/>
        <v>0.448430493273553</v>
      </c>
      <c r="J37" s="125">
        <v>0</v>
      </c>
      <c r="K37" s="121" t="str">
        <f>CONCATENATE(D816,D37, " Curncy")</f>
        <v>EUREUR Curncy</v>
      </c>
      <c r="L37" s="121">
        <f>IF(D37 = D816,1,_xll.BDP(K37,$L$11))</f>
        <v>1</v>
      </c>
      <c r="M37" s="264">
        <f>IF(D37 = D816,1,_xll.BDP(K37,$M$11)*L37)</f>
        <v>1</v>
      </c>
      <c r="N37" s="127">
        <f t="shared" si="16"/>
        <v>0</v>
      </c>
      <c r="O37" s="128">
        <f>N37 / AA750</f>
        <v>0</v>
      </c>
      <c r="P37" s="276">
        <f>N37 / AA816</f>
        <v>0</v>
      </c>
      <c r="Q37" s="129">
        <f t="shared" si="17"/>
        <v>0</v>
      </c>
      <c r="R37" s="130">
        <f>Q37 / AA750*100</f>
        <v>0</v>
      </c>
      <c r="S37" s="286">
        <f>Q37 / AA816*100</f>
        <v>0</v>
      </c>
      <c r="T37" s="130">
        <f t="shared" si="18"/>
        <v>0</v>
      </c>
      <c r="U37" s="286">
        <f t="shared" si="19"/>
        <v>0</v>
      </c>
      <c r="V37" s="121">
        <f t="shared" si="20"/>
        <v>1</v>
      </c>
      <c r="W37" s="121">
        <v>0</v>
      </c>
      <c r="X37" s="121">
        <v>1</v>
      </c>
      <c r="Y37" s="128">
        <f t="shared" si="21"/>
        <v>0</v>
      </c>
      <c r="Z37" s="128">
        <f t="shared" si="22"/>
        <v>0</v>
      </c>
      <c r="AA37" s="75"/>
      <c r="AB37" s="131">
        <f>_xll.BDH(C37,$AB$11,$D$1,$D$1)</f>
        <v>9.1</v>
      </c>
      <c r="AC37" s="131">
        <f t="shared" si="23"/>
        <v>-0.17999999999999972</v>
      </c>
      <c r="AD37" s="191">
        <f t="shared" si="24"/>
        <v>-1.9780219780219748</v>
      </c>
      <c r="AE37" s="133">
        <v>0</v>
      </c>
      <c r="AF37" s="134">
        <f>IF(D37 = D816,1,_xll.BDP(K37,$AF$11)*L37)</f>
        <v>1</v>
      </c>
      <c r="AG37" s="135">
        <f>AC37*AE37*V37/AF37 / AI750</f>
        <v>0</v>
      </c>
      <c r="AH37" s="301">
        <f>AC37*AE37*V37/AF37 / AI816</f>
        <v>0</v>
      </c>
      <c r="AI37" s="78"/>
      <c r="AJ37" s="74"/>
      <c r="AK37" s="66"/>
    </row>
    <row r="38" spans="1:37" s="30" customFormat="1" ht="12" customHeight="1" x14ac:dyDescent="0.2">
      <c r="B38" s="121">
        <v>23509</v>
      </c>
      <c r="C38" s="121" t="s">
        <v>428</v>
      </c>
      <c r="D38" s="121" t="str">
        <f>_xll.BDP(C38,$D$11)</f>
        <v>EUR</v>
      </c>
      <c r="E38" s="121" t="s">
        <v>429</v>
      </c>
      <c r="F38" s="122">
        <f>_xll.BDP(C38,$F$11)</f>
        <v>21.72</v>
      </c>
      <c r="G38" s="122">
        <f>_xll.BDP(C38,$G$11)</f>
        <v>21.76</v>
      </c>
      <c r="H38" s="123">
        <f t="shared" si="14"/>
        <v>4.00000000000027E-2</v>
      </c>
      <c r="I38" s="124">
        <f t="shared" si="15"/>
        <v>0.18416206261511373</v>
      </c>
      <c r="J38" s="125">
        <v>-31600</v>
      </c>
      <c r="K38" s="121" t="str">
        <f>CONCATENATE(D816,D38, " Curncy")</f>
        <v>EUREUR Curncy</v>
      </c>
      <c r="L38" s="121">
        <f>IF(D38 = D816,1,_xll.BDP(K38,$L$11))</f>
        <v>1</v>
      </c>
      <c r="M38" s="264">
        <f>IF(D38 = D816,1,_xll.BDP(K38,$M$11)*L38)</f>
        <v>1</v>
      </c>
      <c r="N38" s="127">
        <f t="shared" si="16"/>
        <v>-1264.0000000000853</v>
      </c>
      <c r="O38" s="128">
        <f>N38 / AA750</f>
        <v>-7.6529445255179493E-6</v>
      </c>
      <c r="P38" s="276">
        <f>N38 / AA816</f>
        <v>-7.0568533525540836E-6</v>
      </c>
      <c r="Q38" s="129">
        <f t="shared" si="17"/>
        <v>-687616</v>
      </c>
      <c r="R38" s="130">
        <f>Q38 / AA750*100</f>
        <v>-0.41632018218814837</v>
      </c>
      <c r="S38" s="286">
        <f>Q38 / AA816*100</f>
        <v>-0.38389282237891625</v>
      </c>
      <c r="T38" s="130">
        <f t="shared" si="18"/>
        <v>-0.41632018218814837</v>
      </c>
      <c r="U38" s="286">
        <f t="shared" si="19"/>
        <v>0</v>
      </c>
      <c r="V38" s="121">
        <f t="shared" si="20"/>
        <v>1</v>
      </c>
      <c r="W38" s="121">
        <v>0</v>
      </c>
      <c r="X38" s="121">
        <v>1</v>
      </c>
      <c r="Y38" s="128">
        <f t="shared" si="21"/>
        <v>0</v>
      </c>
      <c r="Z38" s="128">
        <f t="shared" si="22"/>
        <v>0</v>
      </c>
      <c r="AA38" s="75"/>
      <c r="AB38" s="131">
        <f>_xll.BDH(C38,$AB$11,$D$1,$D$1)</f>
        <v>21.58</v>
      </c>
      <c r="AC38" s="131">
        <f t="shared" si="23"/>
        <v>0.14000000000000057</v>
      </c>
      <c r="AD38" s="191">
        <f t="shared" si="24"/>
        <v>0.64874884151992851</v>
      </c>
      <c r="AE38" s="133">
        <v>-31600</v>
      </c>
      <c r="AF38" s="134">
        <f>IF(D38 = D816,1,_xll.BDP(K38,$AF$11)*L38)</f>
        <v>1</v>
      </c>
      <c r="AG38" s="135">
        <f>AC38*AE38*V38/AF38 / AI750</f>
        <v>-2.6598907528653242E-5</v>
      </c>
      <c r="AH38" s="301">
        <f>AC38*AE38*V38/AF38 / AI816</f>
        <v>-2.4538719473972991E-5</v>
      </c>
      <c r="AI38" s="78"/>
      <c r="AJ38" s="74"/>
      <c r="AK38" s="66"/>
    </row>
    <row r="39" spans="1:37" s="30" customFormat="1" ht="12" customHeight="1" x14ac:dyDescent="0.2">
      <c r="B39" s="121">
        <v>279</v>
      </c>
      <c r="C39" s="121" t="s">
        <v>524</v>
      </c>
      <c r="D39" s="121" t="str">
        <f>_xll.BDP(C39,$D$11)</f>
        <v>EUR</v>
      </c>
      <c r="E39" s="121" t="s">
        <v>528</v>
      </c>
      <c r="F39" s="122">
        <f>_xll.BDP(C39,$F$11)</f>
        <v>112.85</v>
      </c>
      <c r="G39" s="122">
        <f>_xll.BDP(C39,$G$11)</f>
        <v>110.9</v>
      </c>
      <c r="H39" s="123">
        <f t="shared" si="14"/>
        <v>-1.9499999999999886</v>
      </c>
      <c r="I39" s="124">
        <f t="shared" si="15"/>
        <v>-1.7279574656623737</v>
      </c>
      <c r="J39" s="125">
        <v>0</v>
      </c>
      <c r="K39" s="121" t="str">
        <f>CONCATENATE(D816,D39, " Curncy")</f>
        <v>EUREUR Curncy</v>
      </c>
      <c r="L39" s="121">
        <f>IF(D39 = D816,1,_xll.BDP(K39,$L$11))</f>
        <v>1</v>
      </c>
      <c r="M39" s="264">
        <f>IF(D39 = D816,1,_xll.BDP(K39,$M$11)*L39)</f>
        <v>1</v>
      </c>
      <c r="N39" s="127">
        <f t="shared" si="16"/>
        <v>0</v>
      </c>
      <c r="O39" s="128">
        <f>N39 / AA750</f>
        <v>0</v>
      </c>
      <c r="P39" s="276">
        <f>N39 / AA816</f>
        <v>0</v>
      </c>
      <c r="Q39" s="129">
        <f t="shared" si="17"/>
        <v>0</v>
      </c>
      <c r="R39" s="130">
        <f>Q39 / AA750*100</f>
        <v>0</v>
      </c>
      <c r="S39" s="286">
        <f>Q39 / AA816*100</f>
        <v>0</v>
      </c>
      <c r="T39" s="130">
        <f t="shared" si="18"/>
        <v>0</v>
      </c>
      <c r="U39" s="286">
        <f t="shared" si="19"/>
        <v>0</v>
      </c>
      <c r="V39" s="121">
        <f t="shared" si="20"/>
        <v>1</v>
      </c>
      <c r="W39" s="121">
        <v>0</v>
      </c>
      <c r="X39" s="121">
        <v>1</v>
      </c>
      <c r="Y39" s="128">
        <f t="shared" si="21"/>
        <v>0</v>
      </c>
      <c r="Z39" s="128">
        <f t="shared" si="22"/>
        <v>0</v>
      </c>
      <c r="AA39" s="75"/>
      <c r="AB39" s="131">
        <f>_xll.BDH(C39,$AB$11,$D$1,$D$1)</f>
        <v>114.35</v>
      </c>
      <c r="AC39" s="131">
        <f t="shared" si="23"/>
        <v>-1.5</v>
      </c>
      <c r="AD39" s="191">
        <f t="shared" si="24"/>
        <v>-1.3117621337997378</v>
      </c>
      <c r="AE39" s="133">
        <v>0</v>
      </c>
      <c r="AF39" s="134">
        <f>IF(D39 = D816,1,_xll.BDP(K39,$AF$11)*L39)</f>
        <v>1</v>
      </c>
      <c r="AG39" s="135">
        <f>AC39*AE39*V39/AF39 / AI750</f>
        <v>0</v>
      </c>
      <c r="AH39" s="301">
        <f>AC39*AE39*V39/AF39 / AI816</f>
        <v>0</v>
      </c>
      <c r="AI39" s="78"/>
      <c r="AJ39" s="74"/>
      <c r="AK39" s="66"/>
    </row>
    <row r="40" spans="1:37" s="30" customFormat="1" ht="12" customHeight="1" x14ac:dyDescent="0.2">
      <c r="B40" s="121">
        <v>6898</v>
      </c>
      <c r="C40" s="121" t="s">
        <v>525</v>
      </c>
      <c r="D40" s="121" t="str">
        <f>_xll.BDP(C40,$D$11)</f>
        <v>EUR</v>
      </c>
      <c r="E40" s="121" t="s">
        <v>529</v>
      </c>
      <c r="F40" s="122">
        <f>_xll.BDP(C40,$F$11)</f>
        <v>66.180000000000007</v>
      </c>
      <c r="G40" s="122">
        <f>_xll.BDP(C40,$G$11)</f>
        <v>65.3</v>
      </c>
      <c r="H40" s="123">
        <f t="shared" si="14"/>
        <v>-0.88000000000000966</v>
      </c>
      <c r="I40" s="124">
        <f t="shared" si="15"/>
        <v>-1.329706860078588</v>
      </c>
      <c r="J40" s="125">
        <v>0</v>
      </c>
      <c r="K40" s="121" t="str">
        <f>CONCATENATE(D816,D40, " Curncy")</f>
        <v>EUREUR Curncy</v>
      </c>
      <c r="L40" s="121">
        <f>IF(D40 = D816,1,_xll.BDP(K40,$L$11))</f>
        <v>1</v>
      </c>
      <c r="M40" s="264">
        <f>IF(D40 = D816,1,_xll.BDP(K40,$M$11)*L40)</f>
        <v>1</v>
      </c>
      <c r="N40" s="127">
        <f t="shared" si="16"/>
        <v>0</v>
      </c>
      <c r="O40" s="128">
        <f>N40 / AA750</f>
        <v>0</v>
      </c>
      <c r="P40" s="276">
        <f>N40 / AA816</f>
        <v>0</v>
      </c>
      <c r="Q40" s="129">
        <f t="shared" si="17"/>
        <v>0</v>
      </c>
      <c r="R40" s="130">
        <f>Q40 / AA750*100</f>
        <v>0</v>
      </c>
      <c r="S40" s="286">
        <f>Q40 / AA816*100</f>
        <v>0</v>
      </c>
      <c r="T40" s="130">
        <f t="shared" si="18"/>
        <v>0</v>
      </c>
      <c r="U40" s="286">
        <f t="shared" si="19"/>
        <v>0</v>
      </c>
      <c r="V40" s="121">
        <f t="shared" si="20"/>
        <v>1</v>
      </c>
      <c r="W40" s="121">
        <v>0</v>
      </c>
      <c r="X40" s="121">
        <v>1</v>
      </c>
      <c r="Y40" s="128">
        <f t="shared" si="21"/>
        <v>0</v>
      </c>
      <c r="Z40" s="128">
        <f t="shared" si="22"/>
        <v>0</v>
      </c>
      <c r="AA40" s="75"/>
      <c r="AB40" s="131">
        <f>_xll.BDH(C40,$AB$11,$D$1,$D$1)</f>
        <v>66.14</v>
      </c>
      <c r="AC40" s="131">
        <f t="shared" si="23"/>
        <v>4.0000000000006253E-2</v>
      </c>
      <c r="AD40" s="191">
        <f t="shared" si="24"/>
        <v>6.0477774417910878E-2</v>
      </c>
      <c r="AE40" s="133">
        <v>0</v>
      </c>
      <c r="AF40" s="134">
        <f>IF(D40 = D816,1,_xll.BDP(K40,$AF$11)*L40)</f>
        <v>1</v>
      </c>
      <c r="AG40" s="135">
        <f>AC40*AE40*V40/AF40 / AI750</f>
        <v>0</v>
      </c>
      <c r="AH40" s="301">
        <f>AC40*AE40*V40/AF40 / AI816</f>
        <v>0</v>
      </c>
      <c r="AI40" s="78"/>
      <c r="AJ40" s="74"/>
      <c r="AK40" s="66"/>
    </row>
    <row r="41" spans="1:37" s="30" customFormat="1" ht="12" customHeight="1" x14ac:dyDescent="0.2">
      <c r="A41" s="103" t="s">
        <v>278</v>
      </c>
      <c r="B41" s="103"/>
      <c r="C41" s="103"/>
      <c r="D41" s="103"/>
      <c r="E41" s="103" t="s">
        <v>224</v>
      </c>
      <c r="F41" s="137"/>
      <c r="G41" s="137"/>
      <c r="H41" s="138"/>
      <c r="I41" s="139"/>
      <c r="J41" s="140"/>
      <c r="K41" s="103"/>
      <c r="L41" s="103"/>
      <c r="M41" s="265"/>
      <c r="N41" s="172">
        <f t="shared" ref="N41:U41" si="25" xml:space="preserve"> SUM(N33:N40)</f>
        <v>26560.999999999975</v>
      </c>
      <c r="O41" s="141">
        <f t="shared" si="25"/>
        <v>1.6081476229609838E-4</v>
      </c>
      <c r="P41" s="277">
        <f t="shared" si="25"/>
        <v>1.4828883061485457E-4</v>
      </c>
      <c r="Q41" s="142">
        <f t="shared" si="25"/>
        <v>-2222191</v>
      </c>
      <c r="R41" s="143">
        <f t="shared" si="25"/>
        <v>-1.3454354784892493</v>
      </c>
      <c r="S41" s="287">
        <f t="shared" si="25"/>
        <v>-1.2406389247123777</v>
      </c>
      <c r="T41" s="143">
        <f t="shared" si="25"/>
        <v>-1.3454354784892493</v>
      </c>
      <c r="U41" s="287">
        <f t="shared" si="25"/>
        <v>0</v>
      </c>
      <c r="V41" s="103"/>
      <c r="W41" s="103"/>
      <c r="X41" s="103"/>
      <c r="Y41" s="144">
        <f xml:space="preserve"> SUM(Y33:Y40)</f>
        <v>1.6846770682161632E-4</v>
      </c>
      <c r="Z41" s="144">
        <f xml:space="preserve"> SUM(Z33:Z40)</f>
        <v>0</v>
      </c>
      <c r="AA41" s="103"/>
      <c r="AB41" s="145"/>
      <c r="AC41" s="145"/>
      <c r="AD41" s="192"/>
      <c r="AE41" s="146"/>
      <c r="AF41" s="147"/>
      <c r="AG41" s="148">
        <f xml:space="preserve"> SUM(AG33:AG40)</f>
        <v>-2.7491149363475051E-4</v>
      </c>
      <c r="AH41" s="302">
        <f xml:space="preserve"> SUM(AH33:AH40)</f>
        <v>-2.5361853734808692E-4</v>
      </c>
      <c r="AI41" s="223"/>
      <c r="AJ41" s="74"/>
      <c r="AK41" s="66"/>
    </row>
    <row r="42" spans="1:37" s="30" customFormat="1" ht="12" customHeight="1" x14ac:dyDescent="0.2">
      <c r="B42" s="32"/>
      <c r="C42" s="52"/>
      <c r="F42" s="38"/>
      <c r="G42" s="38"/>
      <c r="H42" s="39"/>
      <c r="I42" s="42"/>
      <c r="J42" s="18"/>
      <c r="K42" s="32"/>
      <c r="L42" s="32"/>
      <c r="M42" s="266"/>
      <c r="N42" s="100"/>
      <c r="O42" s="58"/>
      <c r="P42" s="278"/>
      <c r="Q42" s="40"/>
      <c r="R42" s="10"/>
      <c r="S42" s="285"/>
      <c r="T42" s="101"/>
      <c r="U42" s="298"/>
      <c r="V42" s="24"/>
      <c r="Y42" s="54"/>
      <c r="Z42" s="54"/>
      <c r="AA42" s="75"/>
      <c r="AB42" s="69"/>
      <c r="AC42" s="68"/>
      <c r="AD42" s="61"/>
      <c r="AE42" s="60"/>
      <c r="AF42" s="62"/>
      <c r="AG42" s="73"/>
      <c r="AH42" s="300"/>
      <c r="AI42" s="78"/>
      <c r="AJ42" s="74"/>
      <c r="AK42" s="66"/>
    </row>
    <row r="43" spans="1:37" s="30" customFormat="1" ht="12" customHeight="1" x14ac:dyDescent="0.2">
      <c r="B43" s="121">
        <v>1895</v>
      </c>
      <c r="C43" s="121" t="s">
        <v>223</v>
      </c>
      <c r="D43" s="121" t="str">
        <f>_xll.BDP(C43,$D$11)</f>
        <v>BRL</v>
      </c>
      <c r="E43" s="121" t="s">
        <v>450</v>
      </c>
      <c r="F43" s="122">
        <f>_xll.BDP(C43,$F$11)</f>
        <v>33.93</v>
      </c>
      <c r="G43" s="122">
        <f>_xll.BDP(C43,$G$11)</f>
        <v>33.93</v>
      </c>
      <c r="H43" s="123">
        <f>IF(OR(OR(G43="#N/A N/A",G43="#N/A Real Time"),OR(F43="#N/A N/A",F43="#N/A Real Time")),0,  G43 - F43)</f>
        <v>0</v>
      </c>
      <c r="I43" s="124">
        <f>IF(OR(F43=0,F43="#N/A N/A"),0,H43 / F43*100)</f>
        <v>0</v>
      </c>
      <c r="J43" s="125">
        <v>1191200</v>
      </c>
      <c r="K43" s="121" t="str">
        <f>CONCATENATE(D816,D43, " Curncy")</f>
        <v>EURBRL Curncy</v>
      </c>
      <c r="L43" s="121">
        <f>IF(D43 = D816,1,_xll.BDP(K43,$L$11))</f>
        <v>1</v>
      </c>
      <c r="M43" s="264">
        <f>IF(D43 = D816,1,_xll.BDP(K43,$M$11)*L43)</f>
        <v>4.0765000000000002</v>
      </c>
      <c r="N43" s="127">
        <f>H43*J43*V43/M43</f>
        <v>0</v>
      </c>
      <c r="O43" s="128">
        <f>N43 / AA750</f>
        <v>0</v>
      </c>
      <c r="P43" s="276">
        <f>N43 / AA816</f>
        <v>0</v>
      </c>
      <c r="Q43" s="129">
        <f>IF(J43=0,0,G43*J43*V43/M43)</f>
        <v>9914734.6988838464</v>
      </c>
      <c r="R43" s="130">
        <f>Q43 / AA750*100</f>
        <v>6.0029204616915246</v>
      </c>
      <c r="S43" s="286">
        <f>Q43 / AA816*100</f>
        <v>5.5353503797071246</v>
      </c>
      <c r="T43" s="130">
        <f>IF(S43&lt;0,R43,0)</f>
        <v>0</v>
      </c>
      <c r="U43" s="286">
        <f>IF(S43&gt;0,R43,0)</f>
        <v>6.0029204616915246</v>
      </c>
      <c r="V43" s="121">
        <f>IF(EXACT(D43,UPPER(D43)),1,0.01)/X43</f>
        <v>1</v>
      </c>
      <c r="W43" s="121">
        <v>0</v>
      </c>
      <c r="X43" s="121">
        <v>1</v>
      </c>
      <c r="Y43" s="128">
        <f>IF(AND(S43&lt;0,O43&gt;0),O43,0)</f>
        <v>0</v>
      </c>
      <c r="Z43" s="128">
        <f>IF(AND(S43&gt;0,O43&gt;0),O43,0)</f>
        <v>0</v>
      </c>
      <c r="AA43" s="75"/>
      <c r="AB43" s="131">
        <f>_xll.BDH(C43,$AB$11,$D$1,$D$1)</f>
        <v>34.200000000000003</v>
      </c>
      <c r="AC43" s="131">
        <f>IF(OR(OR(F43="#N/A N/A",F43="#N/A Real Time"),OR(AB43="#N/A N/A",AB43="#N/A Real Time")),0,  F43 - AB43)</f>
        <v>-0.27000000000000313</v>
      </c>
      <c r="AD43" s="191">
        <f>IF(OR(AB43=0,AB43="#N/A N/A"),0,AC43 / AB43*100)</f>
        <v>-0.78947368421053532</v>
      </c>
      <c r="AE43" s="133">
        <v>1191200</v>
      </c>
      <c r="AF43" s="134">
        <f>IF(D43 = D816,1,_xll.BDP(K43,$AF$11)*L43)</f>
        <v>4.0765000000000002</v>
      </c>
      <c r="AG43" s="135">
        <f>AC43*AE43*V43/AF43 / AI750</f>
        <v>-4.7436177294347514E-4</v>
      </c>
      <c r="AH43" s="301">
        <f>AC43*AE43*V43/AF43 / AI816</f>
        <v>-4.3762062268524218E-4</v>
      </c>
      <c r="AI43" s="78"/>
      <c r="AJ43" s="74"/>
      <c r="AK43" s="66"/>
    </row>
    <row r="44" spans="1:37" s="30" customFormat="1" ht="12" customHeight="1" x14ac:dyDescent="0.2">
      <c r="B44" s="121">
        <v>10230</v>
      </c>
      <c r="C44" s="121" t="s">
        <v>1051</v>
      </c>
      <c r="D44" s="121" t="str">
        <f>_xll.BDP(C44,$D$11)</f>
        <v>BRL</v>
      </c>
      <c r="E44" s="121" t="s">
        <v>1123</v>
      </c>
      <c r="F44" s="122">
        <f>_xll.BDP(C44,$F$11)</f>
        <v>43</v>
      </c>
      <c r="G44" s="122">
        <f>_xll.BDP(C44,$G$11)</f>
        <v>43</v>
      </c>
      <c r="H44" s="123">
        <f>IF(OR(OR(G44="#N/A N/A",G44="#N/A Real Time"),OR(F44="#N/A N/A",F44="#N/A Real Time")),0,  G44 - F44)</f>
        <v>0</v>
      </c>
      <c r="I44" s="124">
        <f>IF(OR(F44=0,F44="#N/A N/A"),0,H44 / F44*100)</f>
        <v>0</v>
      </c>
      <c r="J44" s="125">
        <v>0</v>
      </c>
      <c r="K44" s="121" t="str">
        <f>CONCATENATE(D816,D44, " Curncy")</f>
        <v>EURBRL Curncy</v>
      </c>
      <c r="L44" s="121">
        <f>IF(D44 = D816,1,_xll.BDP(K44,$L$11))</f>
        <v>1</v>
      </c>
      <c r="M44" s="264">
        <f>IF(D44 = D816,1,_xll.BDP(K44,$M$11)*L44)</f>
        <v>4.0765000000000002</v>
      </c>
      <c r="N44" s="127">
        <f>H44*J44*V44/M44</f>
        <v>0</v>
      </c>
      <c r="O44" s="128">
        <f>N44 / AA750</f>
        <v>0</v>
      </c>
      <c r="P44" s="276">
        <f>N44 / AA816</f>
        <v>0</v>
      </c>
      <c r="Q44" s="129">
        <f>IF(J44=0,0,G44*J44*V44/M44)</f>
        <v>0</v>
      </c>
      <c r="R44" s="130">
        <f>Q44 / AA750*100</f>
        <v>0</v>
      </c>
      <c r="S44" s="286">
        <f>Q44 / AA816*100</f>
        <v>0</v>
      </c>
      <c r="T44" s="130">
        <f>IF(S44&lt;0,R44,0)</f>
        <v>0</v>
      </c>
      <c r="U44" s="286">
        <f>IF(S44&gt;0,R44,0)</f>
        <v>0</v>
      </c>
      <c r="V44" s="121">
        <f>IF(EXACT(D44,UPPER(D44)),1,0.01)/X44</f>
        <v>1</v>
      </c>
      <c r="W44" s="121">
        <v>0</v>
      </c>
      <c r="X44" s="121">
        <v>1</v>
      </c>
      <c r="Y44" s="128">
        <f>IF(AND(S44&lt;0,O44&gt;0),O44,0)</f>
        <v>0</v>
      </c>
      <c r="Z44" s="128">
        <f>IF(AND(S44&gt;0,O44&gt;0),O44,0)</f>
        <v>0</v>
      </c>
      <c r="AA44" s="75"/>
      <c r="AB44" s="131">
        <f>_xll.BDH(C44,$AB$11,$D$1,$D$1)</f>
        <v>40.86</v>
      </c>
      <c r="AC44" s="131">
        <f>IF(OR(OR(F44="#N/A N/A",F44="#N/A Real Time"),OR(AB44="#N/A N/A",AB44="#N/A Real Time")),0,  F44 - AB44)</f>
        <v>2.1400000000000006</v>
      </c>
      <c r="AD44" s="191">
        <f>IF(OR(AB44=0,AB44="#N/A N/A"),0,AC44 / AB44*100)</f>
        <v>5.2373959862946666</v>
      </c>
      <c r="AE44" s="133">
        <v>0</v>
      </c>
      <c r="AF44" s="134">
        <f>IF(D44 = D816,1,_xll.BDP(K44,$AF$11)*L44)</f>
        <v>4.0765000000000002</v>
      </c>
      <c r="AG44" s="135">
        <f>AC44*AE44*V44/AF44 / AI750</f>
        <v>0</v>
      </c>
      <c r="AH44" s="301">
        <f>AC44*AE44*V44/AF44 / AI816</f>
        <v>0</v>
      </c>
      <c r="AI44" s="78"/>
      <c r="AJ44" s="74"/>
      <c r="AK44" s="66"/>
    </row>
    <row r="45" spans="1:37" s="30" customFormat="1" ht="12" customHeight="1" x14ac:dyDescent="0.2">
      <c r="A45" s="103" t="s">
        <v>279</v>
      </c>
      <c r="B45" s="103"/>
      <c r="C45" s="103"/>
      <c r="D45" s="103"/>
      <c r="E45" s="103" t="s">
        <v>222</v>
      </c>
      <c r="F45" s="137"/>
      <c r="G45" s="137"/>
      <c r="H45" s="138"/>
      <c r="I45" s="139"/>
      <c r="J45" s="140"/>
      <c r="K45" s="103"/>
      <c r="L45" s="103"/>
      <c r="M45" s="265"/>
      <c r="N45" s="172">
        <f t="shared" ref="N45:U45" si="26" xml:space="preserve"> SUM(N42:N44)</f>
        <v>0</v>
      </c>
      <c r="O45" s="141">
        <f t="shared" si="26"/>
        <v>0</v>
      </c>
      <c r="P45" s="277">
        <f t="shared" si="26"/>
        <v>0</v>
      </c>
      <c r="Q45" s="142">
        <f t="shared" si="26"/>
        <v>9914734.6988838464</v>
      </c>
      <c r="R45" s="143">
        <f t="shared" si="26"/>
        <v>6.0029204616915246</v>
      </c>
      <c r="S45" s="287">
        <f t="shared" si="26"/>
        <v>5.5353503797071246</v>
      </c>
      <c r="T45" s="143">
        <f t="shared" si="26"/>
        <v>0</v>
      </c>
      <c r="U45" s="287">
        <f t="shared" si="26"/>
        <v>6.0029204616915246</v>
      </c>
      <c r="V45" s="103"/>
      <c r="W45" s="103"/>
      <c r="X45" s="103"/>
      <c r="Y45" s="144">
        <f xml:space="preserve"> SUM(Y42:Y44)</f>
        <v>0</v>
      </c>
      <c r="Z45" s="144">
        <f xml:space="preserve"> SUM(Z42:Z44)</f>
        <v>0</v>
      </c>
      <c r="AA45" s="103"/>
      <c r="AB45" s="145"/>
      <c r="AC45" s="145"/>
      <c r="AD45" s="192"/>
      <c r="AE45" s="146"/>
      <c r="AF45" s="147"/>
      <c r="AG45" s="148">
        <f xml:space="preserve"> SUM(AG42:AG44)</f>
        <v>-4.7436177294347514E-4</v>
      </c>
      <c r="AH45" s="302">
        <f xml:space="preserve"> SUM(AH42:AH44)</f>
        <v>-4.3762062268524218E-4</v>
      </c>
      <c r="AI45" s="223"/>
      <c r="AJ45" s="74"/>
      <c r="AK45" s="66"/>
    </row>
    <row r="46" spans="1:37" s="30" customFormat="1" ht="12" customHeight="1" x14ac:dyDescent="0.2">
      <c r="B46" s="32"/>
      <c r="C46" s="52"/>
      <c r="F46" s="38"/>
      <c r="G46" s="38"/>
      <c r="H46" s="39"/>
      <c r="I46" s="42"/>
      <c r="J46" s="18"/>
      <c r="K46" s="32"/>
      <c r="L46" s="32"/>
      <c r="M46" s="266"/>
      <c r="N46" s="100"/>
      <c r="O46" s="58"/>
      <c r="P46" s="278"/>
      <c r="Q46" s="40"/>
      <c r="R46" s="10"/>
      <c r="S46" s="285"/>
      <c r="T46" s="101"/>
      <c r="U46" s="298"/>
      <c r="V46" s="24"/>
      <c r="Y46" s="54"/>
      <c r="Z46" s="54"/>
      <c r="AA46" s="75"/>
      <c r="AB46" s="69"/>
      <c r="AC46" s="68"/>
      <c r="AD46" s="61"/>
      <c r="AE46" s="60"/>
      <c r="AF46" s="62"/>
      <c r="AG46" s="73"/>
      <c r="AH46" s="300"/>
      <c r="AI46" s="78"/>
      <c r="AJ46" s="74"/>
      <c r="AK46" s="66"/>
    </row>
    <row r="47" spans="1:37" s="30" customFormat="1" ht="12" customHeight="1" x14ac:dyDescent="0.2">
      <c r="B47" s="121">
        <v>775</v>
      </c>
      <c r="C47" s="121" t="s">
        <v>984</v>
      </c>
      <c r="D47" s="121" t="str">
        <f>_xll.BDP(C47,$D$11)</f>
        <v>CAD</v>
      </c>
      <c r="E47" s="121" t="s">
        <v>1058</v>
      </c>
      <c r="F47" s="122">
        <f>_xll.BDP(C47,$F$11)</f>
        <v>55.02</v>
      </c>
      <c r="G47" s="122">
        <f>_xll.BDP(C47,$G$11)</f>
        <v>55.02</v>
      </c>
      <c r="H47" s="123">
        <f t="shared" ref="H47:H53" si="27">IF(OR(OR(G47="#N/A N/A",G47="#N/A Real Time"),OR(F47="#N/A N/A",F47="#N/A Real Time")),0,  G47 - F47)</f>
        <v>0</v>
      </c>
      <c r="I47" s="124">
        <f t="shared" ref="I47:I53" si="28">IF(OR(F47=0,F47="#N/A N/A"),0,H47 / F47*100)</f>
        <v>0</v>
      </c>
      <c r="J47" s="125">
        <v>0</v>
      </c>
      <c r="K47" s="121" t="str">
        <f>CONCATENATE(D816,D47, " Curncy")</f>
        <v>EURCAD Curncy</v>
      </c>
      <c r="L47" s="121">
        <f>IF(D47 = D816,1,_xll.BDP(K47,$L$11))</f>
        <v>1</v>
      </c>
      <c r="M47" s="264">
        <f>IF(D47 = D816,1,_xll.BDP(K47,$M$11)*L47)</f>
        <v>1.58718</v>
      </c>
      <c r="N47" s="127">
        <f t="shared" ref="N47:N53" si="29">H47*J47*V47/M47</f>
        <v>0</v>
      </c>
      <c r="O47" s="128">
        <f>N47 / AA750</f>
        <v>0</v>
      </c>
      <c r="P47" s="276">
        <f>N47 / AA816</f>
        <v>0</v>
      </c>
      <c r="Q47" s="129">
        <f t="shared" ref="Q47:Q53" si="30">IF(J47=0,0,G47*J47*V47/M47)</f>
        <v>0</v>
      </c>
      <c r="R47" s="130">
        <f>Q47 / AA750*100</f>
        <v>0</v>
      </c>
      <c r="S47" s="286">
        <f>Q47 / AA816*100</f>
        <v>0</v>
      </c>
      <c r="T47" s="130">
        <f t="shared" ref="T47:T53" si="31">IF(S47&lt;0,R47,0)</f>
        <v>0</v>
      </c>
      <c r="U47" s="286">
        <f t="shared" ref="U47:U53" si="32">IF(S47&gt;0,R47,0)</f>
        <v>0</v>
      </c>
      <c r="V47" s="121">
        <f t="shared" ref="V47:V53" si="33">IF(EXACT(D47,UPPER(D47)),1,0.01)/X47</f>
        <v>1</v>
      </c>
      <c r="W47" s="121">
        <v>0</v>
      </c>
      <c r="X47" s="121">
        <v>1</v>
      </c>
      <c r="Y47" s="128">
        <f t="shared" ref="Y47:Y53" si="34">IF(AND(S47&lt;0,O47&gt;0),O47,0)</f>
        <v>0</v>
      </c>
      <c r="Z47" s="128">
        <f t="shared" ref="Z47:Z53" si="35">IF(AND(S47&gt;0,O47&gt;0),O47,0)</f>
        <v>0</v>
      </c>
      <c r="AA47" s="75"/>
      <c r="AB47" s="131">
        <f>_xll.BDH(C47,$AB$11,$D$1,$D$1)</f>
        <v>53.97</v>
      </c>
      <c r="AC47" s="131">
        <f t="shared" ref="AC47:AC53" si="36">IF(OR(OR(F47="#N/A N/A",F47="#N/A Real Time"),OR(AB47="#N/A N/A",AB47="#N/A Real Time")),0,  F47 - AB47)</f>
        <v>1.0500000000000043</v>
      </c>
      <c r="AD47" s="191">
        <f t="shared" ref="AD47:AD53" si="37">IF(OR(AB47=0,AB47="#N/A N/A"),0,AC47 / AB47*100)</f>
        <v>1.9455252918288017</v>
      </c>
      <c r="AE47" s="133">
        <v>0</v>
      </c>
      <c r="AF47" s="134">
        <f>IF(D47 = D816,1,_xll.BDP(K47,$AF$11)*L47)</f>
        <v>1.58772</v>
      </c>
      <c r="AG47" s="135">
        <f>AC47*AE47*V47/AF47 / AI750</f>
        <v>0</v>
      </c>
      <c r="AH47" s="301">
        <f>AC47*AE47*V47/AF47 / AI816</f>
        <v>0</v>
      </c>
      <c r="AI47" s="78"/>
      <c r="AJ47" s="74"/>
      <c r="AK47" s="66"/>
    </row>
    <row r="48" spans="1:37" s="30" customFormat="1" ht="12" customHeight="1" x14ac:dyDescent="0.2">
      <c r="B48" s="121">
        <v>11902</v>
      </c>
      <c r="C48" s="121" t="s">
        <v>989</v>
      </c>
      <c r="D48" s="121" t="str">
        <f>_xll.BDP(C48,$D$11)</f>
        <v>CAD</v>
      </c>
      <c r="E48" s="121" t="s">
        <v>1063</v>
      </c>
      <c r="F48" s="122">
        <f>_xll.BDP(C48,$F$11)</f>
        <v>1.1299999999999999</v>
      </c>
      <c r="G48" s="122">
        <f>_xll.BDP(C48,$G$11)</f>
        <v>1.1299999999999999</v>
      </c>
      <c r="H48" s="123">
        <f t="shared" si="27"/>
        <v>0</v>
      </c>
      <c r="I48" s="124">
        <f t="shared" si="28"/>
        <v>0</v>
      </c>
      <c r="J48" s="125">
        <v>0</v>
      </c>
      <c r="K48" s="121" t="str">
        <f>CONCATENATE(D816,D48, " Curncy")</f>
        <v>EURCAD Curncy</v>
      </c>
      <c r="L48" s="121">
        <f>IF(D48 = D816,1,_xll.BDP(K48,$L$11))</f>
        <v>1</v>
      </c>
      <c r="M48" s="264">
        <f>IF(D48 = D816,1,_xll.BDP(K48,$M$11)*L48)</f>
        <v>1.58718</v>
      </c>
      <c r="N48" s="127">
        <f t="shared" si="29"/>
        <v>0</v>
      </c>
      <c r="O48" s="128">
        <f>N48 / AA750</f>
        <v>0</v>
      </c>
      <c r="P48" s="276">
        <f>N48 / AA816</f>
        <v>0</v>
      </c>
      <c r="Q48" s="129">
        <f t="shared" si="30"/>
        <v>0</v>
      </c>
      <c r="R48" s="130">
        <f>Q48 / AA750*100</f>
        <v>0</v>
      </c>
      <c r="S48" s="286">
        <f>Q48 / AA816*100</f>
        <v>0</v>
      </c>
      <c r="T48" s="130">
        <f t="shared" si="31"/>
        <v>0</v>
      </c>
      <c r="U48" s="286">
        <f t="shared" si="32"/>
        <v>0</v>
      </c>
      <c r="V48" s="121">
        <f t="shared" si="33"/>
        <v>1</v>
      </c>
      <c r="W48" s="121">
        <v>0</v>
      </c>
      <c r="X48" s="121">
        <v>1</v>
      </c>
      <c r="Y48" s="128">
        <f t="shared" si="34"/>
        <v>0</v>
      </c>
      <c r="Z48" s="128">
        <f t="shared" si="35"/>
        <v>0</v>
      </c>
      <c r="AA48" s="75"/>
      <c r="AB48" s="131">
        <f>_xll.BDH(C48,$AB$11,$D$1,$D$1)</f>
        <v>1.1000000000000001</v>
      </c>
      <c r="AC48" s="131">
        <f t="shared" si="36"/>
        <v>2.9999999999999805E-2</v>
      </c>
      <c r="AD48" s="191">
        <f t="shared" si="37"/>
        <v>2.7272727272727093</v>
      </c>
      <c r="AE48" s="133">
        <v>0</v>
      </c>
      <c r="AF48" s="134">
        <f>IF(D48 = D816,1,_xll.BDP(K48,$AF$11)*L48)</f>
        <v>1.58772</v>
      </c>
      <c r="AG48" s="135">
        <f>AC48*AE48*V48/AF48 / AI750</f>
        <v>0</v>
      </c>
      <c r="AH48" s="301">
        <f>AC48*AE48*V48/AF48 / AI816</f>
        <v>0</v>
      </c>
      <c r="AI48" s="78"/>
      <c r="AJ48" s="74"/>
      <c r="AK48" s="66"/>
    </row>
    <row r="49" spans="1:37" s="30" customFormat="1" ht="12" customHeight="1" x14ac:dyDescent="0.2">
      <c r="B49" s="121">
        <v>27963</v>
      </c>
      <c r="C49" s="121" t="s">
        <v>1407</v>
      </c>
      <c r="D49" s="121" t="str">
        <f>_xll.BDP(C49,$D$11)</f>
        <v>CAD</v>
      </c>
      <c r="E49" s="121" t="s">
        <v>1408</v>
      </c>
      <c r="F49" s="122">
        <f>_xll.BDP(C49,$F$11)</f>
        <v>33.64</v>
      </c>
      <c r="G49" s="122">
        <f>_xll.BDP(C49,$G$11)</f>
        <v>33.64</v>
      </c>
      <c r="H49" s="123">
        <f t="shared" si="27"/>
        <v>0</v>
      </c>
      <c r="I49" s="124">
        <f t="shared" si="28"/>
        <v>0</v>
      </c>
      <c r="J49" s="125">
        <v>-153000</v>
      </c>
      <c r="K49" s="121" t="str">
        <f>CONCATENATE(D816,D49, " Curncy")</f>
        <v>EURCAD Curncy</v>
      </c>
      <c r="L49" s="121">
        <f>IF(D49 = D816,1,_xll.BDP(K49,$L$11))</f>
        <v>1</v>
      </c>
      <c r="M49" s="264">
        <f>IF(D49 = D816,1,_xll.BDP(K49,$M$11)*L49)</f>
        <v>1.58718</v>
      </c>
      <c r="N49" s="127">
        <f t="shared" si="29"/>
        <v>0</v>
      </c>
      <c r="O49" s="128">
        <f>N49 / AA750</f>
        <v>0</v>
      </c>
      <c r="P49" s="276">
        <f>N49 / AA816</f>
        <v>0</v>
      </c>
      <c r="Q49" s="129">
        <f t="shared" si="30"/>
        <v>-3242807.9990927302</v>
      </c>
      <c r="R49" s="130">
        <f>Q49 / AA750*100</f>
        <v>-1.9633726047437385</v>
      </c>
      <c r="S49" s="286">
        <f>Q49 / AA816*100</f>
        <v>-1.8104446598168664</v>
      </c>
      <c r="T49" s="130">
        <f t="shared" si="31"/>
        <v>-1.9633726047437385</v>
      </c>
      <c r="U49" s="286">
        <f t="shared" si="32"/>
        <v>0</v>
      </c>
      <c r="V49" s="121">
        <f t="shared" si="33"/>
        <v>1</v>
      </c>
      <c r="W49" s="121">
        <v>0</v>
      </c>
      <c r="X49" s="121">
        <v>1</v>
      </c>
      <c r="Y49" s="128">
        <f t="shared" si="34"/>
        <v>0</v>
      </c>
      <c r="Z49" s="128">
        <f t="shared" si="35"/>
        <v>0</v>
      </c>
      <c r="AA49" s="75"/>
      <c r="AB49" s="131">
        <f>_xll.BDH(C49,$AB$11,$D$1,$D$1)</f>
        <v>33.31</v>
      </c>
      <c r="AC49" s="131">
        <f t="shared" si="36"/>
        <v>0.32999999999999829</v>
      </c>
      <c r="AD49" s="191">
        <f t="shared" si="37"/>
        <v>0.99069348543980273</v>
      </c>
      <c r="AE49" s="133">
        <v>-153000</v>
      </c>
      <c r="AF49" s="134">
        <f>IF(D49 = D816,1,_xll.BDP(K49,$AF$11)*L49)</f>
        <v>1.58772</v>
      </c>
      <c r="AG49" s="135">
        <f>AC49*AE49*V49/AF49 / AI750</f>
        <v>-1.9119658744814374E-4</v>
      </c>
      <c r="AH49" s="301">
        <f>AC49*AE49*V49/AF49 / AI816</f>
        <v>-1.7638767376881422E-4</v>
      </c>
      <c r="AI49" s="78"/>
      <c r="AJ49" s="74"/>
      <c r="AK49" s="66"/>
    </row>
    <row r="50" spans="1:37" s="30" customFormat="1" ht="12" customHeight="1" x14ac:dyDescent="0.2">
      <c r="B50" s="121">
        <v>20613</v>
      </c>
      <c r="C50" s="121" t="s">
        <v>221</v>
      </c>
      <c r="D50" s="121" t="str">
        <f>_xll.BDP(C50,$D$11)</f>
        <v>CAD</v>
      </c>
      <c r="E50" s="121" t="s">
        <v>427</v>
      </c>
      <c r="F50" s="122">
        <f>_xll.BDP(C50,$F$11)</f>
        <v>0.125</v>
      </c>
      <c r="G50" s="122">
        <f>_xll.BDP(C50,$G$11)</f>
        <v>0.125</v>
      </c>
      <c r="H50" s="123">
        <f t="shared" si="27"/>
        <v>0</v>
      </c>
      <c r="I50" s="124">
        <f t="shared" si="28"/>
        <v>0</v>
      </c>
      <c r="J50" s="125">
        <v>263347</v>
      </c>
      <c r="K50" s="121" t="str">
        <f>CONCATENATE(D816,D50, " Curncy")</f>
        <v>EURCAD Curncy</v>
      </c>
      <c r="L50" s="121">
        <f>IF(D50 = D816,1,_xll.BDP(K50,$L$11))</f>
        <v>1</v>
      </c>
      <c r="M50" s="264">
        <f>IF(D50 = D816,1,_xll.BDP(K50,$M$11)*L50)</f>
        <v>1.58718</v>
      </c>
      <c r="N50" s="127">
        <f t="shared" si="29"/>
        <v>0</v>
      </c>
      <c r="O50" s="128">
        <f>N50 / AA750</f>
        <v>0</v>
      </c>
      <c r="P50" s="276">
        <f>N50 / AA816</f>
        <v>0</v>
      </c>
      <c r="Q50" s="129">
        <f t="shared" si="30"/>
        <v>20740.164946634912</v>
      </c>
      <c r="R50" s="130">
        <f>Q50 / AA750*100</f>
        <v>1.2557225616034669E-2</v>
      </c>
      <c r="S50" s="286">
        <f>Q50 / AA816*100</f>
        <v>1.1579137858874634E-2</v>
      </c>
      <c r="T50" s="130">
        <f t="shared" si="31"/>
        <v>0</v>
      </c>
      <c r="U50" s="286">
        <f t="shared" si="32"/>
        <v>1.2557225616034669E-2</v>
      </c>
      <c r="V50" s="121">
        <f t="shared" si="33"/>
        <v>1</v>
      </c>
      <c r="W50" s="121">
        <v>0</v>
      </c>
      <c r="X50" s="121">
        <v>1</v>
      </c>
      <c r="Y50" s="128">
        <f t="shared" si="34"/>
        <v>0</v>
      </c>
      <c r="Z50" s="128">
        <f t="shared" si="35"/>
        <v>0</v>
      </c>
      <c r="AA50" s="75"/>
      <c r="AB50" s="131">
        <f>_xll.BDH(C50,$AB$11,$D$1,$D$1)</f>
        <v>0.12</v>
      </c>
      <c r="AC50" s="131">
        <f t="shared" si="36"/>
        <v>5.0000000000000044E-3</v>
      </c>
      <c r="AD50" s="191">
        <f t="shared" si="37"/>
        <v>4.1666666666666705</v>
      </c>
      <c r="AE50" s="133">
        <v>263347</v>
      </c>
      <c r="AF50" s="134">
        <f>IF(D50 = D816,1,_xll.BDP(K50,$AF$11)*L50)</f>
        <v>1.58772</v>
      </c>
      <c r="AG50" s="135">
        <f>AC50*AE50*V50/AF50 / AI750</f>
        <v>4.9862396231636578E-6</v>
      </c>
      <c r="AH50" s="301">
        <f>AC50*AE50*V50/AF50 / AI816</f>
        <v>4.6000361184389189E-6</v>
      </c>
      <c r="AI50" s="78"/>
      <c r="AJ50" s="74"/>
      <c r="AK50" s="66"/>
    </row>
    <row r="51" spans="1:37" s="30" customFormat="1" ht="12" customHeight="1" x14ac:dyDescent="0.2">
      <c r="B51" s="121">
        <v>23892</v>
      </c>
      <c r="C51" s="121" t="s">
        <v>1011</v>
      </c>
      <c r="D51" s="121" t="str">
        <f>_xll.BDP(C51,$D$11)</f>
        <v>CAD</v>
      </c>
      <c r="E51" s="121" t="s">
        <v>1085</v>
      </c>
      <c r="F51" s="122">
        <f>_xll.BDP(C51,$F$11)</f>
        <v>89.81</v>
      </c>
      <c r="G51" s="122">
        <f>_xll.BDP(C51,$G$11)</f>
        <v>89.81</v>
      </c>
      <c r="H51" s="123">
        <f t="shared" si="27"/>
        <v>0</v>
      </c>
      <c r="I51" s="124">
        <f t="shared" si="28"/>
        <v>0</v>
      </c>
      <c r="J51" s="125">
        <v>0</v>
      </c>
      <c r="K51" s="121" t="str">
        <f>CONCATENATE(D816,D51, " Curncy")</f>
        <v>EURCAD Curncy</v>
      </c>
      <c r="L51" s="121">
        <f>IF(D51 = D816,1,_xll.BDP(K51,$L$11))</f>
        <v>1</v>
      </c>
      <c r="M51" s="264">
        <f>IF(D51 = D816,1,_xll.BDP(K51,$M$11)*L51)</f>
        <v>1.58718</v>
      </c>
      <c r="N51" s="127">
        <f t="shared" si="29"/>
        <v>0</v>
      </c>
      <c r="O51" s="128">
        <f>N51 / AA750</f>
        <v>0</v>
      </c>
      <c r="P51" s="276">
        <f>N51 / AA816</f>
        <v>0</v>
      </c>
      <c r="Q51" s="129">
        <f t="shared" si="30"/>
        <v>0</v>
      </c>
      <c r="R51" s="130">
        <f>Q51 / AA750*100</f>
        <v>0</v>
      </c>
      <c r="S51" s="286">
        <f>Q51 / AA816*100</f>
        <v>0</v>
      </c>
      <c r="T51" s="130">
        <f t="shared" si="31"/>
        <v>0</v>
      </c>
      <c r="U51" s="286">
        <f t="shared" si="32"/>
        <v>0</v>
      </c>
      <c r="V51" s="121">
        <f t="shared" si="33"/>
        <v>1</v>
      </c>
      <c r="W51" s="121">
        <v>0</v>
      </c>
      <c r="X51" s="121">
        <v>1</v>
      </c>
      <c r="Y51" s="128">
        <f t="shared" si="34"/>
        <v>0</v>
      </c>
      <c r="Z51" s="128">
        <f t="shared" si="35"/>
        <v>0</v>
      </c>
      <c r="AA51" s="75"/>
      <c r="AB51" s="131">
        <f>_xll.BDH(C51,$AB$11,$D$1,$D$1)</f>
        <v>90.24</v>
      </c>
      <c r="AC51" s="131">
        <f t="shared" si="36"/>
        <v>-0.42999999999999261</v>
      </c>
      <c r="AD51" s="191">
        <f t="shared" si="37"/>
        <v>-0.4765070921985734</v>
      </c>
      <c r="AE51" s="133">
        <v>0</v>
      </c>
      <c r="AF51" s="134">
        <f>IF(D51 = D816,1,_xll.BDP(K51,$AF$11)*L51)</f>
        <v>1.58772</v>
      </c>
      <c r="AG51" s="135">
        <f>AC51*AE51*V51/AF51 / AI750</f>
        <v>0</v>
      </c>
      <c r="AH51" s="301">
        <f>AC51*AE51*V51/AF51 / AI816</f>
        <v>0</v>
      </c>
      <c r="AI51" s="78"/>
      <c r="AJ51" s="74"/>
      <c r="AK51" s="66"/>
    </row>
    <row r="52" spans="1:37" s="30" customFormat="1" ht="12" customHeight="1" x14ac:dyDescent="0.2">
      <c r="B52" s="121">
        <v>2130</v>
      </c>
      <c r="C52" s="121" t="s">
        <v>1043</v>
      </c>
      <c r="D52" s="121" t="str">
        <f>_xll.BDP(C52,$D$11)</f>
        <v>CAD</v>
      </c>
      <c r="E52" s="121" t="s">
        <v>1115</v>
      </c>
      <c r="F52" s="122">
        <f>_xll.BDP(C52,$F$11)</f>
        <v>98.73</v>
      </c>
      <c r="G52" s="122">
        <f>_xll.BDP(C52,$G$11)</f>
        <v>98.73</v>
      </c>
      <c r="H52" s="123">
        <f t="shared" si="27"/>
        <v>0</v>
      </c>
      <c r="I52" s="124">
        <f t="shared" si="28"/>
        <v>0</v>
      </c>
      <c r="J52" s="125">
        <v>0</v>
      </c>
      <c r="K52" s="121" t="str">
        <f>CONCATENATE(D816,D52, " Curncy")</f>
        <v>EURCAD Curncy</v>
      </c>
      <c r="L52" s="121">
        <f>IF(D52 = D816,1,_xll.BDP(K52,$L$11))</f>
        <v>1</v>
      </c>
      <c r="M52" s="264">
        <f>IF(D52 = D816,1,_xll.BDP(K52,$M$11)*L52)</f>
        <v>1.58718</v>
      </c>
      <c r="N52" s="127">
        <f t="shared" si="29"/>
        <v>0</v>
      </c>
      <c r="O52" s="128">
        <f>N52 / AA750</f>
        <v>0</v>
      </c>
      <c r="P52" s="276">
        <f>N52 / AA816</f>
        <v>0</v>
      </c>
      <c r="Q52" s="129">
        <f t="shared" si="30"/>
        <v>0</v>
      </c>
      <c r="R52" s="130">
        <f>Q52 / AA750*100</f>
        <v>0</v>
      </c>
      <c r="S52" s="286">
        <f>Q52 / AA816*100</f>
        <v>0</v>
      </c>
      <c r="T52" s="130">
        <f t="shared" si="31"/>
        <v>0</v>
      </c>
      <c r="U52" s="286">
        <f t="shared" si="32"/>
        <v>0</v>
      </c>
      <c r="V52" s="121">
        <f t="shared" si="33"/>
        <v>1</v>
      </c>
      <c r="W52" s="121">
        <v>0</v>
      </c>
      <c r="X52" s="121">
        <v>1</v>
      </c>
      <c r="Y52" s="128">
        <f t="shared" si="34"/>
        <v>0</v>
      </c>
      <c r="Z52" s="128">
        <f t="shared" si="35"/>
        <v>0</v>
      </c>
      <c r="AA52" s="75"/>
      <c r="AB52" s="131">
        <f>_xll.BDH(C52,$AB$11,$D$1,$D$1)</f>
        <v>98.88</v>
      </c>
      <c r="AC52" s="131">
        <f t="shared" si="36"/>
        <v>-0.14999999999999147</v>
      </c>
      <c r="AD52" s="191">
        <f t="shared" si="37"/>
        <v>-0.15169902912620498</v>
      </c>
      <c r="AE52" s="133">
        <v>0</v>
      </c>
      <c r="AF52" s="134">
        <f>IF(D52 = D816,1,_xll.BDP(K52,$AF$11)*L52)</f>
        <v>1.58772</v>
      </c>
      <c r="AG52" s="135">
        <f>AC52*AE52*V52/AF52 / AI750</f>
        <v>0</v>
      </c>
      <c r="AH52" s="301">
        <f>AC52*AE52*V52/AF52 / AI816</f>
        <v>0</v>
      </c>
      <c r="AI52" s="78"/>
      <c r="AJ52" s="74"/>
      <c r="AK52" s="66"/>
    </row>
    <row r="53" spans="1:37" s="30" customFormat="1" ht="12" customHeight="1" x14ac:dyDescent="0.2">
      <c r="B53" s="121">
        <v>23263</v>
      </c>
      <c r="C53" s="121" t="s">
        <v>220</v>
      </c>
      <c r="D53" s="121" t="str">
        <f>_xll.BDP(C53,$D$11)</f>
        <v>CAD</v>
      </c>
      <c r="E53" s="121" t="s">
        <v>426</v>
      </c>
      <c r="F53" s="122">
        <f>_xll.BDP(C53,$F$11)</f>
        <v>3.87</v>
      </c>
      <c r="G53" s="122">
        <f>_xll.BDP(C53,$G$11)</f>
        <v>3.87</v>
      </c>
      <c r="H53" s="123">
        <f t="shared" si="27"/>
        <v>0</v>
      </c>
      <c r="I53" s="124">
        <f t="shared" si="28"/>
        <v>0</v>
      </c>
      <c r="J53" s="125">
        <v>-751000</v>
      </c>
      <c r="K53" s="121" t="str">
        <f>CONCATENATE(D816,D53, " Curncy")</f>
        <v>EURCAD Curncy</v>
      </c>
      <c r="L53" s="121">
        <f>IF(D53 = D816,1,_xll.BDP(K53,$L$11))</f>
        <v>1</v>
      </c>
      <c r="M53" s="264">
        <f>IF(D53 = D816,1,_xll.BDP(K53,$M$11)*L53)</f>
        <v>1.58718</v>
      </c>
      <c r="N53" s="127">
        <f t="shared" si="29"/>
        <v>0</v>
      </c>
      <c r="O53" s="128">
        <f>N53 / AA750</f>
        <v>0</v>
      </c>
      <c r="P53" s="276">
        <f>N53 / AA816</f>
        <v>0</v>
      </c>
      <c r="Q53" s="129">
        <f t="shared" si="30"/>
        <v>-1831153.3663478622</v>
      </c>
      <c r="R53" s="130">
        <f>Q53 / AA750*100</f>
        <v>-1.1086799944916685</v>
      </c>
      <c r="S53" s="286">
        <f>Q53 / AA816*100</f>
        <v>-1.0223244281923842</v>
      </c>
      <c r="T53" s="130">
        <f t="shared" si="31"/>
        <v>-1.1086799944916685</v>
      </c>
      <c r="U53" s="286">
        <f t="shared" si="32"/>
        <v>0</v>
      </c>
      <c r="V53" s="121">
        <f t="shared" si="33"/>
        <v>1</v>
      </c>
      <c r="W53" s="121">
        <v>0</v>
      </c>
      <c r="X53" s="121">
        <v>1</v>
      </c>
      <c r="Y53" s="128">
        <f t="shared" si="34"/>
        <v>0</v>
      </c>
      <c r="Z53" s="128">
        <f t="shared" si="35"/>
        <v>0</v>
      </c>
      <c r="AA53" s="75"/>
      <c r="AB53" s="131">
        <f>_xll.BDH(C53,$AB$11,$D$1,$D$1)</f>
        <v>4.2</v>
      </c>
      <c r="AC53" s="131">
        <f t="shared" si="36"/>
        <v>-0.33000000000000007</v>
      </c>
      <c r="AD53" s="191">
        <f t="shared" si="37"/>
        <v>-7.8571428571428585</v>
      </c>
      <c r="AE53" s="133">
        <v>-751000</v>
      </c>
      <c r="AF53" s="134">
        <f>IF(D53 = D816,1,_xll.BDP(K53,$AF$11)*L53)</f>
        <v>1.58772</v>
      </c>
      <c r="AG53" s="135">
        <f>AC53*AE53*V53/AF53 / AI750</f>
        <v>9.3848782466376935E-4</v>
      </c>
      <c r="AH53" s="301">
        <f>AC53*AE53*V53/AF53 / AI816</f>
        <v>8.6579832026392278E-4</v>
      </c>
      <c r="AI53" s="78"/>
      <c r="AJ53" s="74"/>
      <c r="AK53" s="66"/>
    </row>
    <row r="54" spans="1:37" s="30" customFormat="1" ht="12" customHeight="1" x14ac:dyDescent="0.2">
      <c r="A54" s="103" t="s">
        <v>280</v>
      </c>
      <c r="B54" s="103"/>
      <c r="C54" s="103"/>
      <c r="D54" s="103"/>
      <c r="E54" s="103" t="s">
        <v>219</v>
      </c>
      <c r="F54" s="137"/>
      <c r="G54" s="137"/>
      <c r="H54" s="138"/>
      <c r="I54" s="139"/>
      <c r="J54" s="140"/>
      <c r="K54" s="103"/>
      <c r="L54" s="103"/>
      <c r="M54" s="265"/>
      <c r="N54" s="172">
        <f t="shared" ref="N54:U54" si="38" xml:space="preserve"> SUM(N46:N53)</f>
        <v>0</v>
      </c>
      <c r="O54" s="141">
        <f t="shared" si="38"/>
        <v>0</v>
      </c>
      <c r="P54" s="277">
        <f t="shared" si="38"/>
        <v>0</v>
      </c>
      <c r="Q54" s="142">
        <f t="shared" si="38"/>
        <v>-5053221.2004939578</v>
      </c>
      <c r="R54" s="143">
        <f t="shared" si="38"/>
        <v>-3.0594953736193724</v>
      </c>
      <c r="S54" s="287">
        <f t="shared" si="38"/>
        <v>-2.8211899501503761</v>
      </c>
      <c r="T54" s="143">
        <f t="shared" si="38"/>
        <v>-3.0720525992354073</v>
      </c>
      <c r="U54" s="287">
        <f t="shared" si="38"/>
        <v>1.2557225616034669E-2</v>
      </c>
      <c r="V54" s="103"/>
      <c r="W54" s="103"/>
      <c r="X54" s="103"/>
      <c r="Y54" s="144">
        <f xml:space="preserve"> SUM(Y46:Y53)</f>
        <v>0</v>
      </c>
      <c r="Z54" s="144">
        <f xml:space="preserve"> SUM(Z46:Z53)</f>
        <v>0</v>
      </c>
      <c r="AA54" s="103"/>
      <c r="AB54" s="145"/>
      <c r="AC54" s="145"/>
      <c r="AD54" s="192"/>
      <c r="AE54" s="146"/>
      <c r="AF54" s="147"/>
      <c r="AG54" s="148">
        <f xml:space="preserve"> SUM(AG46:AG53)</f>
        <v>7.5227747683878925E-4</v>
      </c>
      <c r="AH54" s="302">
        <f xml:space="preserve"> SUM(AH46:AH53)</f>
        <v>6.9401068261354751E-4</v>
      </c>
      <c r="AI54" s="223"/>
      <c r="AJ54" s="74"/>
      <c r="AK54" s="66"/>
    </row>
    <row r="55" spans="1:37" s="30" customFormat="1" ht="12" customHeight="1" x14ac:dyDescent="0.2">
      <c r="B55" s="32"/>
      <c r="C55" s="52"/>
      <c r="F55" s="38"/>
      <c r="G55" s="38"/>
      <c r="H55" s="39"/>
      <c r="I55" s="42"/>
      <c r="J55" s="18"/>
      <c r="K55" s="32"/>
      <c r="L55" s="32"/>
      <c r="M55" s="266"/>
      <c r="N55" s="100"/>
      <c r="O55" s="58"/>
      <c r="P55" s="278"/>
      <c r="Q55" s="40"/>
      <c r="R55" s="10"/>
      <c r="S55" s="285"/>
      <c r="T55" s="101"/>
      <c r="U55" s="298"/>
      <c r="V55" s="24"/>
      <c r="Y55" s="54"/>
      <c r="Z55" s="54"/>
      <c r="AA55" s="75"/>
      <c r="AB55" s="69"/>
      <c r="AC55" s="68"/>
      <c r="AD55" s="61"/>
      <c r="AE55" s="60"/>
      <c r="AF55" s="62"/>
      <c r="AG55" s="73"/>
      <c r="AH55" s="300"/>
      <c r="AI55" s="78"/>
      <c r="AJ55" s="74"/>
      <c r="AK55" s="66"/>
    </row>
    <row r="56" spans="1:37" s="30" customFormat="1" ht="12" customHeight="1" x14ac:dyDescent="0.2">
      <c r="B56" s="121">
        <v>1802</v>
      </c>
      <c r="C56" s="121"/>
      <c r="D56" s="121" t="s">
        <v>83</v>
      </c>
      <c r="E56" s="121" t="s">
        <v>218</v>
      </c>
      <c r="F56" s="122">
        <v>9.9999999999999995E-7</v>
      </c>
      <c r="G56" s="122">
        <v>9.9999999999999995E-7</v>
      </c>
      <c r="H56" s="123">
        <f>IF(OR(OR(G56="#N/A N/A",G56="#N/A Real Time"),OR(F56="#N/A N/A",F56="#N/A Real Time")),0,  G56 - F56)</f>
        <v>0</v>
      </c>
      <c r="I56" s="124">
        <f>IF(OR(F56=0,F56="#N/A N/A"),0,H56 / F56*100)</f>
        <v>0</v>
      </c>
      <c r="J56" s="125">
        <v>366200</v>
      </c>
      <c r="K56" s="121" t="str">
        <f>CONCATENATE(D816,D56, " Curncy")</f>
        <v>EURGBP Curncy</v>
      </c>
      <c r="L56" s="121">
        <f>IF(D56 = D816,1,_xll.BDP(K56,$L$11))</f>
        <v>1</v>
      </c>
      <c r="M56" s="264">
        <f>IF(D56 = D816,1,_xll.BDP(K56,$M$11)*L56)</f>
        <v>0.87560000000000004</v>
      </c>
      <c r="N56" s="127">
        <f>H56*J56*V56/M56</f>
        <v>0</v>
      </c>
      <c r="O56" s="128">
        <f>N56 / AA750</f>
        <v>0</v>
      </c>
      <c r="P56" s="276">
        <f>N56 / AA816</f>
        <v>0</v>
      </c>
      <c r="Q56" s="129">
        <f>IF(J56=0,0,G56*J56*V56/M56)</f>
        <v>0.41822750114207397</v>
      </c>
      <c r="R56" s="130">
        <f>Q56 / AA750*100</f>
        <v>2.532177108612398E-7</v>
      </c>
      <c r="S56" s="286">
        <f>Q56 / AA816*100</f>
        <v>2.3349447338327236E-7</v>
      </c>
      <c r="T56" s="130">
        <f>IF(S56&lt;0,R56,0)</f>
        <v>0</v>
      </c>
      <c r="U56" s="286">
        <f>IF(S56&gt;0,R56,0)</f>
        <v>2.532177108612398E-7</v>
      </c>
      <c r="V56" s="121">
        <f>IF(EXACT(D56,UPPER(D56)),1,0.01)/X56</f>
        <v>1</v>
      </c>
      <c r="W56" s="121">
        <v>1</v>
      </c>
      <c r="X56" s="121">
        <v>1</v>
      </c>
      <c r="Y56" s="128">
        <f>IF(AND(S56&lt;0,O56&gt;0),O56,0)</f>
        <v>0</v>
      </c>
      <c r="Z56" s="128">
        <f>IF(AND(S56&gt;0,O56&gt;0),O56,0)</f>
        <v>0</v>
      </c>
      <c r="AA56" s="75"/>
      <c r="AB56" s="131">
        <v>9.9999999999999995E-7</v>
      </c>
      <c r="AC56" s="131">
        <f>IF(OR(OR(F56="#N/A N/A",F56="#N/A Real Time"),OR(AB56="#N/A N/A",AB56="#N/A Real Time")),0,  F56 - AB56)</f>
        <v>0</v>
      </c>
      <c r="AD56" s="191">
        <f>IF(OR(AB56=0,AB56="#N/A N/A"),0,AC56 / AB56*100)</f>
        <v>0</v>
      </c>
      <c r="AE56" s="133">
        <v>366200</v>
      </c>
      <c r="AF56" s="134">
        <f>IF(D56 = D816,1,_xll.BDP(K56,$AF$11)*L56)</f>
        <v>0.876</v>
      </c>
      <c r="AG56" s="135">
        <f>AC56*AE56*V56/AF56 / AI750</f>
        <v>0</v>
      </c>
      <c r="AH56" s="301">
        <f>AC56*AE56*V56/AF56 / AI816</f>
        <v>0</v>
      </c>
      <c r="AI56" s="78"/>
      <c r="AJ56" s="74"/>
      <c r="AK56" s="66"/>
    </row>
    <row r="57" spans="1:37" s="30" customFormat="1" ht="12" customHeight="1" x14ac:dyDescent="0.2">
      <c r="A57" s="103" t="s">
        <v>281</v>
      </c>
      <c r="B57" s="103"/>
      <c r="C57" s="103"/>
      <c r="D57" s="103"/>
      <c r="E57" s="103" t="s">
        <v>217</v>
      </c>
      <c r="F57" s="137"/>
      <c r="G57" s="137"/>
      <c r="H57" s="138"/>
      <c r="I57" s="139"/>
      <c r="J57" s="140"/>
      <c r="K57" s="103"/>
      <c r="L57" s="103"/>
      <c r="M57" s="265"/>
      <c r="N57" s="172">
        <f t="shared" ref="N57:U57" si="39" xml:space="preserve"> SUM(N55:N56)</f>
        <v>0</v>
      </c>
      <c r="O57" s="141">
        <f t="shared" si="39"/>
        <v>0</v>
      </c>
      <c r="P57" s="277">
        <f t="shared" si="39"/>
        <v>0</v>
      </c>
      <c r="Q57" s="142">
        <f t="shared" si="39"/>
        <v>0.41822750114207397</v>
      </c>
      <c r="R57" s="143">
        <f t="shared" si="39"/>
        <v>2.532177108612398E-7</v>
      </c>
      <c r="S57" s="287">
        <f t="shared" si="39"/>
        <v>2.3349447338327236E-7</v>
      </c>
      <c r="T57" s="143">
        <f t="shared" si="39"/>
        <v>0</v>
      </c>
      <c r="U57" s="287">
        <f t="shared" si="39"/>
        <v>2.532177108612398E-7</v>
      </c>
      <c r="V57" s="103"/>
      <c r="W57" s="103"/>
      <c r="X57" s="103"/>
      <c r="Y57" s="144">
        <f xml:space="preserve"> SUM(Y55:Y56)</f>
        <v>0</v>
      </c>
      <c r="Z57" s="144">
        <f xml:space="preserve"> SUM(Z55:Z56)</f>
        <v>0</v>
      </c>
      <c r="AA57" s="103"/>
      <c r="AB57" s="145"/>
      <c r="AC57" s="145"/>
      <c r="AD57" s="192"/>
      <c r="AE57" s="146"/>
      <c r="AF57" s="147"/>
      <c r="AG57" s="148">
        <f xml:space="preserve"> SUM(AG55:AG56)</f>
        <v>0</v>
      </c>
      <c r="AH57" s="302">
        <f xml:space="preserve"> SUM(AH55:AH56)</f>
        <v>0</v>
      </c>
      <c r="AI57" s="223"/>
      <c r="AJ57" s="74"/>
      <c r="AK57" s="66"/>
    </row>
    <row r="58" spans="1:37" s="30" customFormat="1" ht="12" customHeight="1" x14ac:dyDescent="0.2">
      <c r="B58" s="32"/>
      <c r="C58" s="52"/>
      <c r="F58" s="38"/>
      <c r="G58" s="38"/>
      <c r="H58" s="39"/>
      <c r="I58" s="42"/>
      <c r="J58" s="18"/>
      <c r="K58" s="32"/>
      <c r="L58" s="32"/>
      <c r="M58" s="266"/>
      <c r="N58" s="100"/>
      <c r="O58" s="58"/>
      <c r="P58" s="278"/>
      <c r="Q58" s="40"/>
      <c r="R58" s="10"/>
      <c r="S58" s="285"/>
      <c r="T58" s="101"/>
      <c r="U58" s="298"/>
      <c r="V58" s="24"/>
      <c r="Y58" s="54"/>
      <c r="Z58" s="54"/>
      <c r="AA58" s="75"/>
      <c r="AB58" s="69"/>
      <c r="AC58" s="68"/>
      <c r="AD58" s="61"/>
      <c r="AE58" s="60"/>
      <c r="AF58" s="62"/>
      <c r="AG58" s="73"/>
      <c r="AH58" s="300"/>
      <c r="AI58" s="78"/>
      <c r="AJ58" s="74"/>
      <c r="AK58" s="66"/>
    </row>
    <row r="59" spans="1:37" s="30" customFormat="1" ht="12" customHeight="1" x14ac:dyDescent="0.2">
      <c r="B59" s="121">
        <v>27226</v>
      </c>
      <c r="C59" s="121" t="s">
        <v>216</v>
      </c>
      <c r="D59" s="121" t="str">
        <f>_xll.BDP(C59,$D$11)</f>
        <v>DKK</v>
      </c>
      <c r="E59" s="121" t="s">
        <v>346</v>
      </c>
      <c r="F59" s="122">
        <f>_xll.BDP(C59,$F$11)</f>
        <v>136.4</v>
      </c>
      <c r="G59" s="122">
        <f>_xll.BDP(C59,$G$11)</f>
        <v>135.6</v>
      </c>
      <c r="H59" s="123">
        <f t="shared" ref="H59:H67" si="40">IF(OR(OR(G59="#N/A N/A",G59="#N/A Real Time"),OR(F59="#N/A N/A",F59="#N/A Real Time")),0,  G59 - F59)</f>
        <v>-0.80000000000001137</v>
      </c>
      <c r="I59" s="124">
        <f t="shared" ref="I59:I67" si="41">IF(OR(F59=0,F59="#N/A N/A"),0,H59 / F59*100)</f>
        <v>-0.58651026392962713</v>
      </c>
      <c r="J59" s="125">
        <v>-26782</v>
      </c>
      <c r="K59" s="121" t="str">
        <f>CONCATENATE(D816,D59, " Curncy")</f>
        <v>EURDKK Curncy</v>
      </c>
      <c r="L59" s="121">
        <f>IF(D59 = D816,1,_xll.BDP(K59,$L$11))</f>
        <v>1</v>
      </c>
      <c r="M59" s="264">
        <f>IF(D59 = D816,1,_xll.BDP(K59,$M$11)*L59)</f>
        <v>7.4485999999999999</v>
      </c>
      <c r="N59" s="127">
        <f t="shared" ref="N59:N67" si="42">H59*J59*V59/M59</f>
        <v>2876.4600059071913</v>
      </c>
      <c r="O59" s="128">
        <f>N59 / AA750</f>
        <v>1.7415655739776333E-5</v>
      </c>
      <c r="P59" s="276">
        <f>N59 / AA816</f>
        <v>1.6059142750136496E-5</v>
      </c>
      <c r="Q59" s="129">
        <f t="shared" ref="Q59:Q67" si="43">IF(J59=0,0,G59*J59*V59/M59)</f>
        <v>-487559.97100126196</v>
      </c>
      <c r="R59" s="130">
        <f>Q59 / AA750*100</f>
        <v>-0.29519536478920461</v>
      </c>
      <c r="S59" s="286">
        <f>Q59 / AA816*100</f>
        <v>-0.27220246961480976</v>
      </c>
      <c r="T59" s="130">
        <f t="shared" ref="T59:T67" si="44">IF(S59&lt;0,R59,0)</f>
        <v>-0.29519536478920461</v>
      </c>
      <c r="U59" s="286">
        <f t="shared" ref="U59:U67" si="45">IF(S59&gt;0,R59,0)</f>
        <v>0</v>
      </c>
      <c r="V59" s="121">
        <f t="shared" ref="V59:V67" si="46">IF(EXACT(D59,UPPER(D59)),1,0.01)/X59</f>
        <v>1</v>
      </c>
      <c r="W59" s="121">
        <v>0</v>
      </c>
      <c r="X59" s="121">
        <v>1</v>
      </c>
      <c r="Y59" s="128">
        <f t="shared" ref="Y59:Y67" si="47">IF(AND(S59&lt;0,O59&gt;0),O59,0)</f>
        <v>1.7415655739776333E-5</v>
      </c>
      <c r="Z59" s="128">
        <f t="shared" ref="Z59:Z67" si="48">IF(AND(S59&gt;0,O59&gt;0),O59,0)</f>
        <v>0</v>
      </c>
      <c r="AA59" s="75"/>
      <c r="AB59" s="131">
        <f>_xll.BDH(C59,$AB$11,$D$1,$D$1)</f>
        <v>133.5</v>
      </c>
      <c r="AC59" s="131">
        <f t="shared" ref="AC59:AC67" si="49">IF(OR(OR(F59="#N/A N/A",F59="#N/A Real Time"),OR(AB59="#N/A N/A",AB59="#N/A Real Time")),0,  F59 - AB59)</f>
        <v>2.9000000000000057</v>
      </c>
      <c r="AD59" s="191">
        <f t="shared" ref="AD59:AD67" si="50">IF(OR(AB59=0,AB59="#N/A N/A"),0,AC59 / AB59*100)</f>
        <v>2.172284644194761</v>
      </c>
      <c r="AE59" s="133">
        <v>-26782</v>
      </c>
      <c r="AF59" s="134">
        <f>IF(D59 = D816,1,_xll.BDP(K59,$AF$11)*L59)</f>
        <v>7.4512999999999998</v>
      </c>
      <c r="AG59" s="135">
        <f>AC59*AE59*V59/AF59 / AI750</f>
        <v>-6.2669702906615934E-5</v>
      </c>
      <c r="AH59" s="301">
        <f>AC59*AE59*V59/AF59 / AI816</f>
        <v>-5.7815692523689979E-5</v>
      </c>
      <c r="AI59" s="78"/>
      <c r="AJ59" s="74"/>
      <c r="AK59" s="66"/>
    </row>
    <row r="60" spans="1:37" s="30" customFormat="1" ht="12" customHeight="1" x14ac:dyDescent="0.2">
      <c r="B60" s="121">
        <v>22805</v>
      </c>
      <c r="C60" s="121" t="s">
        <v>539</v>
      </c>
      <c r="D60" s="121" t="str">
        <f>_xll.BDP(C60,$D$11)</f>
        <v>DKK</v>
      </c>
      <c r="E60" s="121" t="s">
        <v>563</v>
      </c>
      <c r="F60" s="122">
        <f>_xll.BDP(C60,$F$11)</f>
        <v>510.6</v>
      </c>
      <c r="G60" s="122">
        <f>_xll.BDP(C60,$G$11)</f>
        <v>503.4</v>
      </c>
      <c r="H60" s="123">
        <f t="shared" si="40"/>
        <v>-7.2000000000000455</v>
      </c>
      <c r="I60" s="124">
        <f t="shared" si="41"/>
        <v>-1.4101057579318539</v>
      </c>
      <c r="J60" s="125">
        <v>0</v>
      </c>
      <c r="K60" s="121" t="str">
        <f>CONCATENATE(D816,D60, " Curncy")</f>
        <v>EURDKK Curncy</v>
      </c>
      <c r="L60" s="121">
        <f>IF(D60 = D816,1,_xll.BDP(K60,$L$11))</f>
        <v>1</v>
      </c>
      <c r="M60" s="264">
        <f>IF(D60 = D816,1,_xll.BDP(K60,$M$11)*L60)</f>
        <v>7.4485999999999999</v>
      </c>
      <c r="N60" s="127">
        <f t="shared" si="42"/>
        <v>0</v>
      </c>
      <c r="O60" s="128">
        <f>N60 / AA750</f>
        <v>0</v>
      </c>
      <c r="P60" s="276">
        <f>N60 / AA816</f>
        <v>0</v>
      </c>
      <c r="Q60" s="129">
        <f t="shared" si="43"/>
        <v>0</v>
      </c>
      <c r="R60" s="130">
        <f>Q60 / AA750*100</f>
        <v>0</v>
      </c>
      <c r="S60" s="286">
        <f>Q60 / AA816*100</f>
        <v>0</v>
      </c>
      <c r="T60" s="130">
        <f t="shared" si="44"/>
        <v>0</v>
      </c>
      <c r="U60" s="286">
        <f t="shared" si="45"/>
        <v>0</v>
      </c>
      <c r="V60" s="121">
        <f t="shared" si="46"/>
        <v>1</v>
      </c>
      <c r="W60" s="121">
        <v>0</v>
      </c>
      <c r="X60" s="121">
        <v>1</v>
      </c>
      <c r="Y60" s="128">
        <f t="shared" si="47"/>
        <v>0</v>
      </c>
      <c r="Z60" s="128">
        <f t="shared" si="48"/>
        <v>0</v>
      </c>
      <c r="AA60" s="75"/>
      <c r="AB60" s="131">
        <f>_xll.BDH(C60,$AB$11,$D$1,$D$1)</f>
        <v>501</v>
      </c>
      <c r="AC60" s="131">
        <f t="shared" si="49"/>
        <v>9.6000000000000227</v>
      </c>
      <c r="AD60" s="191">
        <f t="shared" si="50"/>
        <v>1.9161676646706631</v>
      </c>
      <c r="AE60" s="133">
        <v>0</v>
      </c>
      <c r="AF60" s="134">
        <f>IF(D60 = D816,1,_xll.BDP(K60,$AF$11)*L60)</f>
        <v>7.4512999999999998</v>
      </c>
      <c r="AG60" s="135">
        <f>AC60*AE60*V60/AF60 / AI750</f>
        <v>0</v>
      </c>
      <c r="AH60" s="301">
        <f>AC60*AE60*V60/AF60 / AI816</f>
        <v>0</v>
      </c>
      <c r="AI60" s="78"/>
      <c r="AJ60" s="74"/>
      <c r="AK60" s="66"/>
    </row>
    <row r="61" spans="1:37" s="30" customFormat="1" ht="12" customHeight="1" x14ac:dyDescent="0.2">
      <c r="B61" s="121">
        <v>2982</v>
      </c>
      <c r="C61" s="121" t="s">
        <v>540</v>
      </c>
      <c r="D61" s="121" t="str">
        <f>_xll.BDP(C61,$D$11)</f>
        <v>DKK</v>
      </c>
      <c r="E61" s="121" t="s">
        <v>564</v>
      </c>
      <c r="F61" s="122">
        <f>_xll.BDP(C61,$F$11)</f>
        <v>225.4</v>
      </c>
      <c r="G61" s="122">
        <f>_xll.BDP(C61,$G$11)</f>
        <v>225.1</v>
      </c>
      <c r="H61" s="123">
        <f t="shared" si="40"/>
        <v>-0.30000000000001137</v>
      </c>
      <c r="I61" s="124">
        <f t="shared" si="41"/>
        <v>-0.13309671694765368</v>
      </c>
      <c r="J61" s="125">
        <v>0</v>
      </c>
      <c r="K61" s="121" t="str">
        <f>CONCATENATE(D816,D61, " Curncy")</f>
        <v>EURDKK Curncy</v>
      </c>
      <c r="L61" s="121">
        <f>IF(D61 = D816,1,_xll.BDP(K61,$L$11))</f>
        <v>1</v>
      </c>
      <c r="M61" s="264">
        <f>IF(D61 = D816,1,_xll.BDP(K61,$M$11)*L61)</f>
        <v>7.4485999999999999</v>
      </c>
      <c r="N61" s="127">
        <f t="shared" si="42"/>
        <v>0</v>
      </c>
      <c r="O61" s="128">
        <f>N61 / AA750</f>
        <v>0</v>
      </c>
      <c r="P61" s="276">
        <f>N61 / AA816</f>
        <v>0</v>
      </c>
      <c r="Q61" s="129">
        <f t="shared" si="43"/>
        <v>0</v>
      </c>
      <c r="R61" s="130">
        <f>Q61 / AA750*100</f>
        <v>0</v>
      </c>
      <c r="S61" s="286">
        <f>Q61 / AA816*100</f>
        <v>0</v>
      </c>
      <c r="T61" s="130">
        <f t="shared" si="44"/>
        <v>0</v>
      </c>
      <c r="U61" s="286">
        <f t="shared" si="45"/>
        <v>0</v>
      </c>
      <c r="V61" s="121">
        <f t="shared" si="46"/>
        <v>1</v>
      </c>
      <c r="W61" s="121">
        <v>0</v>
      </c>
      <c r="X61" s="121">
        <v>1</v>
      </c>
      <c r="Y61" s="128">
        <f t="shared" si="47"/>
        <v>0</v>
      </c>
      <c r="Z61" s="128">
        <f t="shared" si="48"/>
        <v>0</v>
      </c>
      <c r="AA61" s="75"/>
      <c r="AB61" s="131">
        <f>_xll.BDH(C61,$AB$11,$D$1,$D$1)</f>
        <v>224.9</v>
      </c>
      <c r="AC61" s="131">
        <f t="shared" si="49"/>
        <v>0.5</v>
      </c>
      <c r="AD61" s="191">
        <f t="shared" si="50"/>
        <v>0.22232103156958646</v>
      </c>
      <c r="AE61" s="133">
        <v>0</v>
      </c>
      <c r="AF61" s="134">
        <f>IF(D61 = D816,1,_xll.BDP(K61,$AF$11)*L61)</f>
        <v>7.4512999999999998</v>
      </c>
      <c r="AG61" s="135">
        <f>AC61*AE61*V61/AF61 / AI750</f>
        <v>0</v>
      </c>
      <c r="AH61" s="301">
        <f>AC61*AE61*V61/AF61 / AI816</f>
        <v>0</v>
      </c>
      <c r="AI61" s="78"/>
      <c r="AJ61" s="74"/>
      <c r="AK61" s="66"/>
    </row>
    <row r="62" spans="1:37" s="30" customFormat="1" ht="12" customHeight="1" x14ac:dyDescent="0.2">
      <c r="B62" s="121">
        <v>7096</v>
      </c>
      <c r="C62" s="121" t="s">
        <v>541</v>
      </c>
      <c r="D62" s="121" t="str">
        <f>_xll.BDP(C62,$D$11)</f>
        <v>DKK</v>
      </c>
      <c r="E62" s="121" t="s">
        <v>565</v>
      </c>
      <c r="F62" s="122">
        <f>_xll.BDP(C62,$F$11)</f>
        <v>213.4</v>
      </c>
      <c r="G62" s="122">
        <f>_xll.BDP(C62,$G$11)</f>
        <v>212.3</v>
      </c>
      <c r="H62" s="123">
        <f t="shared" si="40"/>
        <v>-1.0999999999999943</v>
      </c>
      <c r="I62" s="124">
        <f t="shared" si="41"/>
        <v>-0.51546391752577048</v>
      </c>
      <c r="J62" s="125">
        <v>0</v>
      </c>
      <c r="K62" s="121" t="str">
        <f>CONCATENATE(D816,D62, " Curncy")</f>
        <v>EURDKK Curncy</v>
      </c>
      <c r="L62" s="121">
        <f>IF(D62 = D816,1,_xll.BDP(K62,$L$11))</f>
        <v>1</v>
      </c>
      <c r="M62" s="264">
        <f>IF(D62 = D816,1,_xll.BDP(K62,$M$11)*L62)</f>
        <v>7.4485999999999999</v>
      </c>
      <c r="N62" s="127">
        <f t="shared" si="42"/>
        <v>0</v>
      </c>
      <c r="O62" s="128">
        <f>N62 / AA750</f>
        <v>0</v>
      </c>
      <c r="P62" s="276">
        <f>N62 / AA816</f>
        <v>0</v>
      </c>
      <c r="Q62" s="129">
        <f t="shared" si="43"/>
        <v>0</v>
      </c>
      <c r="R62" s="130">
        <f>Q62 / AA750*100</f>
        <v>0</v>
      </c>
      <c r="S62" s="286">
        <f>Q62 / AA816*100</f>
        <v>0</v>
      </c>
      <c r="T62" s="130">
        <f t="shared" si="44"/>
        <v>0</v>
      </c>
      <c r="U62" s="286">
        <f t="shared" si="45"/>
        <v>0</v>
      </c>
      <c r="V62" s="121">
        <f t="shared" si="46"/>
        <v>1</v>
      </c>
      <c r="W62" s="121">
        <v>0</v>
      </c>
      <c r="X62" s="121">
        <v>1</v>
      </c>
      <c r="Y62" s="128">
        <f t="shared" si="47"/>
        <v>0</v>
      </c>
      <c r="Z62" s="128">
        <f t="shared" si="48"/>
        <v>0</v>
      </c>
      <c r="AA62" s="75"/>
      <c r="AB62" s="131">
        <f>_xll.BDH(C62,$AB$11,$D$1,$D$1)</f>
        <v>212.5</v>
      </c>
      <c r="AC62" s="131">
        <f t="shared" si="49"/>
        <v>0.90000000000000568</v>
      </c>
      <c r="AD62" s="191">
        <f t="shared" si="50"/>
        <v>0.42352941176470854</v>
      </c>
      <c r="AE62" s="133">
        <v>0</v>
      </c>
      <c r="AF62" s="134">
        <f>IF(D62 = D816,1,_xll.BDP(K62,$AF$11)*L62)</f>
        <v>7.4512999999999998</v>
      </c>
      <c r="AG62" s="135">
        <f>AC62*AE62*V62/AF62 / AI750</f>
        <v>0</v>
      </c>
      <c r="AH62" s="301">
        <f>AC62*AE62*V62/AF62 / AI816</f>
        <v>0</v>
      </c>
      <c r="AI62" s="78"/>
      <c r="AJ62" s="74"/>
      <c r="AK62" s="66"/>
    </row>
    <row r="63" spans="1:37" s="30" customFormat="1" x14ac:dyDescent="0.2">
      <c r="B63" s="121">
        <v>1537</v>
      </c>
      <c r="C63" s="121" t="s">
        <v>542</v>
      </c>
      <c r="D63" s="121" t="str">
        <f>_xll.BDP(C63,$D$11)</f>
        <v>DKK</v>
      </c>
      <c r="E63" s="121" t="s">
        <v>566</v>
      </c>
      <c r="F63" s="122">
        <f>_xll.BDP(C63,$F$11)</f>
        <v>297.5</v>
      </c>
      <c r="G63" s="122">
        <f>_xll.BDP(C63,$G$11)</f>
        <v>293.85000000000002</v>
      </c>
      <c r="H63" s="123">
        <f t="shared" si="40"/>
        <v>-3.6499999999999773</v>
      </c>
      <c r="I63" s="124">
        <f t="shared" si="41"/>
        <v>-1.2268907563025133</v>
      </c>
      <c r="J63" s="125">
        <v>0</v>
      </c>
      <c r="K63" s="121" t="str">
        <f>CONCATENATE(D816,D63, " Curncy")</f>
        <v>EURDKK Curncy</v>
      </c>
      <c r="L63" s="121">
        <f>IF(D63 = D816,1,_xll.BDP(K63,$L$11))</f>
        <v>1</v>
      </c>
      <c r="M63" s="264">
        <f>IF(D63 = D816,1,_xll.BDP(K63,$M$11)*L63)</f>
        <v>7.4485999999999999</v>
      </c>
      <c r="N63" s="127">
        <f t="shared" si="42"/>
        <v>0</v>
      </c>
      <c r="O63" s="128">
        <f>N63 / AA750</f>
        <v>0</v>
      </c>
      <c r="P63" s="276">
        <f>N63 / AA816</f>
        <v>0</v>
      </c>
      <c r="Q63" s="129">
        <f t="shared" si="43"/>
        <v>0</v>
      </c>
      <c r="R63" s="130">
        <f>Q63 / AA750*100</f>
        <v>0</v>
      </c>
      <c r="S63" s="286">
        <f>Q63 / AA816*100</f>
        <v>0</v>
      </c>
      <c r="T63" s="130">
        <f t="shared" si="44"/>
        <v>0</v>
      </c>
      <c r="U63" s="286">
        <f t="shared" si="45"/>
        <v>0</v>
      </c>
      <c r="V63" s="121">
        <f t="shared" si="46"/>
        <v>1</v>
      </c>
      <c r="W63" s="121">
        <v>0</v>
      </c>
      <c r="X63" s="121">
        <v>1</v>
      </c>
      <c r="Y63" s="128">
        <f t="shared" si="47"/>
        <v>0</v>
      </c>
      <c r="Z63" s="128">
        <f t="shared" si="48"/>
        <v>0</v>
      </c>
      <c r="AA63" s="75"/>
      <c r="AB63" s="131">
        <f>_xll.BDH(C63,$AB$11,$D$1,$D$1)</f>
        <v>293.60000000000002</v>
      </c>
      <c r="AC63" s="131">
        <f t="shared" si="49"/>
        <v>3.8999999999999773</v>
      </c>
      <c r="AD63" s="191">
        <f t="shared" si="50"/>
        <v>1.3283378746593928</v>
      </c>
      <c r="AE63" s="133">
        <v>0</v>
      </c>
      <c r="AF63" s="134">
        <f>IF(D63 = D816,1,_xll.BDP(K63,$AF$11)*L63)</f>
        <v>7.4512999999999998</v>
      </c>
      <c r="AG63" s="135">
        <f>AC63*AE63*V63/AF63 / AI750</f>
        <v>0</v>
      </c>
      <c r="AH63" s="301">
        <f>AC63*AE63*V63/AF63 / AI816</f>
        <v>0</v>
      </c>
      <c r="AI63" s="78"/>
      <c r="AJ63" s="74"/>
      <c r="AK63" s="66"/>
    </row>
    <row r="64" spans="1:37" s="30" customFormat="1" ht="12" customHeight="1" x14ac:dyDescent="0.2">
      <c r="B64" s="121">
        <v>6813</v>
      </c>
      <c r="C64" s="121" t="s">
        <v>543</v>
      </c>
      <c r="D64" s="121" t="str">
        <f>_xll.BDP(C64,$D$11)</f>
        <v>DKK</v>
      </c>
      <c r="E64" s="121" t="s">
        <v>567</v>
      </c>
      <c r="F64" s="122">
        <f>_xll.BDP(C64,$F$11)</f>
        <v>50.12</v>
      </c>
      <c r="G64" s="122">
        <f>_xll.BDP(C64,$G$11)</f>
        <v>49.71</v>
      </c>
      <c r="H64" s="123">
        <f t="shared" si="40"/>
        <v>-0.40999999999999659</v>
      </c>
      <c r="I64" s="124">
        <f t="shared" si="41"/>
        <v>-0.81803671189145366</v>
      </c>
      <c r="J64" s="125">
        <v>0</v>
      </c>
      <c r="K64" s="121" t="str">
        <f>CONCATENATE(D816,D64, " Curncy")</f>
        <v>EURDKK Curncy</v>
      </c>
      <c r="L64" s="121">
        <f>IF(D64 = D816,1,_xll.BDP(K64,$L$11))</f>
        <v>1</v>
      </c>
      <c r="M64" s="264">
        <f>IF(D64 = D816,1,_xll.BDP(K64,$M$11)*L64)</f>
        <v>7.4485999999999999</v>
      </c>
      <c r="N64" s="127">
        <f t="shared" si="42"/>
        <v>0</v>
      </c>
      <c r="O64" s="128">
        <f>N64 / AA750</f>
        <v>0</v>
      </c>
      <c r="P64" s="276">
        <f>N64 / AA816</f>
        <v>0</v>
      </c>
      <c r="Q64" s="129">
        <f t="shared" si="43"/>
        <v>0</v>
      </c>
      <c r="R64" s="130">
        <f>Q64 / AA750*100</f>
        <v>0</v>
      </c>
      <c r="S64" s="286">
        <f>Q64 / AA816*100</f>
        <v>0</v>
      </c>
      <c r="T64" s="130">
        <f t="shared" si="44"/>
        <v>0</v>
      </c>
      <c r="U64" s="286">
        <f t="shared" si="45"/>
        <v>0</v>
      </c>
      <c r="V64" s="121">
        <f t="shared" si="46"/>
        <v>1</v>
      </c>
      <c r="W64" s="121">
        <v>0</v>
      </c>
      <c r="X64" s="121">
        <v>1</v>
      </c>
      <c r="Y64" s="128">
        <f t="shared" si="47"/>
        <v>0</v>
      </c>
      <c r="Z64" s="128">
        <f t="shared" si="48"/>
        <v>0</v>
      </c>
      <c r="AA64" s="75"/>
      <c r="AB64" s="131">
        <f>_xll.BDH(C64,$AB$11,$D$1,$D$1)</f>
        <v>49.91</v>
      </c>
      <c r="AC64" s="131">
        <f t="shared" si="49"/>
        <v>0.21000000000000085</v>
      </c>
      <c r="AD64" s="191">
        <f t="shared" si="50"/>
        <v>0.42075736325385865</v>
      </c>
      <c r="AE64" s="133">
        <v>0</v>
      </c>
      <c r="AF64" s="134">
        <f>IF(D64 = D816,1,_xll.BDP(K64,$AF$11)*L64)</f>
        <v>7.4512999999999998</v>
      </c>
      <c r="AG64" s="135">
        <f>AC64*AE64*V64/AF64 / AI750</f>
        <v>0</v>
      </c>
      <c r="AH64" s="301">
        <f>AC64*AE64*V64/AF64 / AI816</f>
        <v>0</v>
      </c>
      <c r="AI64" s="78"/>
      <c r="AJ64" s="74"/>
      <c r="AK64" s="66"/>
    </row>
    <row r="65" spans="1:37" s="30" customFormat="1" ht="12" customHeight="1" x14ac:dyDescent="0.2">
      <c r="B65" s="121">
        <v>2135</v>
      </c>
      <c r="C65" s="121" t="s">
        <v>544</v>
      </c>
      <c r="D65" s="121" t="str">
        <f>_xll.BDP(C65,$D$11)</f>
        <v>DKK</v>
      </c>
      <c r="E65" s="121" t="s">
        <v>568</v>
      </c>
      <c r="F65" s="122">
        <f>_xll.BDP(C65,$F$11)</f>
        <v>284.60000000000002</v>
      </c>
      <c r="G65" s="122">
        <f>_xll.BDP(C65,$G$11)</f>
        <v>287</v>
      </c>
      <c r="H65" s="123">
        <f t="shared" si="40"/>
        <v>2.3999999999999773</v>
      </c>
      <c r="I65" s="124">
        <f t="shared" si="41"/>
        <v>0.84328882642304182</v>
      </c>
      <c r="J65" s="125">
        <v>0</v>
      </c>
      <c r="K65" s="121" t="str">
        <f>CONCATENATE(D816,D65, " Curncy")</f>
        <v>EURDKK Curncy</v>
      </c>
      <c r="L65" s="121">
        <f>IF(D65 = D816,1,_xll.BDP(K65,$L$11))</f>
        <v>1</v>
      </c>
      <c r="M65" s="264">
        <f>IF(D65 = D816,1,_xll.BDP(K65,$M$11)*L65)</f>
        <v>7.4485999999999999</v>
      </c>
      <c r="N65" s="127">
        <f t="shared" si="42"/>
        <v>0</v>
      </c>
      <c r="O65" s="128">
        <f>N65 / AA750</f>
        <v>0</v>
      </c>
      <c r="P65" s="276">
        <f>N65 / AA816</f>
        <v>0</v>
      </c>
      <c r="Q65" s="129">
        <f t="shared" si="43"/>
        <v>0</v>
      </c>
      <c r="R65" s="130">
        <f>Q65 / AA750*100</f>
        <v>0</v>
      </c>
      <c r="S65" s="286">
        <f>Q65 / AA816*100</f>
        <v>0</v>
      </c>
      <c r="T65" s="130">
        <f t="shared" si="44"/>
        <v>0</v>
      </c>
      <c r="U65" s="286">
        <f t="shared" si="45"/>
        <v>0</v>
      </c>
      <c r="V65" s="121">
        <f t="shared" si="46"/>
        <v>1</v>
      </c>
      <c r="W65" s="121">
        <v>0</v>
      </c>
      <c r="X65" s="121">
        <v>1</v>
      </c>
      <c r="Y65" s="128">
        <f t="shared" si="47"/>
        <v>0</v>
      </c>
      <c r="Z65" s="128">
        <f t="shared" si="48"/>
        <v>0</v>
      </c>
      <c r="AA65" s="75"/>
      <c r="AB65" s="131">
        <f>_xll.BDH(C65,$AB$11,$D$1,$D$1)</f>
        <v>283</v>
      </c>
      <c r="AC65" s="131">
        <f t="shared" si="49"/>
        <v>1.6000000000000227</v>
      </c>
      <c r="AD65" s="191">
        <f t="shared" si="50"/>
        <v>0.56537102473499035</v>
      </c>
      <c r="AE65" s="133">
        <v>0</v>
      </c>
      <c r="AF65" s="134">
        <f>IF(D65 = D816,1,_xll.BDP(K65,$AF$11)*L65)</f>
        <v>7.4512999999999998</v>
      </c>
      <c r="AG65" s="135">
        <f>AC65*AE65*V65/AF65 / AI750</f>
        <v>0</v>
      </c>
      <c r="AH65" s="301">
        <f>AC65*AE65*V65/AF65 / AI816</f>
        <v>0</v>
      </c>
      <c r="AI65" s="78"/>
      <c r="AJ65" s="74"/>
      <c r="AK65" s="66"/>
    </row>
    <row r="66" spans="1:37" s="30" customFormat="1" ht="12" customHeight="1" x14ac:dyDescent="0.2">
      <c r="B66" s="121">
        <v>2041</v>
      </c>
      <c r="C66" s="121" t="s">
        <v>545</v>
      </c>
      <c r="D66" s="121" t="str">
        <f>_xll.BDP(C66,$D$11)</f>
        <v>DKK</v>
      </c>
      <c r="E66" s="121" t="s">
        <v>569</v>
      </c>
      <c r="F66" s="122">
        <f>_xll.BDP(C66,$F$11)</f>
        <v>429.8</v>
      </c>
      <c r="G66" s="122">
        <f>_xll.BDP(C66,$G$11)</f>
        <v>433.6</v>
      </c>
      <c r="H66" s="123">
        <f t="shared" si="40"/>
        <v>3.8000000000000114</v>
      </c>
      <c r="I66" s="124">
        <f t="shared" si="41"/>
        <v>0.88413215449046323</v>
      </c>
      <c r="J66" s="125">
        <v>0</v>
      </c>
      <c r="K66" s="121" t="str">
        <f>CONCATENATE(D816,D66, " Curncy")</f>
        <v>EURDKK Curncy</v>
      </c>
      <c r="L66" s="121">
        <f>IF(D66 = D816,1,_xll.BDP(K66,$L$11))</f>
        <v>1</v>
      </c>
      <c r="M66" s="264">
        <f>IF(D66 = D816,1,_xll.BDP(K66,$M$11)*L66)</f>
        <v>7.4485999999999999</v>
      </c>
      <c r="N66" s="127">
        <f t="shared" si="42"/>
        <v>0</v>
      </c>
      <c r="O66" s="128">
        <f>N66 / AA750</f>
        <v>0</v>
      </c>
      <c r="P66" s="276">
        <f>N66 / AA816</f>
        <v>0</v>
      </c>
      <c r="Q66" s="129">
        <f t="shared" si="43"/>
        <v>0</v>
      </c>
      <c r="R66" s="130">
        <f>Q66 / AA750*100</f>
        <v>0</v>
      </c>
      <c r="S66" s="286">
        <f>Q66 / AA816*100</f>
        <v>0</v>
      </c>
      <c r="T66" s="130">
        <f t="shared" si="44"/>
        <v>0</v>
      </c>
      <c r="U66" s="286">
        <f t="shared" si="45"/>
        <v>0</v>
      </c>
      <c r="V66" s="121">
        <f t="shared" si="46"/>
        <v>1</v>
      </c>
      <c r="W66" s="121">
        <v>0</v>
      </c>
      <c r="X66" s="121">
        <v>1</v>
      </c>
      <c r="Y66" s="128">
        <f t="shared" si="47"/>
        <v>0</v>
      </c>
      <c r="Z66" s="128">
        <f t="shared" si="48"/>
        <v>0</v>
      </c>
      <c r="AA66" s="75"/>
      <c r="AB66" s="131">
        <f>_xll.BDH(C66,$AB$11,$D$1,$D$1)</f>
        <v>436.4</v>
      </c>
      <c r="AC66" s="131">
        <f t="shared" si="49"/>
        <v>-6.5999999999999659</v>
      </c>
      <c r="AD66" s="191">
        <f t="shared" si="50"/>
        <v>-1.5123739688359226</v>
      </c>
      <c r="AE66" s="133">
        <v>0</v>
      </c>
      <c r="AF66" s="134">
        <f>IF(D66 = D816,1,_xll.BDP(K66,$AF$11)*L66)</f>
        <v>7.4512999999999998</v>
      </c>
      <c r="AG66" s="135">
        <f>AC66*AE66*V66/AF66 / AI750</f>
        <v>0</v>
      </c>
      <c r="AH66" s="301">
        <f>AC66*AE66*V66/AF66 / AI816</f>
        <v>0</v>
      </c>
      <c r="AI66" s="78"/>
      <c r="AJ66" s="74"/>
      <c r="AK66" s="66"/>
    </row>
    <row r="67" spans="1:37" s="30" customFormat="1" ht="12" customHeight="1" x14ac:dyDescent="0.2">
      <c r="B67" s="121">
        <v>22608</v>
      </c>
      <c r="C67" s="121" t="s">
        <v>215</v>
      </c>
      <c r="D67" s="121" t="str">
        <f>_xll.BDP(C67,$D$11)</f>
        <v>DKK</v>
      </c>
      <c r="E67" s="121" t="s">
        <v>304</v>
      </c>
      <c r="F67" s="122">
        <f>_xll.BDP(C67,$F$11)</f>
        <v>224.2</v>
      </c>
      <c r="G67" s="122">
        <f>_xll.BDP(C67,$G$11)</f>
        <v>223</v>
      </c>
      <c r="H67" s="123">
        <f t="shared" si="40"/>
        <v>-1.1999999999999886</v>
      </c>
      <c r="I67" s="124">
        <f t="shared" si="41"/>
        <v>-0.53523639607492801</v>
      </c>
      <c r="J67" s="125">
        <v>0</v>
      </c>
      <c r="K67" s="121" t="str">
        <f>CONCATENATE(D816,D67, " Curncy")</f>
        <v>EURDKK Curncy</v>
      </c>
      <c r="L67" s="121">
        <f>IF(D67 = D816,1,_xll.BDP(K67,$L$11))</f>
        <v>1</v>
      </c>
      <c r="M67" s="264">
        <f>IF(D67 = D816,1,_xll.BDP(K67,$M$11)*L67)</f>
        <v>7.4485999999999999</v>
      </c>
      <c r="N67" s="127">
        <f t="shared" si="42"/>
        <v>0</v>
      </c>
      <c r="O67" s="128">
        <f>N67 / AA750</f>
        <v>0</v>
      </c>
      <c r="P67" s="276">
        <f>N67 / AA816</f>
        <v>0</v>
      </c>
      <c r="Q67" s="129">
        <f t="shared" si="43"/>
        <v>0</v>
      </c>
      <c r="R67" s="130">
        <f>Q67 / AA750*100</f>
        <v>0</v>
      </c>
      <c r="S67" s="286">
        <f>Q67 / AA816*100</f>
        <v>0</v>
      </c>
      <c r="T67" s="130">
        <f t="shared" si="44"/>
        <v>0</v>
      </c>
      <c r="U67" s="286">
        <f t="shared" si="45"/>
        <v>0</v>
      </c>
      <c r="V67" s="121">
        <f t="shared" si="46"/>
        <v>1</v>
      </c>
      <c r="W67" s="121">
        <v>0</v>
      </c>
      <c r="X67" s="121">
        <v>1</v>
      </c>
      <c r="Y67" s="128">
        <f t="shared" si="47"/>
        <v>0</v>
      </c>
      <c r="Z67" s="128">
        <f t="shared" si="48"/>
        <v>0</v>
      </c>
      <c r="AA67" s="75"/>
      <c r="AB67" s="131">
        <f>_xll.BDH(C67,$AB$11,$D$1,$D$1)</f>
        <v>222.8</v>
      </c>
      <c r="AC67" s="131">
        <f t="shared" si="49"/>
        <v>1.3999999999999773</v>
      </c>
      <c r="AD67" s="191">
        <f t="shared" si="50"/>
        <v>0.62836624775582461</v>
      </c>
      <c r="AE67" s="133">
        <v>0</v>
      </c>
      <c r="AF67" s="134">
        <f>IF(D67 = D816,1,_xll.BDP(K67,$AF$11)*L67)</f>
        <v>7.4512999999999998</v>
      </c>
      <c r="AG67" s="135">
        <f>AC67*AE67*V67/AF67 / AI750</f>
        <v>0</v>
      </c>
      <c r="AH67" s="301">
        <f>AC67*AE67*V67/AF67 / AI816</f>
        <v>0</v>
      </c>
      <c r="AI67" s="78"/>
      <c r="AJ67" s="74"/>
      <c r="AK67" s="66"/>
    </row>
    <row r="68" spans="1:37" s="30" customFormat="1" ht="12" customHeight="1" x14ac:dyDescent="0.2">
      <c r="A68" s="103" t="s">
        <v>282</v>
      </c>
      <c r="B68" s="103"/>
      <c r="C68" s="103"/>
      <c r="D68" s="103"/>
      <c r="E68" s="103" t="s">
        <v>214</v>
      </c>
      <c r="F68" s="137"/>
      <c r="G68" s="137"/>
      <c r="H68" s="138"/>
      <c r="I68" s="139"/>
      <c r="J68" s="140"/>
      <c r="K68" s="103"/>
      <c r="L68" s="103"/>
      <c r="M68" s="265"/>
      <c r="N68" s="172">
        <f t="shared" ref="N68:U68" si="51" xml:space="preserve"> SUM(N58:N67)</f>
        <v>2876.4600059071913</v>
      </c>
      <c r="O68" s="141">
        <f t="shared" si="51"/>
        <v>1.7415655739776333E-5</v>
      </c>
      <c r="P68" s="277">
        <f t="shared" si="51"/>
        <v>1.6059142750136496E-5</v>
      </c>
      <c r="Q68" s="142">
        <f t="shared" si="51"/>
        <v>-487559.97100126196</v>
      </c>
      <c r="R68" s="143">
        <f t="shared" si="51"/>
        <v>-0.29519536478920461</v>
      </c>
      <c r="S68" s="287">
        <f t="shared" si="51"/>
        <v>-0.27220246961480976</v>
      </c>
      <c r="T68" s="143">
        <f t="shared" si="51"/>
        <v>-0.29519536478920461</v>
      </c>
      <c r="U68" s="287">
        <f t="shared" si="51"/>
        <v>0</v>
      </c>
      <c r="V68" s="103"/>
      <c r="W68" s="103"/>
      <c r="X68" s="103"/>
      <c r="Y68" s="144">
        <f xml:space="preserve"> SUM(Y58:Y67)</f>
        <v>1.7415655739776333E-5</v>
      </c>
      <c r="Z68" s="144">
        <f xml:space="preserve"> SUM(Z58:Z67)</f>
        <v>0</v>
      </c>
      <c r="AA68" s="103"/>
      <c r="AB68" s="145"/>
      <c r="AC68" s="145"/>
      <c r="AD68" s="192"/>
      <c r="AE68" s="146"/>
      <c r="AF68" s="147"/>
      <c r="AG68" s="148">
        <f xml:space="preserve"> SUM(AG58:AG67)</f>
        <v>-6.2669702906615934E-5</v>
      </c>
      <c r="AH68" s="302">
        <f xml:space="preserve"> SUM(AH58:AH67)</f>
        <v>-5.7815692523689979E-5</v>
      </c>
      <c r="AI68" s="223"/>
      <c r="AJ68" s="74"/>
      <c r="AK68" s="66"/>
    </row>
    <row r="69" spans="1:37" s="30" customFormat="1" ht="12" customHeight="1" x14ac:dyDescent="0.2">
      <c r="B69" s="32"/>
      <c r="C69" s="52"/>
      <c r="F69" s="38"/>
      <c r="G69" s="38"/>
      <c r="H69" s="39"/>
      <c r="I69" s="42"/>
      <c r="J69" s="18"/>
      <c r="K69" s="32"/>
      <c r="L69" s="32"/>
      <c r="M69" s="266"/>
      <c r="N69" s="100"/>
      <c r="O69" s="58"/>
      <c r="P69" s="278"/>
      <c r="Q69" s="40"/>
      <c r="R69" s="10"/>
      <c r="S69" s="285"/>
      <c r="T69" s="101"/>
      <c r="U69" s="298"/>
      <c r="V69" s="24"/>
      <c r="Y69" s="54"/>
      <c r="Z69" s="54"/>
      <c r="AA69" s="75"/>
      <c r="AB69" s="69"/>
      <c r="AC69" s="68"/>
      <c r="AD69" s="61"/>
      <c r="AE69" s="60"/>
      <c r="AF69" s="62"/>
      <c r="AG69" s="73"/>
      <c r="AH69" s="300"/>
      <c r="AI69" s="78"/>
      <c r="AJ69" s="74"/>
      <c r="AK69" s="66"/>
    </row>
    <row r="70" spans="1:37" s="30" customFormat="1" ht="12" customHeight="1" x14ac:dyDescent="0.2">
      <c r="B70" s="121">
        <v>6284</v>
      </c>
      <c r="C70" s="121" t="s">
        <v>546</v>
      </c>
      <c r="D70" s="121" t="str">
        <f>_xll.BDP(C70,$D$11)</f>
        <v>EUR</v>
      </c>
      <c r="E70" s="121" t="s">
        <v>570</v>
      </c>
      <c r="F70" s="122">
        <f>_xll.BDP(C70,$F$11)</f>
        <v>17.45</v>
      </c>
      <c r="G70" s="122">
        <f>_xll.BDP(C70,$G$11)</f>
        <v>17.36</v>
      </c>
      <c r="H70" s="123">
        <f t="shared" ref="H70:H77" si="52">IF(OR(OR(G70="#N/A N/A",G70="#N/A Real Time"),OR(F70="#N/A N/A",F70="#N/A Real Time")),0,  G70 - F70)</f>
        <v>-8.9999999999999858E-2</v>
      </c>
      <c r="I70" s="124">
        <f t="shared" ref="I70:I77" si="53">IF(OR(F70=0,F70="#N/A N/A"),0,H70 / F70*100)</f>
        <v>-0.5157593123209161</v>
      </c>
      <c r="J70" s="125">
        <v>0</v>
      </c>
      <c r="K70" s="121" t="str">
        <f>CONCATENATE(D816,D70, " Curncy")</f>
        <v>EUREUR Curncy</v>
      </c>
      <c r="L70" s="121">
        <f>IF(D70 = D816,1,_xll.BDP(K70,$L$11))</f>
        <v>1</v>
      </c>
      <c r="M70" s="264">
        <f>IF(D70 = D816,1,_xll.BDP(K70,$M$11)*L70)</f>
        <v>1</v>
      </c>
      <c r="N70" s="127">
        <f t="shared" ref="N70:N77" si="54">H70*J70*V70/M70</f>
        <v>0</v>
      </c>
      <c r="O70" s="128">
        <f>N70 / AA750</f>
        <v>0</v>
      </c>
      <c r="P70" s="276">
        <f>N70 / AA816</f>
        <v>0</v>
      </c>
      <c r="Q70" s="129">
        <f t="shared" ref="Q70:Q77" si="55">IF(J70=0,0,G70*J70*V70/M70)</f>
        <v>0</v>
      </c>
      <c r="R70" s="130">
        <f>Q70 / AA750*100</f>
        <v>0</v>
      </c>
      <c r="S70" s="286">
        <f>Q70 / AA816*100</f>
        <v>0</v>
      </c>
      <c r="T70" s="130">
        <f t="shared" ref="T70:T77" si="56">IF(S70&lt;0,R70,0)</f>
        <v>0</v>
      </c>
      <c r="U70" s="286">
        <f t="shared" ref="U70:U77" si="57">IF(S70&gt;0,R70,0)</f>
        <v>0</v>
      </c>
      <c r="V70" s="121">
        <f t="shared" ref="V70:V77" si="58">IF(EXACT(D70,UPPER(D70)),1,0.01)/X70</f>
        <v>1</v>
      </c>
      <c r="W70" s="121">
        <v>0</v>
      </c>
      <c r="X70" s="121">
        <v>1</v>
      </c>
      <c r="Y70" s="128">
        <f t="shared" ref="Y70:Y77" si="59">IF(AND(S70&lt;0,O70&gt;0),O70,0)</f>
        <v>0</v>
      </c>
      <c r="Z70" s="128">
        <f t="shared" ref="Z70:Z77" si="60">IF(AND(S70&gt;0,O70&gt;0),O70,0)</f>
        <v>0</v>
      </c>
      <c r="AA70" s="75"/>
      <c r="AB70" s="131">
        <f>_xll.BDH(C70,$AB$11,$D$1,$D$1)</f>
        <v>18.600000000000001</v>
      </c>
      <c r="AC70" s="131">
        <f t="shared" ref="AC70:AC77" si="61">IF(OR(OR(F70="#N/A N/A",F70="#N/A Real Time"),OR(AB70="#N/A N/A",AB70="#N/A Real Time")),0,  F70 - AB70)</f>
        <v>-1.1500000000000021</v>
      </c>
      <c r="AD70" s="191">
        <f t="shared" ref="AD70:AD77" si="62">IF(OR(AB70=0,AB70="#N/A N/A"),0,AC70 / AB70*100)</f>
        <v>-6.1827956989247426</v>
      </c>
      <c r="AE70" s="133">
        <v>0</v>
      </c>
      <c r="AF70" s="134">
        <f>IF(D70 = D816,1,_xll.BDP(K70,$AF$11)*L70)</f>
        <v>1</v>
      </c>
      <c r="AG70" s="135">
        <f>AC70*AE70*V70/AF70 / AI750</f>
        <v>0</v>
      </c>
      <c r="AH70" s="301">
        <f>AC70*AE70*V70/AF70 / AI816</f>
        <v>0</v>
      </c>
      <c r="AI70" s="78"/>
      <c r="AJ70" s="74"/>
      <c r="AK70" s="66"/>
    </row>
    <row r="71" spans="1:37" s="30" customFormat="1" ht="12" customHeight="1" x14ac:dyDescent="0.2">
      <c r="B71" s="121">
        <v>6401</v>
      </c>
      <c r="C71" s="121" t="s">
        <v>547</v>
      </c>
      <c r="D71" s="121" t="str">
        <f>_xll.BDP(C71,$D$11)</f>
        <v>EUR</v>
      </c>
      <c r="E71" s="121" t="s">
        <v>571</v>
      </c>
      <c r="F71" s="122">
        <f>_xll.BDP(C71,$F$11)</f>
        <v>40.53</v>
      </c>
      <c r="G71" s="122">
        <f>_xll.BDP(C71,$G$11)</f>
        <v>39.92</v>
      </c>
      <c r="H71" s="123">
        <f t="shared" si="52"/>
        <v>-0.60999999999999943</v>
      </c>
      <c r="I71" s="124">
        <f t="shared" si="53"/>
        <v>-1.5050579817419181</v>
      </c>
      <c r="J71" s="125">
        <v>0</v>
      </c>
      <c r="K71" s="121" t="str">
        <f>CONCATENATE(D816,D71, " Curncy")</f>
        <v>EUREUR Curncy</v>
      </c>
      <c r="L71" s="121">
        <f>IF(D71 = D816,1,_xll.BDP(K71,$L$11))</f>
        <v>1</v>
      </c>
      <c r="M71" s="264">
        <f>IF(D71 = D816,1,_xll.BDP(K71,$M$11)*L71)</f>
        <v>1</v>
      </c>
      <c r="N71" s="127">
        <f t="shared" si="54"/>
        <v>0</v>
      </c>
      <c r="O71" s="128">
        <f>N71 / AA750</f>
        <v>0</v>
      </c>
      <c r="P71" s="276">
        <f>N71 / AA816</f>
        <v>0</v>
      </c>
      <c r="Q71" s="129">
        <f t="shared" si="55"/>
        <v>0</v>
      </c>
      <c r="R71" s="130">
        <f>Q71 / AA750*100</f>
        <v>0</v>
      </c>
      <c r="S71" s="286">
        <f>Q71 / AA816*100</f>
        <v>0</v>
      </c>
      <c r="T71" s="130">
        <f t="shared" si="56"/>
        <v>0</v>
      </c>
      <c r="U71" s="286">
        <f t="shared" si="57"/>
        <v>0</v>
      </c>
      <c r="V71" s="121">
        <f t="shared" si="58"/>
        <v>1</v>
      </c>
      <c r="W71" s="121">
        <v>0</v>
      </c>
      <c r="X71" s="121">
        <v>1</v>
      </c>
      <c r="Y71" s="128">
        <f t="shared" si="59"/>
        <v>0</v>
      </c>
      <c r="Z71" s="128">
        <f t="shared" si="60"/>
        <v>0</v>
      </c>
      <c r="AA71" s="75"/>
      <c r="AB71" s="131">
        <f>_xll.BDH(C71,$AB$11,$D$1,$D$1)</f>
        <v>40.090000000000003</v>
      </c>
      <c r="AC71" s="131">
        <f t="shared" si="61"/>
        <v>0.43999999999999773</v>
      </c>
      <c r="AD71" s="191">
        <f t="shared" si="62"/>
        <v>1.0975305562484352</v>
      </c>
      <c r="AE71" s="133">
        <v>0</v>
      </c>
      <c r="AF71" s="134">
        <f>IF(D71 = D816,1,_xll.BDP(K71,$AF$11)*L71)</f>
        <v>1</v>
      </c>
      <c r="AG71" s="135">
        <f>AC71*AE71*V71/AF71 / AI750</f>
        <v>0</v>
      </c>
      <c r="AH71" s="301">
        <f>AC71*AE71*V71/AF71 / AI816</f>
        <v>0</v>
      </c>
      <c r="AI71" s="78"/>
      <c r="AJ71" s="74"/>
      <c r="AK71" s="66"/>
    </row>
    <row r="72" spans="1:37" s="30" customFormat="1" ht="12" customHeight="1" x14ac:dyDescent="0.2">
      <c r="B72" s="121">
        <v>3050</v>
      </c>
      <c r="C72" s="121" t="s">
        <v>213</v>
      </c>
      <c r="D72" s="121" t="str">
        <f>_xll.BDP(C72,$D$11)</f>
        <v>EUR</v>
      </c>
      <c r="E72" s="121" t="s">
        <v>425</v>
      </c>
      <c r="F72" s="122">
        <f>_xll.BDP(C72,$F$11)</f>
        <v>25.61</v>
      </c>
      <c r="G72" s="122">
        <f>_xll.BDP(C72,$G$11)</f>
        <v>25.24</v>
      </c>
      <c r="H72" s="123">
        <f t="shared" si="52"/>
        <v>-0.37000000000000099</v>
      </c>
      <c r="I72" s="124">
        <f t="shared" si="53"/>
        <v>-1.4447481452557633</v>
      </c>
      <c r="J72" s="125">
        <v>-79500</v>
      </c>
      <c r="K72" s="121" t="str">
        <f>CONCATENATE(D816,D72, " Curncy")</f>
        <v>EUREUR Curncy</v>
      </c>
      <c r="L72" s="121">
        <f>IF(D72 = D816,1,_xll.BDP(K72,$L$11))</f>
        <v>1</v>
      </c>
      <c r="M72" s="264">
        <f>IF(D72 = D816,1,_xll.BDP(K72,$M$11)*L72)</f>
        <v>1</v>
      </c>
      <c r="N72" s="127">
        <f t="shared" si="54"/>
        <v>29415.00000000008</v>
      </c>
      <c r="O72" s="128">
        <f>N72 / AA750</f>
        <v>1.780944329257088E-4</v>
      </c>
      <c r="P72" s="276">
        <f>N72 / AA816</f>
        <v>1.6422258019411782E-4</v>
      </c>
      <c r="Q72" s="129">
        <f t="shared" si="55"/>
        <v>-2006579.9999999998</v>
      </c>
      <c r="R72" s="130">
        <f>Q72 / AA750*100</f>
        <v>-1.2148928343364533</v>
      </c>
      <c r="S72" s="286">
        <f>Q72 / AA816*100</f>
        <v>-1.1202643038106816</v>
      </c>
      <c r="T72" s="130">
        <f t="shared" si="56"/>
        <v>-1.2148928343364533</v>
      </c>
      <c r="U72" s="286">
        <f t="shared" si="57"/>
        <v>0</v>
      </c>
      <c r="V72" s="121">
        <f t="shared" si="58"/>
        <v>1</v>
      </c>
      <c r="W72" s="121">
        <v>0</v>
      </c>
      <c r="X72" s="121">
        <v>1</v>
      </c>
      <c r="Y72" s="128">
        <f t="shared" si="59"/>
        <v>1.780944329257088E-4</v>
      </c>
      <c r="Z72" s="128">
        <f t="shared" si="60"/>
        <v>0</v>
      </c>
      <c r="AA72" s="75"/>
      <c r="AB72" s="131">
        <f>_xll.BDH(C72,$AB$11,$D$1,$D$1)</f>
        <v>24.79</v>
      </c>
      <c r="AC72" s="131">
        <f t="shared" si="61"/>
        <v>0.82000000000000028</v>
      </c>
      <c r="AD72" s="191">
        <f t="shared" si="62"/>
        <v>3.3077853973376379</v>
      </c>
      <c r="AE72" s="133">
        <v>-79500</v>
      </c>
      <c r="AF72" s="134">
        <f>IF(D72 = D816,1,_xll.BDP(K72,$AF$11)*L72)</f>
        <v>1</v>
      </c>
      <c r="AG72" s="135">
        <f>AC72*AE72*V72/AF72 / AI750</f>
        <v>-3.9194909172533869E-4</v>
      </c>
      <c r="AH72" s="301">
        <f>AC72*AE72*V72/AF72 / AI816</f>
        <v>-3.6159112172429777E-4</v>
      </c>
      <c r="AI72" s="78"/>
      <c r="AJ72" s="74"/>
      <c r="AK72" s="66"/>
    </row>
    <row r="73" spans="1:37" s="30" customFormat="1" ht="12" customHeight="1" x14ac:dyDescent="0.2">
      <c r="B73" s="121">
        <v>6810</v>
      </c>
      <c r="C73" s="121" t="s">
        <v>548</v>
      </c>
      <c r="D73" s="121" t="str">
        <f>_xll.BDP(C73,$D$11)</f>
        <v>EUR</v>
      </c>
      <c r="E73" s="121" t="s">
        <v>572</v>
      </c>
      <c r="F73" s="122">
        <f>_xll.BDP(C73,$F$11)</f>
        <v>56.6</v>
      </c>
      <c r="G73" s="122">
        <f>_xll.BDP(C73,$G$11)</f>
        <v>56.36</v>
      </c>
      <c r="H73" s="123">
        <f t="shared" si="52"/>
        <v>-0.24000000000000199</v>
      </c>
      <c r="I73" s="124">
        <f t="shared" si="53"/>
        <v>-0.42402826855124026</v>
      </c>
      <c r="J73" s="125">
        <v>0</v>
      </c>
      <c r="K73" s="121" t="str">
        <f>CONCATENATE(D816,D73, " Curncy")</f>
        <v>EUREUR Curncy</v>
      </c>
      <c r="L73" s="121">
        <f>IF(D73 = D816,1,_xll.BDP(K73,$L$11))</f>
        <v>1</v>
      </c>
      <c r="M73" s="264">
        <f>IF(D73 = D816,1,_xll.BDP(K73,$M$11)*L73)</f>
        <v>1</v>
      </c>
      <c r="N73" s="127">
        <f t="shared" si="54"/>
        <v>0</v>
      </c>
      <c r="O73" s="128">
        <f>N73 / AA750</f>
        <v>0</v>
      </c>
      <c r="P73" s="276">
        <f>N73 / AA816</f>
        <v>0</v>
      </c>
      <c r="Q73" s="129">
        <f t="shared" si="55"/>
        <v>0</v>
      </c>
      <c r="R73" s="130">
        <f>Q73 / AA750*100</f>
        <v>0</v>
      </c>
      <c r="S73" s="286">
        <f>Q73 / AA816*100</f>
        <v>0</v>
      </c>
      <c r="T73" s="130">
        <f t="shared" si="56"/>
        <v>0</v>
      </c>
      <c r="U73" s="286">
        <f t="shared" si="57"/>
        <v>0</v>
      </c>
      <c r="V73" s="121">
        <f t="shared" si="58"/>
        <v>1</v>
      </c>
      <c r="W73" s="121">
        <v>0</v>
      </c>
      <c r="X73" s="121">
        <v>1</v>
      </c>
      <c r="Y73" s="128">
        <f t="shared" si="59"/>
        <v>0</v>
      </c>
      <c r="Z73" s="128">
        <f t="shared" si="60"/>
        <v>0</v>
      </c>
      <c r="AA73" s="75"/>
      <c r="AB73" s="131">
        <f>_xll.BDH(C73,$AB$11,$D$1,$D$1)</f>
        <v>57.16</v>
      </c>
      <c r="AC73" s="131">
        <f t="shared" si="61"/>
        <v>-0.55999999999999517</v>
      </c>
      <c r="AD73" s="191">
        <f t="shared" si="62"/>
        <v>-0.97970608817353944</v>
      </c>
      <c r="AE73" s="133">
        <v>0</v>
      </c>
      <c r="AF73" s="134">
        <f>IF(D73 = D816,1,_xll.BDP(K73,$AF$11)*L73)</f>
        <v>1</v>
      </c>
      <c r="AG73" s="135">
        <f>AC73*AE73*V73/AF73 / AI750</f>
        <v>0</v>
      </c>
      <c r="AH73" s="301">
        <f>AC73*AE73*V73/AF73 / AI816</f>
        <v>0</v>
      </c>
      <c r="AI73" s="78"/>
      <c r="AJ73" s="74"/>
      <c r="AK73" s="66"/>
    </row>
    <row r="74" spans="1:37" s="30" customFormat="1" ht="12" customHeight="1" x14ac:dyDescent="0.2">
      <c r="B74" s="121">
        <v>365</v>
      </c>
      <c r="C74" s="121" t="s">
        <v>549</v>
      </c>
      <c r="D74" s="121" t="str">
        <f>_xll.BDP(C74,$D$11)</f>
        <v>EUR</v>
      </c>
      <c r="E74" s="121" t="s">
        <v>573</v>
      </c>
      <c r="F74" s="122">
        <f>_xll.BDP(C74,$F$11)</f>
        <v>4.4850000000000003</v>
      </c>
      <c r="G74" s="122">
        <f>_xll.BDP(C74,$G$11)</f>
        <v>4.4420000000000002</v>
      </c>
      <c r="H74" s="123">
        <f t="shared" si="52"/>
        <v>-4.3000000000000149E-2</v>
      </c>
      <c r="I74" s="124">
        <f t="shared" si="53"/>
        <v>-0.9587513935340054</v>
      </c>
      <c r="J74" s="125">
        <v>0</v>
      </c>
      <c r="K74" s="121" t="str">
        <f>CONCATENATE(D816,D74, " Curncy")</f>
        <v>EUREUR Curncy</v>
      </c>
      <c r="L74" s="121">
        <f>IF(D74 = D816,1,_xll.BDP(K74,$L$11))</f>
        <v>1</v>
      </c>
      <c r="M74" s="264">
        <f>IF(D74 = D816,1,_xll.BDP(K74,$M$11)*L74)</f>
        <v>1</v>
      </c>
      <c r="N74" s="127">
        <f t="shared" si="54"/>
        <v>0</v>
      </c>
      <c r="O74" s="128">
        <f>N74 / AA750</f>
        <v>0</v>
      </c>
      <c r="P74" s="276">
        <f>N74 / AA816</f>
        <v>0</v>
      </c>
      <c r="Q74" s="129">
        <f t="shared" si="55"/>
        <v>0</v>
      </c>
      <c r="R74" s="130">
        <f>Q74 / AA750*100</f>
        <v>0</v>
      </c>
      <c r="S74" s="286">
        <f>Q74 / AA816*100</f>
        <v>0</v>
      </c>
      <c r="T74" s="130">
        <f t="shared" si="56"/>
        <v>0</v>
      </c>
      <c r="U74" s="286">
        <f t="shared" si="57"/>
        <v>0</v>
      </c>
      <c r="V74" s="121">
        <f t="shared" si="58"/>
        <v>1</v>
      </c>
      <c r="W74" s="121">
        <v>0</v>
      </c>
      <c r="X74" s="121">
        <v>1</v>
      </c>
      <c r="Y74" s="128">
        <f t="shared" si="59"/>
        <v>0</v>
      </c>
      <c r="Z74" s="128">
        <f t="shared" si="60"/>
        <v>0</v>
      </c>
      <c r="AA74" s="75"/>
      <c r="AB74" s="131">
        <f>_xll.BDH(C74,$AB$11,$D$1,$D$1)</f>
        <v>4.4690000000000003</v>
      </c>
      <c r="AC74" s="131">
        <f t="shared" si="61"/>
        <v>1.6000000000000014E-2</v>
      </c>
      <c r="AD74" s="191">
        <f t="shared" si="62"/>
        <v>0.35802192884314193</v>
      </c>
      <c r="AE74" s="133">
        <v>0</v>
      </c>
      <c r="AF74" s="134">
        <f>IF(D74 = D816,1,_xll.BDP(K74,$AF$11)*L74)</f>
        <v>1</v>
      </c>
      <c r="AG74" s="135">
        <f>AC74*AE74*V74/AF74 / AI750</f>
        <v>0</v>
      </c>
      <c r="AH74" s="301">
        <f>AC74*AE74*V74/AF74 / AI816</f>
        <v>0</v>
      </c>
      <c r="AI74" s="78"/>
      <c r="AJ74" s="74"/>
      <c r="AK74" s="66"/>
    </row>
    <row r="75" spans="1:37" s="30" customFormat="1" ht="12" customHeight="1" x14ac:dyDescent="0.2">
      <c r="B75" s="121">
        <v>6510</v>
      </c>
      <c r="C75" s="121" t="s">
        <v>212</v>
      </c>
      <c r="D75" s="121" t="str">
        <f>_xll.BDP(C75,$D$11)</f>
        <v>EUR</v>
      </c>
      <c r="E75" s="121" t="s">
        <v>424</v>
      </c>
      <c r="F75" s="122">
        <f>_xll.BDP(C75,$F$11)</f>
        <v>36.9</v>
      </c>
      <c r="G75" s="122">
        <f>_xll.BDP(C75,$G$11)</f>
        <v>36.31</v>
      </c>
      <c r="H75" s="123">
        <f t="shared" si="52"/>
        <v>-0.58999999999999631</v>
      </c>
      <c r="I75" s="124">
        <f t="shared" si="53"/>
        <v>-1.5989159891598814</v>
      </c>
      <c r="J75" s="125">
        <v>-39000</v>
      </c>
      <c r="K75" s="121" t="str">
        <f>CONCATENATE(D816,D75, " Curncy")</f>
        <v>EUREUR Curncy</v>
      </c>
      <c r="L75" s="121">
        <f>IF(D75 = D816,1,_xll.BDP(K75,$L$11))</f>
        <v>1</v>
      </c>
      <c r="M75" s="264">
        <f>IF(D75 = D816,1,_xll.BDP(K75,$M$11)*L75)</f>
        <v>1</v>
      </c>
      <c r="N75" s="127">
        <f t="shared" si="54"/>
        <v>23009.999999999854</v>
      </c>
      <c r="O75" s="128">
        <f>N75 / AA750</f>
        <v>1.393150739969581E-4</v>
      </c>
      <c r="P75" s="276">
        <f>N75 / AA816</f>
        <v>1.284637623752037E-4</v>
      </c>
      <c r="Q75" s="129">
        <f t="shared" si="55"/>
        <v>-1416090</v>
      </c>
      <c r="R75" s="130">
        <f>Q75 / AA750*100</f>
        <v>-0.85737802319145429</v>
      </c>
      <c r="S75" s="286">
        <f>Q75 / AA816*100</f>
        <v>-0.79059647658367393</v>
      </c>
      <c r="T75" s="130">
        <f t="shared" si="56"/>
        <v>-0.85737802319145429</v>
      </c>
      <c r="U75" s="286">
        <f t="shared" si="57"/>
        <v>0</v>
      </c>
      <c r="V75" s="121">
        <f t="shared" si="58"/>
        <v>1</v>
      </c>
      <c r="W75" s="121">
        <v>0</v>
      </c>
      <c r="X75" s="121">
        <v>1</v>
      </c>
      <c r="Y75" s="128">
        <f t="shared" si="59"/>
        <v>1.393150739969581E-4</v>
      </c>
      <c r="Z75" s="128">
        <f t="shared" si="60"/>
        <v>0</v>
      </c>
      <c r="AA75" s="75"/>
      <c r="AB75" s="131">
        <f>_xll.BDH(C75,$AB$11,$D$1,$D$1)</f>
        <v>35.93</v>
      </c>
      <c r="AC75" s="131">
        <f t="shared" si="61"/>
        <v>0.96999999999999886</v>
      </c>
      <c r="AD75" s="191">
        <f t="shared" si="62"/>
        <v>2.699693849151124</v>
      </c>
      <c r="AE75" s="133">
        <v>-39000</v>
      </c>
      <c r="AF75" s="134">
        <f>IF(D75 = D816,1,_xll.BDP(K75,$AF$11)*L75)</f>
        <v>1</v>
      </c>
      <c r="AG75" s="135">
        <f>AC75*AE75*V75/AF75 / AI750</f>
        <v>-2.2744951894415616E-4</v>
      </c>
      <c r="AH75" s="301">
        <f>AC75*AE75*V75/AF75 / AI816</f>
        <v>-2.0983267579122815E-4</v>
      </c>
      <c r="AI75" s="78"/>
      <c r="AJ75" s="74"/>
      <c r="AK75" s="66"/>
    </row>
    <row r="76" spans="1:37" s="30" customFormat="1" ht="12" customHeight="1" x14ac:dyDescent="0.2">
      <c r="B76" s="121">
        <v>6320</v>
      </c>
      <c r="C76" s="121" t="s">
        <v>550</v>
      </c>
      <c r="D76" s="121" t="str">
        <f>_xll.BDP(C76,$D$11)</f>
        <v>EUR</v>
      </c>
      <c r="E76" s="121" t="s">
        <v>574</v>
      </c>
      <c r="F76" s="122">
        <f>_xll.BDP(C76,$F$11)</f>
        <v>7.26</v>
      </c>
      <c r="G76" s="122">
        <f>_xll.BDP(C76,$G$11)</f>
        <v>7.1159999999999997</v>
      </c>
      <c r="H76" s="123">
        <f t="shared" si="52"/>
        <v>-0.14400000000000013</v>
      </c>
      <c r="I76" s="124">
        <f t="shared" si="53"/>
        <v>-1.9834710743801671</v>
      </c>
      <c r="J76" s="125">
        <v>0</v>
      </c>
      <c r="K76" s="121" t="str">
        <f>CONCATENATE(D816,D76, " Curncy")</f>
        <v>EUREUR Curncy</v>
      </c>
      <c r="L76" s="121">
        <f>IF(D76 = D816,1,_xll.BDP(K76,$L$11))</f>
        <v>1</v>
      </c>
      <c r="M76" s="264">
        <f>IF(D76 = D816,1,_xll.BDP(K76,$M$11)*L76)</f>
        <v>1</v>
      </c>
      <c r="N76" s="127">
        <f t="shared" si="54"/>
        <v>0</v>
      </c>
      <c r="O76" s="128">
        <f>N76 / AA750</f>
        <v>0</v>
      </c>
      <c r="P76" s="276">
        <f>N76 / AA816</f>
        <v>0</v>
      </c>
      <c r="Q76" s="129">
        <f t="shared" si="55"/>
        <v>0</v>
      </c>
      <c r="R76" s="130">
        <f>Q76 / AA750*100</f>
        <v>0</v>
      </c>
      <c r="S76" s="286">
        <f>Q76 / AA816*100</f>
        <v>0</v>
      </c>
      <c r="T76" s="130">
        <f t="shared" si="56"/>
        <v>0</v>
      </c>
      <c r="U76" s="286">
        <f t="shared" si="57"/>
        <v>0</v>
      </c>
      <c r="V76" s="121">
        <f t="shared" si="58"/>
        <v>1</v>
      </c>
      <c r="W76" s="121">
        <v>0</v>
      </c>
      <c r="X76" s="121">
        <v>1</v>
      </c>
      <c r="Y76" s="128">
        <f t="shared" si="59"/>
        <v>0</v>
      </c>
      <c r="Z76" s="128">
        <f t="shared" si="60"/>
        <v>0</v>
      </c>
      <c r="AA76" s="75"/>
      <c r="AB76" s="131">
        <f>_xll.BDH(C76,$AB$11,$D$1,$D$1)</f>
        <v>7.2720000000000002</v>
      </c>
      <c r="AC76" s="131">
        <f t="shared" si="61"/>
        <v>-1.2000000000000455E-2</v>
      </c>
      <c r="AD76" s="191">
        <f t="shared" si="62"/>
        <v>-0.16501650165017126</v>
      </c>
      <c r="AE76" s="133">
        <v>0</v>
      </c>
      <c r="AF76" s="134">
        <f>IF(D76 = D816,1,_xll.BDP(K76,$AF$11)*L76)</f>
        <v>1</v>
      </c>
      <c r="AG76" s="135">
        <f>AC76*AE76*V76/AF76 / AI750</f>
        <v>0</v>
      </c>
      <c r="AH76" s="301">
        <f>AC76*AE76*V76/AF76 / AI816</f>
        <v>0</v>
      </c>
      <c r="AI76" s="78"/>
      <c r="AJ76" s="74"/>
      <c r="AK76" s="66"/>
    </row>
    <row r="77" spans="1:37" s="30" customFormat="1" ht="12" customHeight="1" x14ac:dyDescent="0.2">
      <c r="B77" s="121">
        <v>1063</v>
      </c>
      <c r="C77" s="121" t="s">
        <v>551</v>
      </c>
      <c r="D77" s="121" t="str">
        <f>_xll.BDP(C77,$D$11)</f>
        <v>EUR</v>
      </c>
      <c r="E77" s="121" t="s">
        <v>575</v>
      </c>
      <c r="F77" s="122">
        <f>_xll.BDP(C77,$F$11)</f>
        <v>14.925000000000001</v>
      </c>
      <c r="G77" s="122">
        <f>_xll.BDP(C77,$G$11)</f>
        <v>14.55</v>
      </c>
      <c r="H77" s="123">
        <f t="shared" si="52"/>
        <v>-0.375</v>
      </c>
      <c r="I77" s="124">
        <f t="shared" si="53"/>
        <v>-2.5125628140703515</v>
      </c>
      <c r="J77" s="125">
        <v>0</v>
      </c>
      <c r="K77" s="121" t="str">
        <f>CONCATENATE(D816,D77, " Curncy")</f>
        <v>EUREUR Curncy</v>
      </c>
      <c r="L77" s="121">
        <f>IF(D77 = D816,1,_xll.BDP(K77,$L$11))</f>
        <v>1</v>
      </c>
      <c r="M77" s="264">
        <f>IF(D77 = D816,1,_xll.BDP(K77,$M$11)*L77)</f>
        <v>1</v>
      </c>
      <c r="N77" s="127">
        <f t="shared" si="54"/>
        <v>0</v>
      </c>
      <c r="O77" s="128">
        <f>N77 / AA750</f>
        <v>0</v>
      </c>
      <c r="P77" s="276">
        <f>N77 / AA816</f>
        <v>0</v>
      </c>
      <c r="Q77" s="129">
        <f t="shared" si="55"/>
        <v>0</v>
      </c>
      <c r="R77" s="130">
        <f>Q77 / AA750*100</f>
        <v>0</v>
      </c>
      <c r="S77" s="286">
        <f>Q77 / AA816*100</f>
        <v>0</v>
      </c>
      <c r="T77" s="130">
        <f t="shared" si="56"/>
        <v>0</v>
      </c>
      <c r="U77" s="286">
        <f t="shared" si="57"/>
        <v>0</v>
      </c>
      <c r="V77" s="121">
        <f t="shared" si="58"/>
        <v>1</v>
      </c>
      <c r="W77" s="121">
        <v>0</v>
      </c>
      <c r="X77" s="121">
        <v>1</v>
      </c>
      <c r="Y77" s="128">
        <f t="shared" si="59"/>
        <v>0</v>
      </c>
      <c r="Z77" s="128">
        <f t="shared" si="60"/>
        <v>0</v>
      </c>
      <c r="AA77" s="75"/>
      <c r="AB77" s="131">
        <f>_xll.BDH(C77,$AB$11,$D$1,$D$1)</f>
        <v>15.185</v>
      </c>
      <c r="AC77" s="131">
        <f t="shared" si="61"/>
        <v>-0.25999999999999979</v>
      </c>
      <c r="AD77" s="191">
        <f t="shared" si="62"/>
        <v>-1.7122160026341771</v>
      </c>
      <c r="AE77" s="133">
        <v>0</v>
      </c>
      <c r="AF77" s="134">
        <f>IF(D77 = D816,1,_xll.BDP(K77,$AF$11)*L77)</f>
        <v>1</v>
      </c>
      <c r="AG77" s="135">
        <f>AC77*AE77*V77/AF77 / AI750</f>
        <v>0</v>
      </c>
      <c r="AH77" s="301">
        <f>AC77*AE77*V77/AF77 / AI816</f>
        <v>0</v>
      </c>
      <c r="AI77" s="78"/>
      <c r="AJ77" s="74"/>
      <c r="AK77" s="66"/>
    </row>
    <row r="78" spans="1:37" s="30" customFormat="1" ht="12" customHeight="1" x14ac:dyDescent="0.2">
      <c r="A78" s="103" t="s">
        <v>283</v>
      </c>
      <c r="B78" s="103"/>
      <c r="C78" s="103"/>
      <c r="D78" s="103"/>
      <c r="E78" s="103" t="s">
        <v>211</v>
      </c>
      <c r="F78" s="137"/>
      <c r="G78" s="137"/>
      <c r="H78" s="138"/>
      <c r="I78" s="139"/>
      <c r="J78" s="140"/>
      <c r="K78" s="103"/>
      <c r="L78" s="103"/>
      <c r="M78" s="265"/>
      <c r="N78" s="172">
        <f t="shared" ref="N78:U78" si="63" xml:space="preserve"> SUM(N69:N77)</f>
        <v>52424.999999999935</v>
      </c>
      <c r="O78" s="141">
        <f t="shared" si="63"/>
        <v>3.1740950692266687E-4</v>
      </c>
      <c r="P78" s="277">
        <f t="shared" si="63"/>
        <v>2.9268634256932155E-4</v>
      </c>
      <c r="Q78" s="142">
        <f t="shared" si="63"/>
        <v>-3422670</v>
      </c>
      <c r="R78" s="143">
        <f t="shared" si="63"/>
        <v>-2.0722708575279079</v>
      </c>
      <c r="S78" s="287">
        <f t="shared" si="63"/>
        <v>-1.9108607803943556</v>
      </c>
      <c r="T78" s="143">
        <f t="shared" si="63"/>
        <v>-2.0722708575279079</v>
      </c>
      <c r="U78" s="287">
        <f t="shared" si="63"/>
        <v>0</v>
      </c>
      <c r="V78" s="103"/>
      <c r="W78" s="103"/>
      <c r="X78" s="103"/>
      <c r="Y78" s="144">
        <f xml:space="preserve"> SUM(Y69:Y77)</f>
        <v>3.1740950692266687E-4</v>
      </c>
      <c r="Z78" s="144">
        <f xml:space="preserve"> SUM(Z69:Z77)</f>
        <v>0</v>
      </c>
      <c r="AA78" s="103"/>
      <c r="AB78" s="145"/>
      <c r="AC78" s="145"/>
      <c r="AD78" s="192"/>
      <c r="AE78" s="146"/>
      <c r="AF78" s="147"/>
      <c r="AG78" s="148">
        <f xml:space="preserve"> SUM(AG69:AG77)</f>
        <v>-6.1939861066949485E-4</v>
      </c>
      <c r="AH78" s="302">
        <f xml:space="preserve"> SUM(AH69:AH77)</f>
        <v>-5.7142379751552589E-4</v>
      </c>
      <c r="AI78" s="223"/>
      <c r="AJ78" s="74"/>
      <c r="AK78" s="66"/>
    </row>
    <row r="79" spans="1:37" s="30" customFormat="1" ht="12" customHeight="1" x14ac:dyDescent="0.2">
      <c r="B79" s="32"/>
      <c r="C79" s="52"/>
      <c r="F79" s="38"/>
      <c r="G79" s="38"/>
      <c r="H79" s="39"/>
      <c r="I79" s="42"/>
      <c r="J79" s="18"/>
      <c r="K79" s="32"/>
      <c r="L79" s="32"/>
      <c r="M79" s="266"/>
      <c r="N79" s="100"/>
      <c r="O79" s="58"/>
      <c r="P79" s="278"/>
      <c r="Q79" s="40"/>
      <c r="R79" s="10"/>
      <c r="S79" s="285"/>
      <c r="T79" s="101"/>
      <c r="U79" s="298"/>
      <c r="V79" s="24"/>
      <c r="Y79" s="54"/>
      <c r="Z79" s="54"/>
      <c r="AA79" s="75"/>
      <c r="AB79" s="69"/>
      <c r="AC79" s="68"/>
      <c r="AD79" s="61"/>
      <c r="AE79" s="60"/>
      <c r="AF79" s="62"/>
      <c r="AG79" s="73"/>
      <c r="AH79" s="300"/>
      <c r="AI79" s="78"/>
      <c r="AJ79" s="74"/>
      <c r="AK79" s="66"/>
    </row>
    <row r="80" spans="1:37" s="30" customFormat="1" ht="12" customHeight="1" x14ac:dyDescent="0.2">
      <c r="B80" s="121"/>
      <c r="C80" s="121" t="s">
        <v>576</v>
      </c>
      <c r="D80" s="121" t="str">
        <f>_xll.BDP(C80,$D$11)</f>
        <v>EUR</v>
      </c>
      <c r="E80" s="121" t="str">
        <f>_xll.BDP(C80,$E$11)</f>
        <v>CAC40 10 EURO FUT Apr18</v>
      </c>
      <c r="F80" s="122">
        <f>_xll.BDP(C80,$F$11)</f>
        <v>5154.5</v>
      </c>
      <c r="G80" s="122">
        <f>_xll.BDP(C80,$G$11)</f>
        <v>5115.5</v>
      </c>
      <c r="H80" s="123">
        <f t="shared" ref="H80:H111" si="64">IF(OR(OR(G80="#N/A N/A",G80="#N/A Real Time"),OR(F80="#N/A N/A",F80="#N/A Real Time")),0,  G80 - F80)</f>
        <v>-39</v>
      </c>
      <c r="I80" s="124">
        <f t="shared" ref="I80:I111" si="65">IF(OR(F80=0,F80="#N/A N/A"),0,H80 / F80*100)</f>
        <v>-0.75662042875157631</v>
      </c>
      <c r="J80" s="125">
        <v>0</v>
      </c>
      <c r="K80" s="121" t="str">
        <f>CONCATENATE(D816,D80, " Curncy")</f>
        <v>EUREUR Curncy</v>
      </c>
      <c r="L80" s="121">
        <f>IF(D80 = D816,1,_xll.BDP(K80,$L$11))</f>
        <v>1</v>
      </c>
      <c r="M80" s="264">
        <f>IF(D80 = D816,1,_xll.BDP(K80,$M$11)*L80)</f>
        <v>1</v>
      </c>
      <c r="N80" s="127">
        <f t="shared" ref="N80:N111" si="66">H80*J80*V80/M80</f>
        <v>0</v>
      </c>
      <c r="O80" s="128">
        <f>N80 / AA750</f>
        <v>0</v>
      </c>
      <c r="P80" s="276">
        <f>N80 / AA816</f>
        <v>0</v>
      </c>
      <c r="Q80" s="129">
        <f t="shared" ref="Q80:Q111" si="67">IF(J80=0,0,G80*J80*V80/M80)</f>
        <v>0</v>
      </c>
      <c r="R80" s="130">
        <f>Q80 / AA750*100</f>
        <v>0</v>
      </c>
      <c r="S80" s="286">
        <f>Q80 / AA816*100</f>
        <v>0</v>
      </c>
      <c r="T80" s="130">
        <f t="shared" ref="T80:T111" si="68">IF(S80&lt;0,R80,0)</f>
        <v>0</v>
      </c>
      <c r="U80" s="286">
        <f t="shared" ref="U80:U111" si="69">IF(S80&gt;0,R80,0)</f>
        <v>0</v>
      </c>
      <c r="V80" s="121">
        <f t="shared" ref="V80:V111" si="70">IF(EXACT(D80,UPPER(D80)),1,0.01)/X80</f>
        <v>1</v>
      </c>
      <c r="W80" s="121">
        <v>3</v>
      </c>
      <c r="X80" s="121">
        <v>1</v>
      </c>
      <c r="Y80" s="128">
        <f t="shared" ref="Y80:Y111" si="71">IF(AND(S80&lt;0,O80&gt;0),O80,0)</f>
        <v>0</v>
      </c>
      <c r="Z80" s="128">
        <f t="shared" ref="Z80:Z111" si="72">IF(AND(S80&gt;0,O80&gt;0),O80,0)</f>
        <v>0</v>
      </c>
      <c r="AA80" s="75"/>
      <c r="AB80" s="131">
        <f>_xll.BDH(C80,$AB$11,$D$1,$D$1)</f>
        <v>5102</v>
      </c>
      <c r="AC80" s="131">
        <f t="shared" ref="AC80:AC111" si="73">IF(OR(OR(F80="#N/A N/A",F80="#N/A Real Time"),OR(AB80="#N/A N/A",AB80="#N/A Real Time")),0,  F80 - AB80)</f>
        <v>52.5</v>
      </c>
      <c r="AD80" s="191">
        <f t="shared" ref="AD80:AD111" si="74">IF(OR(AB80=0,AB80="#N/A N/A"),0,AC80 / AB80*100)</f>
        <v>1.0290082320658565</v>
      </c>
      <c r="AE80" s="133">
        <v>0</v>
      </c>
      <c r="AF80" s="134">
        <f>IF(D80 = D816,1,_xll.BDP(K80,$AF$11)*L80)</f>
        <v>1</v>
      </c>
      <c r="AG80" s="135">
        <f>AC80*AE80*V80/AF80 / AI750</f>
        <v>0</v>
      </c>
      <c r="AH80" s="301">
        <f>AC80*AE80*V80/AF80 / AI816</f>
        <v>0</v>
      </c>
      <c r="AI80" s="78"/>
      <c r="AJ80" s="74"/>
      <c r="AK80" s="66"/>
    </row>
    <row r="81" spans="2:37" s="30" customFormat="1" ht="12" customHeight="1" x14ac:dyDescent="0.2">
      <c r="B81" s="121"/>
      <c r="C81" s="121" t="s">
        <v>577</v>
      </c>
      <c r="D81" s="121" t="str">
        <f>_xll.BDP(C81,$D$11)</f>
        <v>EUR</v>
      </c>
      <c r="E81" s="121" t="str">
        <f>_xll.BDP(C81,$E$11)</f>
        <v>EURO STOXX 50     Jun18</v>
      </c>
      <c r="F81" s="122">
        <f>_xll.BDP(C81,$F$11)</f>
        <v>3281</v>
      </c>
      <c r="G81" s="122">
        <f>_xll.BDP(C81,$G$11)</f>
        <v>3245</v>
      </c>
      <c r="H81" s="123">
        <f t="shared" si="64"/>
        <v>-36</v>
      </c>
      <c r="I81" s="124">
        <f t="shared" si="65"/>
        <v>-1.097226455348979</v>
      </c>
      <c r="J81" s="125">
        <v>0</v>
      </c>
      <c r="K81" s="121" t="str">
        <f>CONCATENATE(D816,D81, " Curncy")</f>
        <v>EUREUR Curncy</v>
      </c>
      <c r="L81" s="121">
        <f>IF(D81 = D816,1,_xll.BDP(K81,$L$11))</f>
        <v>1</v>
      </c>
      <c r="M81" s="264">
        <f>IF(D81 = D816,1,_xll.BDP(K81,$M$11)*L81)</f>
        <v>1</v>
      </c>
      <c r="N81" s="127">
        <f t="shared" si="66"/>
        <v>0</v>
      </c>
      <c r="O81" s="128">
        <f>N81 / AA750</f>
        <v>0</v>
      </c>
      <c r="P81" s="276">
        <f>N81 / AA816</f>
        <v>0</v>
      </c>
      <c r="Q81" s="129">
        <f t="shared" si="67"/>
        <v>0</v>
      </c>
      <c r="R81" s="130">
        <f>Q81 / AA750*100</f>
        <v>0</v>
      </c>
      <c r="S81" s="286">
        <f>Q81 / AA816*100</f>
        <v>0</v>
      </c>
      <c r="T81" s="130">
        <f t="shared" si="68"/>
        <v>0</v>
      </c>
      <c r="U81" s="286">
        <f t="shared" si="69"/>
        <v>0</v>
      </c>
      <c r="V81" s="121">
        <f t="shared" si="70"/>
        <v>1</v>
      </c>
      <c r="W81" s="121">
        <v>3</v>
      </c>
      <c r="X81" s="121">
        <v>1</v>
      </c>
      <c r="Y81" s="128">
        <f t="shared" si="71"/>
        <v>0</v>
      </c>
      <c r="Z81" s="128">
        <f t="shared" si="72"/>
        <v>0</v>
      </c>
      <c r="AA81" s="75"/>
      <c r="AB81" s="131">
        <f>_xll.BDH(C81,$AB$11,$D$1,$D$1)</f>
        <v>3229</v>
      </c>
      <c r="AC81" s="131">
        <f t="shared" si="73"/>
        <v>52</v>
      </c>
      <c r="AD81" s="191">
        <f t="shared" si="74"/>
        <v>1.610405698358625</v>
      </c>
      <c r="AE81" s="133">
        <v>0</v>
      </c>
      <c r="AF81" s="134">
        <f>IF(D81 = D816,1,_xll.BDP(K81,$AF$11)*L81)</f>
        <v>1</v>
      </c>
      <c r="AG81" s="135">
        <f>AC81*AE81*V81/AF81 / AI750</f>
        <v>0</v>
      </c>
      <c r="AH81" s="301">
        <f>AC81*AE81*V81/AF81 / AI816</f>
        <v>0</v>
      </c>
      <c r="AI81" s="78"/>
      <c r="AJ81" s="74"/>
      <c r="AK81" s="66"/>
    </row>
    <row r="82" spans="2:37" s="30" customFormat="1" ht="12" customHeight="1" x14ac:dyDescent="0.2">
      <c r="B82" s="121">
        <v>2587</v>
      </c>
      <c r="C82" s="121" t="s">
        <v>578</v>
      </c>
      <c r="D82" s="121" t="str">
        <f>_xll.BDP(C82,$D$11)</f>
        <v>EUR</v>
      </c>
      <c r="E82" s="121" t="s">
        <v>617</v>
      </c>
      <c r="F82" s="122">
        <f>_xll.BDP(C82,$F$11)</f>
        <v>43.85</v>
      </c>
      <c r="G82" s="122">
        <f>_xll.BDP(C82,$G$11)</f>
        <v>43.44</v>
      </c>
      <c r="H82" s="123">
        <f t="shared" si="64"/>
        <v>-0.41000000000000369</v>
      </c>
      <c r="I82" s="124">
        <f t="shared" si="65"/>
        <v>-0.93500570125428439</v>
      </c>
      <c r="J82" s="125">
        <v>0</v>
      </c>
      <c r="K82" s="121" t="str">
        <f>CONCATENATE(D816,D82, " Curncy")</f>
        <v>EUREUR Curncy</v>
      </c>
      <c r="L82" s="121">
        <f>IF(D82 = D816,1,_xll.BDP(K82,$L$11))</f>
        <v>1</v>
      </c>
      <c r="M82" s="264">
        <f>IF(D82 = D816,1,_xll.BDP(K82,$M$11)*L82)</f>
        <v>1</v>
      </c>
      <c r="N82" s="127">
        <f t="shared" si="66"/>
        <v>0</v>
      </c>
      <c r="O82" s="128">
        <f>N82 / AA750</f>
        <v>0</v>
      </c>
      <c r="P82" s="276">
        <f>N82 / AA816</f>
        <v>0</v>
      </c>
      <c r="Q82" s="129">
        <f t="shared" si="67"/>
        <v>0</v>
      </c>
      <c r="R82" s="130">
        <f>Q82 / AA750*100</f>
        <v>0</v>
      </c>
      <c r="S82" s="286">
        <f>Q82 / AA816*100</f>
        <v>0</v>
      </c>
      <c r="T82" s="130">
        <f t="shared" si="68"/>
        <v>0</v>
      </c>
      <c r="U82" s="286">
        <f t="shared" si="69"/>
        <v>0</v>
      </c>
      <c r="V82" s="121">
        <f t="shared" si="70"/>
        <v>1</v>
      </c>
      <c r="W82" s="121">
        <v>0</v>
      </c>
      <c r="X82" s="121">
        <v>1</v>
      </c>
      <c r="Y82" s="128">
        <f t="shared" si="71"/>
        <v>0</v>
      </c>
      <c r="Z82" s="128">
        <f t="shared" si="72"/>
        <v>0</v>
      </c>
      <c r="AA82" s="75"/>
      <c r="AB82" s="131">
        <f>_xll.BDH(C82,$AB$11,$D$1,$D$1)</f>
        <v>43.99</v>
      </c>
      <c r="AC82" s="131">
        <f t="shared" si="73"/>
        <v>-0.14000000000000057</v>
      </c>
      <c r="AD82" s="191">
        <f t="shared" si="74"/>
        <v>-0.31825414867015361</v>
      </c>
      <c r="AE82" s="133">
        <v>0</v>
      </c>
      <c r="AF82" s="134">
        <f>IF(D82 = D816,1,_xll.BDP(K82,$AF$11)*L82)</f>
        <v>1</v>
      </c>
      <c r="AG82" s="135">
        <f>AC82*AE82*V82/AF82 / AI750</f>
        <v>0</v>
      </c>
      <c r="AH82" s="301">
        <f>AC82*AE82*V82/AF82 / AI816</f>
        <v>0</v>
      </c>
      <c r="AI82" s="78"/>
      <c r="AJ82" s="74"/>
      <c r="AK82" s="66"/>
    </row>
    <row r="83" spans="2:37" s="30" customFormat="1" ht="12" customHeight="1" x14ac:dyDescent="0.2">
      <c r="B83" s="121">
        <v>2476</v>
      </c>
      <c r="C83" s="121" t="s">
        <v>579</v>
      </c>
      <c r="D83" s="121" t="str">
        <f>_xll.BDP(C83,$D$11)</f>
        <v>EUR</v>
      </c>
      <c r="E83" s="121" t="s">
        <v>618</v>
      </c>
      <c r="F83" s="122">
        <f>_xll.BDP(C83,$F$11)</f>
        <v>9.01</v>
      </c>
      <c r="G83" s="122">
        <f>_xll.BDP(C83,$G$11)</f>
        <v>8.6760000000000002</v>
      </c>
      <c r="H83" s="123">
        <f t="shared" si="64"/>
        <v>-0.33399999999999963</v>
      </c>
      <c r="I83" s="124">
        <f t="shared" si="65"/>
        <v>-3.7069922308546022</v>
      </c>
      <c r="J83" s="125">
        <v>0</v>
      </c>
      <c r="K83" s="121" t="str">
        <f>CONCATENATE(D816,D83, " Curncy")</f>
        <v>EUREUR Curncy</v>
      </c>
      <c r="L83" s="121">
        <f>IF(D83 = D816,1,_xll.BDP(K83,$L$11))</f>
        <v>1</v>
      </c>
      <c r="M83" s="264">
        <f>IF(D83 = D816,1,_xll.BDP(K83,$M$11)*L83)</f>
        <v>1</v>
      </c>
      <c r="N83" s="127">
        <f t="shared" si="66"/>
        <v>0</v>
      </c>
      <c r="O83" s="128">
        <f>N83 / AA750</f>
        <v>0</v>
      </c>
      <c r="P83" s="276">
        <f>N83 / AA816</f>
        <v>0</v>
      </c>
      <c r="Q83" s="129">
        <f t="shared" si="67"/>
        <v>0</v>
      </c>
      <c r="R83" s="130">
        <f>Q83 / AA750*100</f>
        <v>0</v>
      </c>
      <c r="S83" s="286">
        <f>Q83 / AA816*100</f>
        <v>0</v>
      </c>
      <c r="T83" s="130">
        <f t="shared" si="68"/>
        <v>0</v>
      </c>
      <c r="U83" s="286">
        <f t="shared" si="69"/>
        <v>0</v>
      </c>
      <c r="V83" s="121">
        <f t="shared" si="70"/>
        <v>1</v>
      </c>
      <c r="W83" s="121">
        <v>0</v>
      </c>
      <c r="X83" s="121">
        <v>1</v>
      </c>
      <c r="Y83" s="128">
        <f t="shared" si="71"/>
        <v>0</v>
      </c>
      <c r="Z83" s="128">
        <f t="shared" si="72"/>
        <v>0</v>
      </c>
      <c r="AA83" s="75"/>
      <c r="AB83" s="131">
        <f>_xll.BDH(C83,$AB$11,$D$1,$D$1)</f>
        <v>8.8260000000000005</v>
      </c>
      <c r="AC83" s="131">
        <f t="shared" si="73"/>
        <v>0.18399999999999928</v>
      </c>
      <c r="AD83" s="191">
        <f t="shared" si="74"/>
        <v>2.0847496034443602</v>
      </c>
      <c r="AE83" s="133">
        <v>0</v>
      </c>
      <c r="AF83" s="134">
        <f>IF(D83 = D816,1,_xll.BDP(K83,$AF$11)*L83)</f>
        <v>1</v>
      </c>
      <c r="AG83" s="135">
        <f>AC83*AE83*V83/AF83 / AI750</f>
        <v>0</v>
      </c>
      <c r="AH83" s="301">
        <f>AC83*AE83*V83/AF83 / AI816</f>
        <v>0</v>
      </c>
      <c r="AI83" s="78"/>
      <c r="AJ83" s="74"/>
      <c r="AK83" s="66"/>
    </row>
    <row r="84" spans="2:37" s="30" customFormat="1" ht="12" customHeight="1" x14ac:dyDescent="0.2">
      <c r="B84" s="121">
        <v>881</v>
      </c>
      <c r="C84" s="121" t="s">
        <v>580</v>
      </c>
      <c r="D84" s="121" t="str">
        <f>_xll.BDP(C84,$D$11)</f>
        <v>EUR</v>
      </c>
      <c r="E84" s="121" t="s">
        <v>619</v>
      </c>
      <c r="F84" s="122">
        <f>_xll.BDP(C84,$F$11)</f>
        <v>93.8</v>
      </c>
      <c r="G84" s="122">
        <f>_xll.BDP(C84,$G$11)</f>
        <v>92.02</v>
      </c>
      <c r="H84" s="123">
        <f t="shared" si="64"/>
        <v>-1.7800000000000011</v>
      </c>
      <c r="I84" s="124">
        <f t="shared" si="65"/>
        <v>-1.8976545842217498</v>
      </c>
      <c r="J84" s="125">
        <v>0</v>
      </c>
      <c r="K84" s="121" t="str">
        <f>CONCATENATE(D816,D84, " Curncy")</f>
        <v>EUREUR Curncy</v>
      </c>
      <c r="L84" s="121">
        <f>IF(D84 = D816,1,_xll.BDP(K84,$L$11))</f>
        <v>1</v>
      </c>
      <c r="M84" s="264">
        <f>IF(D84 = D816,1,_xll.BDP(K84,$M$11)*L84)</f>
        <v>1</v>
      </c>
      <c r="N84" s="127">
        <f t="shared" si="66"/>
        <v>0</v>
      </c>
      <c r="O84" s="128">
        <f>N84 / AA750</f>
        <v>0</v>
      </c>
      <c r="P84" s="276">
        <f>N84 / AA816</f>
        <v>0</v>
      </c>
      <c r="Q84" s="129">
        <f t="shared" si="67"/>
        <v>0</v>
      </c>
      <c r="R84" s="130">
        <f>Q84 / AA750*100</f>
        <v>0</v>
      </c>
      <c r="S84" s="286">
        <f>Q84 / AA816*100</f>
        <v>0</v>
      </c>
      <c r="T84" s="130">
        <f t="shared" si="68"/>
        <v>0</v>
      </c>
      <c r="U84" s="286">
        <f t="shared" si="69"/>
        <v>0</v>
      </c>
      <c r="V84" s="121">
        <f t="shared" si="70"/>
        <v>1</v>
      </c>
      <c r="W84" s="121">
        <v>0</v>
      </c>
      <c r="X84" s="121">
        <v>1</v>
      </c>
      <c r="Y84" s="128">
        <f t="shared" si="71"/>
        <v>0</v>
      </c>
      <c r="Z84" s="128">
        <f t="shared" si="72"/>
        <v>0</v>
      </c>
      <c r="AA84" s="75"/>
      <c r="AB84" s="131">
        <f>_xll.BDH(C84,$AB$11,$D$1,$D$1)</f>
        <v>95.1</v>
      </c>
      <c r="AC84" s="131">
        <f t="shared" si="73"/>
        <v>-1.2999999999999972</v>
      </c>
      <c r="AD84" s="191">
        <f t="shared" si="74"/>
        <v>-1.3669821240799129</v>
      </c>
      <c r="AE84" s="133">
        <v>0</v>
      </c>
      <c r="AF84" s="134">
        <f>IF(D84 = D816,1,_xll.BDP(K84,$AF$11)*L84)</f>
        <v>1</v>
      </c>
      <c r="AG84" s="135">
        <f>AC84*AE84*V84/AF84 / AI750</f>
        <v>0</v>
      </c>
      <c r="AH84" s="301">
        <f>AC84*AE84*V84/AF84 / AI816</f>
        <v>0</v>
      </c>
      <c r="AI84" s="78"/>
      <c r="AJ84" s="74"/>
      <c r="AK84" s="66"/>
    </row>
    <row r="85" spans="2:37" s="30" customFormat="1" ht="12" customHeight="1" x14ac:dyDescent="0.2">
      <c r="B85" s="121">
        <v>443</v>
      </c>
      <c r="C85" s="121" t="s">
        <v>581</v>
      </c>
      <c r="D85" s="121" t="str">
        <f>_xll.BDP(C85,$D$11)</f>
        <v>EUR</v>
      </c>
      <c r="E85" s="121" t="s">
        <v>620</v>
      </c>
      <c r="F85" s="122">
        <f>_xll.BDP(C85,$F$11)</f>
        <v>36.61</v>
      </c>
      <c r="G85" s="122">
        <f>_xll.BDP(C85,$G$11)</f>
        <v>36.43</v>
      </c>
      <c r="H85" s="123">
        <f t="shared" si="64"/>
        <v>-0.17999999999999972</v>
      </c>
      <c r="I85" s="124">
        <f t="shared" si="65"/>
        <v>-0.49166894291177199</v>
      </c>
      <c r="J85" s="125">
        <v>0</v>
      </c>
      <c r="K85" s="121" t="str">
        <f>CONCATENATE(D816,D85, " Curncy")</f>
        <v>EUREUR Curncy</v>
      </c>
      <c r="L85" s="121">
        <f>IF(D85 = D816,1,_xll.BDP(K85,$L$11))</f>
        <v>1</v>
      </c>
      <c r="M85" s="264">
        <f>IF(D85 = D816,1,_xll.BDP(K85,$M$11)*L85)</f>
        <v>1</v>
      </c>
      <c r="N85" s="127">
        <f t="shared" si="66"/>
        <v>0</v>
      </c>
      <c r="O85" s="128">
        <f>N85 / AA750</f>
        <v>0</v>
      </c>
      <c r="P85" s="276">
        <f>N85 / AA816</f>
        <v>0</v>
      </c>
      <c r="Q85" s="129">
        <f t="shared" si="67"/>
        <v>0</v>
      </c>
      <c r="R85" s="130">
        <f>Q85 / AA750*100</f>
        <v>0</v>
      </c>
      <c r="S85" s="286">
        <f>Q85 / AA816*100</f>
        <v>0</v>
      </c>
      <c r="T85" s="130">
        <f t="shared" si="68"/>
        <v>0</v>
      </c>
      <c r="U85" s="286">
        <f t="shared" si="69"/>
        <v>0</v>
      </c>
      <c r="V85" s="121">
        <f t="shared" si="70"/>
        <v>1</v>
      </c>
      <c r="W85" s="121">
        <v>0</v>
      </c>
      <c r="X85" s="121">
        <v>1</v>
      </c>
      <c r="Y85" s="128">
        <f t="shared" si="71"/>
        <v>0</v>
      </c>
      <c r="Z85" s="128">
        <f t="shared" si="72"/>
        <v>0</v>
      </c>
      <c r="AA85" s="75"/>
      <c r="AB85" s="131">
        <f>_xll.BDH(C85,$AB$11,$D$1,$D$1)</f>
        <v>36.56</v>
      </c>
      <c r="AC85" s="131">
        <f t="shared" si="73"/>
        <v>4.9999999999997158E-2</v>
      </c>
      <c r="AD85" s="191">
        <f t="shared" si="74"/>
        <v>0.13676148796498128</v>
      </c>
      <c r="AE85" s="133">
        <v>0</v>
      </c>
      <c r="AF85" s="134">
        <f>IF(D85 = D816,1,_xll.BDP(K85,$AF$11)*L85)</f>
        <v>1</v>
      </c>
      <c r="AG85" s="135">
        <f>AC85*AE85*V85/AF85 / AI750</f>
        <v>0</v>
      </c>
      <c r="AH85" s="301">
        <f>AC85*AE85*V85/AF85 / AI816</f>
        <v>0</v>
      </c>
      <c r="AI85" s="78"/>
      <c r="AJ85" s="74"/>
      <c r="AK85" s="66"/>
    </row>
    <row r="86" spans="2:37" s="30" customFormat="1" ht="12" customHeight="1" x14ac:dyDescent="0.2">
      <c r="B86" s="121">
        <v>3252</v>
      </c>
      <c r="C86" s="121" t="s">
        <v>582</v>
      </c>
      <c r="D86" s="121" t="str">
        <f>_xll.BDP(C86,$D$11)</f>
        <v>EUR</v>
      </c>
      <c r="E86" s="121" t="s">
        <v>621</v>
      </c>
      <c r="F86" s="122">
        <f>_xll.BDP(C86,$F$11)</f>
        <v>106</v>
      </c>
      <c r="G86" s="122">
        <f>_xll.BDP(C86,$G$11)</f>
        <v>104.85</v>
      </c>
      <c r="H86" s="123">
        <f t="shared" si="64"/>
        <v>-1.1500000000000057</v>
      </c>
      <c r="I86" s="124">
        <f t="shared" si="65"/>
        <v>-1.0849056603773639</v>
      </c>
      <c r="J86" s="125">
        <v>0</v>
      </c>
      <c r="K86" s="121" t="str">
        <f>CONCATENATE(D816,D86, " Curncy")</f>
        <v>EUREUR Curncy</v>
      </c>
      <c r="L86" s="121">
        <f>IF(D86 = D816,1,_xll.BDP(K86,$L$11))</f>
        <v>1</v>
      </c>
      <c r="M86" s="264">
        <f>IF(D86 = D816,1,_xll.BDP(K86,$M$11)*L86)</f>
        <v>1</v>
      </c>
      <c r="N86" s="127">
        <f t="shared" si="66"/>
        <v>0</v>
      </c>
      <c r="O86" s="128">
        <f>N86 / AA750</f>
        <v>0</v>
      </c>
      <c r="P86" s="276">
        <f>N86 / AA816</f>
        <v>0</v>
      </c>
      <c r="Q86" s="129">
        <f t="shared" si="67"/>
        <v>0</v>
      </c>
      <c r="R86" s="130">
        <f>Q86 / AA750*100</f>
        <v>0</v>
      </c>
      <c r="S86" s="286">
        <f>Q86 / AA816*100</f>
        <v>0</v>
      </c>
      <c r="T86" s="130">
        <f t="shared" si="68"/>
        <v>0</v>
      </c>
      <c r="U86" s="286">
        <f t="shared" si="69"/>
        <v>0</v>
      </c>
      <c r="V86" s="121">
        <f t="shared" si="70"/>
        <v>1</v>
      </c>
      <c r="W86" s="121">
        <v>0</v>
      </c>
      <c r="X86" s="121">
        <v>1</v>
      </c>
      <c r="Y86" s="128">
        <f t="shared" si="71"/>
        <v>0</v>
      </c>
      <c r="Z86" s="128">
        <f t="shared" si="72"/>
        <v>0</v>
      </c>
      <c r="AA86" s="75"/>
      <c r="AB86" s="131">
        <f>_xll.BDH(C86,$AB$11,$D$1,$D$1)</f>
        <v>107.3</v>
      </c>
      <c r="AC86" s="131">
        <f t="shared" si="73"/>
        <v>-1.2999999999999972</v>
      </c>
      <c r="AD86" s="191">
        <f t="shared" si="74"/>
        <v>-1.2115563839701744</v>
      </c>
      <c r="AE86" s="133">
        <v>0</v>
      </c>
      <c r="AF86" s="134">
        <f>IF(D86 = D816,1,_xll.BDP(K86,$AF$11)*L86)</f>
        <v>1</v>
      </c>
      <c r="AG86" s="135">
        <f>AC86*AE86*V86/AF86 / AI750</f>
        <v>0</v>
      </c>
      <c r="AH86" s="301">
        <f>AC86*AE86*V86/AF86 / AI816</f>
        <v>0</v>
      </c>
      <c r="AI86" s="78"/>
      <c r="AJ86" s="74"/>
      <c r="AK86" s="66"/>
    </row>
    <row r="87" spans="2:37" s="30" customFormat="1" ht="12" customHeight="1" x14ac:dyDescent="0.2">
      <c r="B87" s="121">
        <v>318</v>
      </c>
      <c r="C87" s="121" t="s">
        <v>583</v>
      </c>
      <c r="D87" s="121" t="str">
        <f>_xll.BDP(C87,$D$11)</f>
        <v>EUR</v>
      </c>
      <c r="E87" s="121" t="s">
        <v>622</v>
      </c>
      <c r="F87" s="122">
        <f>_xll.BDP(C87,$F$11)</f>
        <v>111.1</v>
      </c>
      <c r="G87" s="122">
        <f>_xll.BDP(C87,$G$11)</f>
        <v>109.3</v>
      </c>
      <c r="H87" s="123">
        <f t="shared" si="64"/>
        <v>-1.7999999999999972</v>
      </c>
      <c r="I87" s="124">
        <f t="shared" si="65"/>
        <v>-1.6201620162016179</v>
      </c>
      <c r="J87" s="125">
        <v>0</v>
      </c>
      <c r="K87" s="121" t="str">
        <f>CONCATENATE(D816,D87, " Curncy")</f>
        <v>EUREUR Curncy</v>
      </c>
      <c r="L87" s="121">
        <f>IF(D87 = D816,1,_xll.BDP(K87,$L$11))</f>
        <v>1</v>
      </c>
      <c r="M87" s="264">
        <f>IF(D87 = D816,1,_xll.BDP(K87,$M$11)*L87)</f>
        <v>1</v>
      </c>
      <c r="N87" s="127">
        <f t="shared" si="66"/>
        <v>0</v>
      </c>
      <c r="O87" s="128">
        <f>N87 / AA750</f>
        <v>0</v>
      </c>
      <c r="P87" s="276">
        <f>N87 / AA816</f>
        <v>0</v>
      </c>
      <c r="Q87" s="129">
        <f t="shared" si="67"/>
        <v>0</v>
      </c>
      <c r="R87" s="130">
        <f>Q87 / AA750*100</f>
        <v>0</v>
      </c>
      <c r="S87" s="286">
        <f>Q87 / AA816*100</f>
        <v>0</v>
      </c>
      <c r="T87" s="130">
        <f t="shared" si="68"/>
        <v>0</v>
      </c>
      <c r="U87" s="286">
        <f t="shared" si="69"/>
        <v>0</v>
      </c>
      <c r="V87" s="121">
        <f t="shared" si="70"/>
        <v>1</v>
      </c>
      <c r="W87" s="121">
        <v>0</v>
      </c>
      <c r="X87" s="121">
        <v>1</v>
      </c>
      <c r="Y87" s="128">
        <f t="shared" si="71"/>
        <v>0</v>
      </c>
      <c r="Z87" s="128">
        <f t="shared" si="72"/>
        <v>0</v>
      </c>
      <c r="AA87" s="75"/>
      <c r="AB87" s="131">
        <f>_xll.BDH(C87,$AB$11,$D$1,$D$1)</f>
        <v>109.25</v>
      </c>
      <c r="AC87" s="131">
        <f t="shared" si="73"/>
        <v>1.8499999999999943</v>
      </c>
      <c r="AD87" s="191">
        <f t="shared" si="74"/>
        <v>1.6933638443935874</v>
      </c>
      <c r="AE87" s="133">
        <v>0</v>
      </c>
      <c r="AF87" s="134">
        <f>IF(D87 = D816,1,_xll.BDP(K87,$AF$11)*L87)</f>
        <v>1</v>
      </c>
      <c r="AG87" s="135">
        <f>AC87*AE87*V87/AF87 / AI750</f>
        <v>0</v>
      </c>
      <c r="AH87" s="301">
        <f>AC87*AE87*V87/AF87 / AI816</f>
        <v>0</v>
      </c>
      <c r="AI87" s="78"/>
      <c r="AJ87" s="74"/>
      <c r="AK87" s="66"/>
    </row>
    <row r="88" spans="2:37" s="30" customFormat="1" ht="12" customHeight="1" x14ac:dyDescent="0.2">
      <c r="B88" s="121">
        <v>692</v>
      </c>
      <c r="C88" s="121" t="s">
        <v>584</v>
      </c>
      <c r="D88" s="121" t="str">
        <f>_xll.BDP(C88,$D$11)</f>
        <v>EUR</v>
      </c>
      <c r="E88" s="121" t="s">
        <v>623</v>
      </c>
      <c r="F88" s="122">
        <f>_xll.BDP(C88,$F$11)</f>
        <v>21.6</v>
      </c>
      <c r="G88" s="122">
        <f>_xll.BDP(C88,$G$11)</f>
        <v>21.475000000000001</v>
      </c>
      <c r="H88" s="123">
        <f t="shared" si="64"/>
        <v>-0.125</v>
      </c>
      <c r="I88" s="124">
        <f t="shared" si="65"/>
        <v>-0.57870370370370372</v>
      </c>
      <c r="J88" s="125">
        <v>0</v>
      </c>
      <c r="K88" s="121" t="str">
        <f>CONCATENATE(D816,D88, " Curncy")</f>
        <v>EUREUR Curncy</v>
      </c>
      <c r="L88" s="121">
        <f>IF(D88 = D816,1,_xll.BDP(K88,$L$11))</f>
        <v>1</v>
      </c>
      <c r="M88" s="264">
        <f>IF(D88 = D816,1,_xll.BDP(K88,$M$11)*L88)</f>
        <v>1</v>
      </c>
      <c r="N88" s="127">
        <f t="shared" si="66"/>
        <v>0</v>
      </c>
      <c r="O88" s="128">
        <f>N88 / AA750</f>
        <v>0</v>
      </c>
      <c r="P88" s="276">
        <f>N88 / AA816</f>
        <v>0</v>
      </c>
      <c r="Q88" s="129">
        <f t="shared" si="67"/>
        <v>0</v>
      </c>
      <c r="R88" s="130">
        <f>Q88 / AA750*100</f>
        <v>0</v>
      </c>
      <c r="S88" s="286">
        <f>Q88 / AA816*100</f>
        <v>0</v>
      </c>
      <c r="T88" s="130">
        <f t="shared" si="68"/>
        <v>0</v>
      </c>
      <c r="U88" s="286">
        <f t="shared" si="69"/>
        <v>0</v>
      </c>
      <c r="V88" s="121">
        <f t="shared" si="70"/>
        <v>1</v>
      </c>
      <c r="W88" s="121">
        <v>0</v>
      </c>
      <c r="X88" s="121">
        <v>1</v>
      </c>
      <c r="Y88" s="128">
        <f t="shared" si="71"/>
        <v>0</v>
      </c>
      <c r="Z88" s="128">
        <f t="shared" si="72"/>
        <v>0</v>
      </c>
      <c r="AA88" s="75"/>
      <c r="AB88" s="131">
        <f>_xll.BDH(C88,$AB$11,$D$1,$D$1)</f>
        <v>21.34</v>
      </c>
      <c r="AC88" s="131">
        <f t="shared" si="73"/>
        <v>0.26000000000000156</v>
      </c>
      <c r="AD88" s="191">
        <f t="shared" si="74"/>
        <v>1.2183692596063804</v>
      </c>
      <c r="AE88" s="133">
        <v>0</v>
      </c>
      <c r="AF88" s="134">
        <f>IF(D88 = D816,1,_xll.BDP(K88,$AF$11)*L88)</f>
        <v>1</v>
      </c>
      <c r="AG88" s="135">
        <f>AC88*AE88*V88/AF88 / AI750</f>
        <v>0</v>
      </c>
      <c r="AH88" s="301">
        <f>AC88*AE88*V88/AF88 / AI816</f>
        <v>0</v>
      </c>
      <c r="AI88" s="78"/>
      <c r="AJ88" s="74"/>
      <c r="AK88" s="66"/>
    </row>
    <row r="89" spans="2:37" s="30" customFormat="1" ht="12" customHeight="1" x14ac:dyDescent="0.2">
      <c r="B89" s="121">
        <v>1494</v>
      </c>
      <c r="C89" s="121" t="s">
        <v>210</v>
      </c>
      <c r="D89" s="121" t="str">
        <f>_xll.BDP(C89,$D$11)</f>
        <v>EUR</v>
      </c>
      <c r="E89" s="121" t="s">
        <v>423</v>
      </c>
      <c r="F89" s="122">
        <f>_xll.BDP(C89,$F$11)</f>
        <v>60.17</v>
      </c>
      <c r="G89" s="122">
        <f>_xll.BDP(C89,$G$11)</f>
        <v>59.91</v>
      </c>
      <c r="H89" s="123">
        <f t="shared" si="64"/>
        <v>-0.26000000000000512</v>
      </c>
      <c r="I89" s="124">
        <f t="shared" si="65"/>
        <v>-0.43210902443078791</v>
      </c>
      <c r="J89" s="125">
        <v>-24000</v>
      </c>
      <c r="K89" s="121" t="str">
        <f>CONCATENATE(D816,D89, " Curncy")</f>
        <v>EUREUR Curncy</v>
      </c>
      <c r="L89" s="121">
        <f>IF(D89 = D816,1,_xll.BDP(K89,$L$11))</f>
        <v>1</v>
      </c>
      <c r="M89" s="264">
        <f>IF(D89 = D816,1,_xll.BDP(K89,$M$11)*L89)</f>
        <v>1</v>
      </c>
      <c r="N89" s="127">
        <f t="shared" si="66"/>
        <v>6240.0000000001228</v>
      </c>
      <c r="O89" s="128">
        <f>N89 / AA750</f>
        <v>3.7780359050023519E-5</v>
      </c>
      <c r="P89" s="276">
        <f>N89 / AA816</f>
        <v>3.483763047463242E-5</v>
      </c>
      <c r="Q89" s="129">
        <f t="shared" si="67"/>
        <v>-1437840</v>
      </c>
      <c r="R89" s="130">
        <f>Q89 / AA750*100</f>
        <v>-0.87054665795648634</v>
      </c>
      <c r="S89" s="286">
        <f>Q89 / AA816*100</f>
        <v>-0.8027394006673797</v>
      </c>
      <c r="T89" s="130">
        <f t="shared" si="68"/>
        <v>-0.87054665795648634</v>
      </c>
      <c r="U89" s="286">
        <f t="shared" si="69"/>
        <v>0</v>
      </c>
      <c r="V89" s="121">
        <f t="shared" si="70"/>
        <v>1</v>
      </c>
      <c r="W89" s="121">
        <v>0</v>
      </c>
      <c r="X89" s="121">
        <v>1</v>
      </c>
      <c r="Y89" s="128">
        <f t="shared" si="71"/>
        <v>3.7780359050023519E-5</v>
      </c>
      <c r="Z89" s="128">
        <f t="shared" si="72"/>
        <v>0</v>
      </c>
      <c r="AA89" s="75"/>
      <c r="AB89" s="131">
        <f>_xll.BDH(C89,$AB$11,$D$1,$D$1)</f>
        <v>59.53</v>
      </c>
      <c r="AC89" s="131">
        <f t="shared" si="73"/>
        <v>0.64000000000000057</v>
      </c>
      <c r="AD89" s="191">
        <f t="shared" si="74"/>
        <v>1.0750881908281547</v>
      </c>
      <c r="AE89" s="133">
        <v>-24000</v>
      </c>
      <c r="AF89" s="134">
        <f>IF(D89 = D816,1,_xll.BDP(K89,$AF$11)*L89)</f>
        <v>1</v>
      </c>
      <c r="AG89" s="135">
        <f>AC89*AE89*V89/AF89 / AI750</f>
        <v>-9.2350637350839174E-5</v>
      </c>
      <c r="AH89" s="301">
        <f>AC89*AE89*V89/AF89 / AI816</f>
        <v>-8.5197724032600345E-5</v>
      </c>
      <c r="AI89" s="78"/>
      <c r="AJ89" s="74"/>
      <c r="AK89" s="66"/>
    </row>
    <row r="90" spans="2:37" s="30" customFormat="1" ht="12" customHeight="1" x14ac:dyDescent="0.2">
      <c r="B90" s="121">
        <v>494</v>
      </c>
      <c r="C90" s="121" t="s">
        <v>585</v>
      </c>
      <c r="D90" s="121" t="str">
        <f>_xll.BDP(C90,$D$11)</f>
        <v>EUR</v>
      </c>
      <c r="E90" s="121" t="s">
        <v>624</v>
      </c>
      <c r="F90" s="122">
        <f>_xll.BDP(C90,$F$11)</f>
        <v>40.71</v>
      </c>
      <c r="G90" s="122">
        <f>_xll.BDP(C90,$G$11)</f>
        <v>40.549999999999997</v>
      </c>
      <c r="H90" s="123">
        <f t="shared" si="64"/>
        <v>-0.16000000000000369</v>
      </c>
      <c r="I90" s="124">
        <f t="shared" si="65"/>
        <v>-0.39302382706952516</v>
      </c>
      <c r="J90" s="125">
        <v>0</v>
      </c>
      <c r="K90" s="121" t="str">
        <f>CONCATENATE(D816,D90, " Curncy")</f>
        <v>EUREUR Curncy</v>
      </c>
      <c r="L90" s="121">
        <f>IF(D90 = D816,1,_xll.BDP(K90,$L$11))</f>
        <v>1</v>
      </c>
      <c r="M90" s="264">
        <f>IF(D90 = D816,1,_xll.BDP(K90,$M$11)*L90)</f>
        <v>1</v>
      </c>
      <c r="N90" s="127">
        <f t="shared" si="66"/>
        <v>0</v>
      </c>
      <c r="O90" s="128">
        <f>N90 / AA750</f>
        <v>0</v>
      </c>
      <c r="P90" s="276">
        <f>N90 / AA816</f>
        <v>0</v>
      </c>
      <c r="Q90" s="129">
        <f t="shared" si="67"/>
        <v>0</v>
      </c>
      <c r="R90" s="130">
        <f>Q90 / AA750*100</f>
        <v>0</v>
      </c>
      <c r="S90" s="286">
        <f>Q90 / AA816*100</f>
        <v>0</v>
      </c>
      <c r="T90" s="130">
        <f t="shared" si="68"/>
        <v>0</v>
      </c>
      <c r="U90" s="286">
        <f t="shared" si="69"/>
        <v>0</v>
      </c>
      <c r="V90" s="121">
        <f t="shared" si="70"/>
        <v>1</v>
      </c>
      <c r="W90" s="121">
        <v>0</v>
      </c>
      <c r="X90" s="121">
        <v>1</v>
      </c>
      <c r="Y90" s="128">
        <f t="shared" si="71"/>
        <v>0</v>
      </c>
      <c r="Z90" s="128">
        <f t="shared" si="72"/>
        <v>0</v>
      </c>
      <c r="AA90" s="75"/>
      <c r="AB90" s="131">
        <f>_xll.BDH(C90,$AB$11,$D$1,$D$1)</f>
        <v>40.25</v>
      </c>
      <c r="AC90" s="131">
        <f t="shared" si="73"/>
        <v>0.46000000000000085</v>
      </c>
      <c r="AD90" s="191">
        <f t="shared" si="74"/>
        <v>1.142857142857145</v>
      </c>
      <c r="AE90" s="133">
        <v>0</v>
      </c>
      <c r="AF90" s="134">
        <f>IF(D90 = D816,1,_xll.BDP(K90,$AF$11)*L90)</f>
        <v>1</v>
      </c>
      <c r="AG90" s="135">
        <f>AC90*AE90*V90/AF90 / AI750</f>
        <v>0</v>
      </c>
      <c r="AH90" s="301">
        <f>AC90*AE90*V90/AF90 / AI816</f>
        <v>0</v>
      </c>
      <c r="AI90" s="78"/>
      <c r="AJ90" s="74"/>
      <c r="AK90" s="66"/>
    </row>
    <row r="91" spans="2:37" s="30" customFormat="1" ht="12" customHeight="1" x14ac:dyDescent="0.2">
      <c r="B91" s="121">
        <v>374</v>
      </c>
      <c r="C91" s="121" t="s">
        <v>586</v>
      </c>
      <c r="D91" s="121" t="str">
        <f>_xll.BDP(C91,$D$11)</f>
        <v>EUR</v>
      </c>
      <c r="E91" s="121" t="s">
        <v>625</v>
      </c>
      <c r="F91" s="122">
        <f>_xll.BDP(C91,$F$11)</f>
        <v>101.2</v>
      </c>
      <c r="G91" s="122">
        <f>_xll.BDP(C91,$G$11)</f>
        <v>99.84</v>
      </c>
      <c r="H91" s="123">
        <f t="shared" si="64"/>
        <v>-1.3599999999999994</v>
      </c>
      <c r="I91" s="124">
        <f t="shared" si="65"/>
        <v>-1.3438735177865606</v>
      </c>
      <c r="J91" s="125">
        <v>0</v>
      </c>
      <c r="K91" s="121" t="str">
        <f>CONCATENATE(D816,D91, " Curncy")</f>
        <v>EUREUR Curncy</v>
      </c>
      <c r="L91" s="121">
        <f>IF(D91 = D816,1,_xll.BDP(K91,$L$11))</f>
        <v>1</v>
      </c>
      <c r="M91" s="264">
        <f>IF(D91 = D816,1,_xll.BDP(K91,$M$11)*L91)</f>
        <v>1</v>
      </c>
      <c r="N91" s="127">
        <f t="shared" si="66"/>
        <v>0</v>
      </c>
      <c r="O91" s="128">
        <f>N91 / AA750</f>
        <v>0</v>
      </c>
      <c r="P91" s="276">
        <f>N91 / AA816</f>
        <v>0</v>
      </c>
      <c r="Q91" s="129">
        <f t="shared" si="67"/>
        <v>0</v>
      </c>
      <c r="R91" s="130">
        <f>Q91 / AA750*100</f>
        <v>0</v>
      </c>
      <c r="S91" s="286">
        <f>Q91 / AA816*100</f>
        <v>0</v>
      </c>
      <c r="T91" s="130">
        <f t="shared" si="68"/>
        <v>0</v>
      </c>
      <c r="U91" s="286">
        <f t="shared" si="69"/>
        <v>0</v>
      </c>
      <c r="V91" s="121">
        <f t="shared" si="70"/>
        <v>1</v>
      </c>
      <c r="W91" s="121">
        <v>0</v>
      </c>
      <c r="X91" s="121">
        <v>1</v>
      </c>
      <c r="Y91" s="128">
        <f t="shared" si="71"/>
        <v>0</v>
      </c>
      <c r="Z91" s="128">
        <f t="shared" si="72"/>
        <v>0</v>
      </c>
      <c r="AA91" s="75"/>
      <c r="AB91" s="131">
        <f>_xll.BDH(C91,$AB$11,$D$1,$D$1)</f>
        <v>103.25</v>
      </c>
      <c r="AC91" s="131">
        <f t="shared" si="73"/>
        <v>-2.0499999999999972</v>
      </c>
      <c r="AD91" s="191">
        <f t="shared" si="74"/>
        <v>-1.9854721549636776</v>
      </c>
      <c r="AE91" s="133">
        <v>0</v>
      </c>
      <c r="AF91" s="134">
        <f>IF(D91 = D816,1,_xll.BDP(K91,$AF$11)*L91)</f>
        <v>1</v>
      </c>
      <c r="AG91" s="135">
        <f>AC91*AE91*V91/AF91 / AI750</f>
        <v>0</v>
      </c>
      <c r="AH91" s="301">
        <f>AC91*AE91*V91/AF91 / AI816</f>
        <v>0</v>
      </c>
      <c r="AI91" s="78"/>
      <c r="AJ91" s="74"/>
      <c r="AK91" s="66"/>
    </row>
    <row r="92" spans="2:37" s="30" customFormat="1" ht="12" customHeight="1" x14ac:dyDescent="0.2">
      <c r="B92" s="121">
        <v>1002</v>
      </c>
      <c r="C92" s="121" t="s">
        <v>587</v>
      </c>
      <c r="D92" s="121" t="str">
        <f>_xll.BDP(C92,$D$11)</f>
        <v>EUR</v>
      </c>
      <c r="E92" s="121" t="s">
        <v>626</v>
      </c>
      <c r="F92" s="122">
        <f>_xll.BDP(C92,$F$11)</f>
        <v>16.850000000000001</v>
      </c>
      <c r="G92" s="122">
        <f>_xll.BDP(C92,$G$11)</f>
        <v>16.675000000000001</v>
      </c>
      <c r="H92" s="123">
        <f t="shared" si="64"/>
        <v>-0.17500000000000071</v>
      </c>
      <c r="I92" s="124">
        <f t="shared" si="65"/>
        <v>-1.0385756676557905</v>
      </c>
      <c r="J92" s="125">
        <v>0</v>
      </c>
      <c r="K92" s="121" t="str">
        <f>CONCATENATE(D816,D92, " Curncy")</f>
        <v>EUREUR Curncy</v>
      </c>
      <c r="L92" s="121">
        <f>IF(D92 = D816,1,_xll.BDP(K92,$L$11))</f>
        <v>1</v>
      </c>
      <c r="M92" s="264">
        <f>IF(D92 = D816,1,_xll.BDP(K92,$M$11)*L92)</f>
        <v>1</v>
      </c>
      <c r="N92" s="127">
        <f t="shared" si="66"/>
        <v>0</v>
      </c>
      <c r="O92" s="128">
        <f>N92 / AA750</f>
        <v>0</v>
      </c>
      <c r="P92" s="276">
        <f>N92 / AA816</f>
        <v>0</v>
      </c>
      <c r="Q92" s="129">
        <f t="shared" si="67"/>
        <v>0</v>
      </c>
      <c r="R92" s="130">
        <f>Q92 / AA750*100</f>
        <v>0</v>
      </c>
      <c r="S92" s="286">
        <f>Q92 / AA816*100</f>
        <v>0</v>
      </c>
      <c r="T92" s="130">
        <f t="shared" si="68"/>
        <v>0</v>
      </c>
      <c r="U92" s="286">
        <f t="shared" si="69"/>
        <v>0</v>
      </c>
      <c r="V92" s="121">
        <f t="shared" si="70"/>
        <v>1</v>
      </c>
      <c r="W92" s="121">
        <v>0</v>
      </c>
      <c r="X92" s="121">
        <v>1</v>
      </c>
      <c r="Y92" s="128">
        <f t="shared" si="71"/>
        <v>0</v>
      </c>
      <c r="Z92" s="128">
        <f t="shared" si="72"/>
        <v>0</v>
      </c>
      <c r="AA92" s="75"/>
      <c r="AB92" s="131">
        <f>_xll.BDH(C92,$AB$11,$D$1,$D$1)</f>
        <v>16.664999999999999</v>
      </c>
      <c r="AC92" s="131">
        <f t="shared" si="73"/>
        <v>0.18500000000000227</v>
      </c>
      <c r="AD92" s="191">
        <f t="shared" si="74"/>
        <v>1.1101110111011236</v>
      </c>
      <c r="AE92" s="133">
        <v>0</v>
      </c>
      <c r="AF92" s="134">
        <f>IF(D92 = D816,1,_xll.BDP(K92,$AF$11)*L92)</f>
        <v>1</v>
      </c>
      <c r="AG92" s="135">
        <f>AC92*AE92*V92/AF92 / AI750</f>
        <v>0</v>
      </c>
      <c r="AH92" s="301">
        <f>AC92*AE92*V92/AF92 / AI816</f>
        <v>0</v>
      </c>
      <c r="AI92" s="78"/>
      <c r="AJ92" s="74"/>
      <c r="AK92" s="66"/>
    </row>
    <row r="93" spans="2:37" s="30" customFormat="1" ht="12" customHeight="1" x14ac:dyDescent="0.2">
      <c r="B93" s="121">
        <v>115</v>
      </c>
      <c r="C93" s="121" t="s">
        <v>605</v>
      </c>
      <c r="D93" s="121" t="str">
        <f>_xll.BDP(C93,$D$11)</f>
        <v>EUR</v>
      </c>
      <c r="E93" s="121" t="s">
        <v>643</v>
      </c>
      <c r="F93" s="122">
        <f>_xll.BDP(C93,$F$11)</f>
        <v>42.86</v>
      </c>
      <c r="G93" s="122">
        <f>_xll.BDP(C93,$G$11)</f>
        <v>42.295000000000002</v>
      </c>
      <c r="H93" s="123">
        <f t="shared" si="64"/>
        <v>-0.56499999999999773</v>
      </c>
      <c r="I93" s="124">
        <f t="shared" si="65"/>
        <v>-1.3182454503033079</v>
      </c>
      <c r="J93" s="125">
        <v>0</v>
      </c>
      <c r="K93" s="121" t="str">
        <f>CONCATENATE(D816,D93, " Curncy")</f>
        <v>EUREUR Curncy</v>
      </c>
      <c r="L93" s="121">
        <f>IF(D93 = D816,1,_xll.BDP(K93,$L$11))</f>
        <v>1</v>
      </c>
      <c r="M93" s="264">
        <f>IF(D93 = D816,1,_xll.BDP(K93,$M$11)*L93)</f>
        <v>1</v>
      </c>
      <c r="N93" s="127">
        <f t="shared" si="66"/>
        <v>0</v>
      </c>
      <c r="O93" s="128">
        <f>N93 / AA750</f>
        <v>0</v>
      </c>
      <c r="P93" s="276">
        <f>N93 / AA816</f>
        <v>0</v>
      </c>
      <c r="Q93" s="129">
        <f t="shared" si="67"/>
        <v>0</v>
      </c>
      <c r="R93" s="130">
        <f>Q93 / AA750*100</f>
        <v>0</v>
      </c>
      <c r="S93" s="286">
        <f>Q93 / AA816*100</f>
        <v>0</v>
      </c>
      <c r="T93" s="130">
        <f t="shared" si="68"/>
        <v>0</v>
      </c>
      <c r="U93" s="286">
        <f t="shared" si="69"/>
        <v>0</v>
      </c>
      <c r="V93" s="121">
        <f t="shared" si="70"/>
        <v>1</v>
      </c>
      <c r="W93" s="121">
        <v>0</v>
      </c>
      <c r="X93" s="121">
        <v>1</v>
      </c>
      <c r="Y93" s="128">
        <f t="shared" si="71"/>
        <v>0</v>
      </c>
      <c r="Z93" s="128">
        <f t="shared" si="72"/>
        <v>0</v>
      </c>
      <c r="AA93" s="75"/>
      <c r="AB93" s="131">
        <f>_xll.BDH(C93,$AB$11,$D$1,$D$1)</f>
        <v>42.685000000000002</v>
      </c>
      <c r="AC93" s="131">
        <f t="shared" si="73"/>
        <v>0.17499999999999716</v>
      </c>
      <c r="AD93" s="191">
        <f t="shared" si="74"/>
        <v>0.40998008668149738</v>
      </c>
      <c r="AE93" s="133">
        <v>0</v>
      </c>
      <c r="AF93" s="134">
        <f>IF(D93 = D816,1,_xll.BDP(K93,$AF$11)*L93)</f>
        <v>1</v>
      </c>
      <c r="AG93" s="135">
        <f>AC93*AE93*V93/AF93 / AI750</f>
        <v>0</v>
      </c>
      <c r="AH93" s="301">
        <f>AC93*AE93*V93/AF93 / AI816</f>
        <v>0</v>
      </c>
      <c r="AI93" s="78"/>
      <c r="AJ93" s="74"/>
      <c r="AK93" s="66"/>
    </row>
    <row r="94" spans="2:37" s="30" customFormat="1" ht="12" customHeight="1" x14ac:dyDescent="0.2">
      <c r="B94" s="121">
        <v>694</v>
      </c>
      <c r="C94" s="121" t="s">
        <v>599</v>
      </c>
      <c r="D94" s="121" t="str">
        <f>_xll.BDP(C94,$D$11)</f>
        <v>EUR</v>
      </c>
      <c r="E94" s="121" t="s">
        <v>637</v>
      </c>
      <c r="F94" s="122">
        <f>_xll.BDP(C94,$F$11)</f>
        <v>119.9</v>
      </c>
      <c r="G94" s="122">
        <f>_xll.BDP(C94,$G$11)</f>
        <v>117.3</v>
      </c>
      <c r="H94" s="123">
        <f t="shared" si="64"/>
        <v>-2.6000000000000085</v>
      </c>
      <c r="I94" s="124">
        <f t="shared" si="65"/>
        <v>-2.1684737281067625</v>
      </c>
      <c r="J94" s="125">
        <v>0</v>
      </c>
      <c r="K94" s="121" t="str">
        <f>CONCATENATE(D816,D94, " Curncy")</f>
        <v>EUREUR Curncy</v>
      </c>
      <c r="L94" s="121">
        <f>IF(D94 = D816,1,_xll.BDP(K94,$L$11))</f>
        <v>1</v>
      </c>
      <c r="M94" s="264">
        <f>IF(D94 = D816,1,_xll.BDP(K94,$M$11)*L94)</f>
        <v>1</v>
      </c>
      <c r="N94" s="127">
        <f t="shared" si="66"/>
        <v>0</v>
      </c>
      <c r="O94" s="128">
        <f>N94 / AA750</f>
        <v>0</v>
      </c>
      <c r="P94" s="276">
        <f>N94 / AA816</f>
        <v>0</v>
      </c>
      <c r="Q94" s="129">
        <f t="shared" si="67"/>
        <v>0</v>
      </c>
      <c r="R94" s="130">
        <f>Q94 / AA750*100</f>
        <v>0</v>
      </c>
      <c r="S94" s="286">
        <f>Q94 / AA816*100</f>
        <v>0</v>
      </c>
      <c r="T94" s="130">
        <f t="shared" si="68"/>
        <v>0</v>
      </c>
      <c r="U94" s="286">
        <f t="shared" si="69"/>
        <v>0</v>
      </c>
      <c r="V94" s="121">
        <f t="shared" si="70"/>
        <v>1</v>
      </c>
      <c r="W94" s="121">
        <v>0</v>
      </c>
      <c r="X94" s="121">
        <v>1</v>
      </c>
      <c r="Y94" s="128">
        <f t="shared" si="71"/>
        <v>0</v>
      </c>
      <c r="Z94" s="128">
        <f t="shared" si="72"/>
        <v>0</v>
      </c>
      <c r="AA94" s="75"/>
      <c r="AB94" s="131">
        <f>_xll.BDH(C94,$AB$11,$D$1,$D$1)</f>
        <v>118.3</v>
      </c>
      <c r="AC94" s="131">
        <f t="shared" si="73"/>
        <v>1.6000000000000085</v>
      </c>
      <c r="AD94" s="191">
        <f t="shared" si="74"/>
        <v>1.3524936601859752</v>
      </c>
      <c r="AE94" s="133">
        <v>0</v>
      </c>
      <c r="AF94" s="134">
        <f>IF(D94 = D816,1,_xll.BDP(K94,$AF$11)*L94)</f>
        <v>1</v>
      </c>
      <c r="AG94" s="135">
        <f>AC94*AE94*V94/AF94 / AI750</f>
        <v>0</v>
      </c>
      <c r="AH94" s="301">
        <f>AC94*AE94*V94/AF94 / AI816</f>
        <v>0</v>
      </c>
      <c r="AI94" s="78"/>
      <c r="AJ94" s="74"/>
      <c r="AK94" s="66"/>
    </row>
    <row r="95" spans="2:37" s="30" customFormat="1" ht="12" customHeight="1" x14ac:dyDescent="0.2">
      <c r="B95" s="121">
        <v>2013</v>
      </c>
      <c r="C95" s="121" t="s">
        <v>588</v>
      </c>
      <c r="D95" s="121" t="str">
        <f>_xll.BDP(C95,$D$11)</f>
        <v>EUR</v>
      </c>
      <c r="E95" s="121" t="s">
        <v>627</v>
      </c>
      <c r="F95" s="122">
        <f>_xll.BDP(C95,$F$11)</f>
        <v>20.5</v>
      </c>
      <c r="G95" s="122">
        <f>_xll.BDP(C95,$G$11)</f>
        <v>20.440000000000001</v>
      </c>
      <c r="H95" s="123">
        <f t="shared" si="64"/>
        <v>-5.9999999999998721E-2</v>
      </c>
      <c r="I95" s="124">
        <f t="shared" si="65"/>
        <v>-0.29268292682926206</v>
      </c>
      <c r="J95" s="125">
        <v>0</v>
      </c>
      <c r="K95" s="121" t="str">
        <f>CONCATENATE(D816,D95, " Curncy")</f>
        <v>EUREUR Curncy</v>
      </c>
      <c r="L95" s="121">
        <f>IF(D95 = D816,1,_xll.BDP(K95,$L$11))</f>
        <v>1</v>
      </c>
      <c r="M95" s="264">
        <f>IF(D95 = D816,1,_xll.BDP(K95,$M$11)*L95)</f>
        <v>1</v>
      </c>
      <c r="N95" s="127">
        <f t="shared" si="66"/>
        <v>0</v>
      </c>
      <c r="O95" s="128">
        <f>N95 / AA750</f>
        <v>0</v>
      </c>
      <c r="P95" s="276">
        <f>N95 / AA816</f>
        <v>0</v>
      </c>
      <c r="Q95" s="129">
        <f t="shared" si="67"/>
        <v>0</v>
      </c>
      <c r="R95" s="130">
        <f>Q95 / AA750*100</f>
        <v>0</v>
      </c>
      <c r="S95" s="286">
        <f>Q95 / AA816*100</f>
        <v>0</v>
      </c>
      <c r="T95" s="130">
        <f t="shared" si="68"/>
        <v>0</v>
      </c>
      <c r="U95" s="286">
        <f t="shared" si="69"/>
        <v>0</v>
      </c>
      <c r="V95" s="121">
        <f t="shared" si="70"/>
        <v>1</v>
      </c>
      <c r="W95" s="121">
        <v>0</v>
      </c>
      <c r="X95" s="121">
        <v>1</v>
      </c>
      <c r="Y95" s="128">
        <f t="shared" si="71"/>
        <v>0</v>
      </c>
      <c r="Z95" s="128">
        <f t="shared" si="72"/>
        <v>0</v>
      </c>
      <c r="AA95" s="75"/>
      <c r="AB95" s="131">
        <f>_xll.BDH(C95,$AB$11,$D$1,$D$1)</f>
        <v>20.34</v>
      </c>
      <c r="AC95" s="131">
        <f t="shared" si="73"/>
        <v>0.16000000000000014</v>
      </c>
      <c r="AD95" s="191">
        <f t="shared" si="74"/>
        <v>0.78662733529990236</v>
      </c>
      <c r="AE95" s="133">
        <v>0</v>
      </c>
      <c r="AF95" s="134">
        <f>IF(D95 = D816,1,_xll.BDP(K95,$AF$11)*L95)</f>
        <v>1</v>
      </c>
      <c r="AG95" s="135">
        <f>AC95*AE95*V95/AF95 / AI750</f>
        <v>0</v>
      </c>
      <c r="AH95" s="301">
        <f>AC95*AE95*V95/AF95 / AI816</f>
        <v>0</v>
      </c>
      <c r="AI95" s="78"/>
      <c r="AJ95" s="74"/>
      <c r="AK95" s="66"/>
    </row>
    <row r="96" spans="2:37" s="30" customFormat="1" ht="12" customHeight="1" x14ac:dyDescent="0.2">
      <c r="B96" s="121">
        <v>3110</v>
      </c>
      <c r="C96" s="121" t="s">
        <v>589</v>
      </c>
      <c r="D96" s="121" t="str">
        <f>_xll.BDP(C96,$D$11)</f>
        <v>EUR</v>
      </c>
      <c r="E96" s="121" t="s">
        <v>628</v>
      </c>
      <c r="F96" s="122">
        <f>_xll.BDP(C96,$F$11)</f>
        <v>13.205</v>
      </c>
      <c r="G96" s="122">
        <f>_xll.BDP(C96,$G$11)</f>
        <v>13.18</v>
      </c>
      <c r="H96" s="123">
        <f t="shared" si="64"/>
        <v>-2.5000000000000355E-2</v>
      </c>
      <c r="I96" s="124">
        <f t="shared" si="65"/>
        <v>-0.18932222642938551</v>
      </c>
      <c r="J96" s="125">
        <v>0</v>
      </c>
      <c r="K96" s="121" t="str">
        <f>CONCATENATE(D816,D96, " Curncy")</f>
        <v>EUREUR Curncy</v>
      </c>
      <c r="L96" s="121">
        <f>IF(D96 = D816,1,_xll.BDP(K96,$L$11))</f>
        <v>1</v>
      </c>
      <c r="M96" s="264">
        <f>IF(D96 = D816,1,_xll.BDP(K96,$M$11)*L96)</f>
        <v>1</v>
      </c>
      <c r="N96" s="127">
        <f t="shared" si="66"/>
        <v>0</v>
      </c>
      <c r="O96" s="128">
        <f>N96 / AA750</f>
        <v>0</v>
      </c>
      <c r="P96" s="276">
        <f>N96 / AA816</f>
        <v>0</v>
      </c>
      <c r="Q96" s="129">
        <f t="shared" si="67"/>
        <v>0</v>
      </c>
      <c r="R96" s="130">
        <f>Q96 / AA750*100</f>
        <v>0</v>
      </c>
      <c r="S96" s="286">
        <f>Q96 / AA816*100</f>
        <v>0</v>
      </c>
      <c r="T96" s="130">
        <f t="shared" si="68"/>
        <v>0</v>
      </c>
      <c r="U96" s="286">
        <f t="shared" si="69"/>
        <v>0</v>
      </c>
      <c r="V96" s="121">
        <f t="shared" si="70"/>
        <v>1</v>
      </c>
      <c r="W96" s="121">
        <v>0</v>
      </c>
      <c r="X96" s="121">
        <v>1</v>
      </c>
      <c r="Y96" s="128">
        <f t="shared" si="71"/>
        <v>0</v>
      </c>
      <c r="Z96" s="128">
        <f t="shared" si="72"/>
        <v>0</v>
      </c>
      <c r="AA96" s="75"/>
      <c r="AB96" s="131">
        <f>_xll.BDH(C96,$AB$11,$D$1,$D$1)</f>
        <v>13.23</v>
      </c>
      <c r="AC96" s="131">
        <f t="shared" si="73"/>
        <v>-2.5000000000000355E-2</v>
      </c>
      <c r="AD96" s="191">
        <f t="shared" si="74"/>
        <v>-0.18896447467876307</v>
      </c>
      <c r="AE96" s="133">
        <v>0</v>
      </c>
      <c r="AF96" s="134">
        <f>IF(D96 = D816,1,_xll.BDP(K96,$AF$11)*L96)</f>
        <v>1</v>
      </c>
      <c r="AG96" s="135">
        <f>AC96*AE96*V96/AF96 / AI750</f>
        <v>0</v>
      </c>
      <c r="AH96" s="301">
        <f>AC96*AE96*V96/AF96 / AI816</f>
        <v>0</v>
      </c>
      <c r="AI96" s="78"/>
      <c r="AJ96" s="74"/>
      <c r="AK96" s="66"/>
    </row>
    <row r="97" spans="2:37" s="30" customFormat="1" ht="12" customHeight="1" x14ac:dyDescent="0.2">
      <c r="B97" s="121">
        <v>1593</v>
      </c>
      <c r="C97" s="121" t="s">
        <v>590</v>
      </c>
      <c r="D97" s="121" t="str">
        <f>_xll.BDP(C97,$D$11)</f>
        <v>EUR</v>
      </c>
      <c r="E97" s="121" t="s">
        <v>629</v>
      </c>
      <c r="F97" s="122">
        <f>_xll.BDP(C97,$F$11)</f>
        <v>65.73</v>
      </c>
      <c r="G97" s="122">
        <f>_xll.BDP(C97,$G$11)</f>
        <v>65.19</v>
      </c>
      <c r="H97" s="123">
        <f t="shared" si="64"/>
        <v>-0.54000000000000625</v>
      </c>
      <c r="I97" s="124">
        <f t="shared" si="65"/>
        <v>-0.8215426745778277</v>
      </c>
      <c r="J97" s="125">
        <v>0</v>
      </c>
      <c r="K97" s="121" t="str">
        <f>CONCATENATE(D816,D97, " Curncy")</f>
        <v>EUREUR Curncy</v>
      </c>
      <c r="L97" s="121">
        <f>IF(D97 = D816,1,_xll.BDP(K97,$L$11))</f>
        <v>1</v>
      </c>
      <c r="M97" s="264">
        <f>IF(D97 = D816,1,_xll.BDP(K97,$M$11)*L97)</f>
        <v>1</v>
      </c>
      <c r="N97" s="127">
        <f t="shared" si="66"/>
        <v>0</v>
      </c>
      <c r="O97" s="128">
        <f>N97 / AA750</f>
        <v>0</v>
      </c>
      <c r="P97" s="276">
        <f>N97 / AA816</f>
        <v>0</v>
      </c>
      <c r="Q97" s="129">
        <f t="shared" si="67"/>
        <v>0</v>
      </c>
      <c r="R97" s="130">
        <f>Q97 / AA750*100</f>
        <v>0</v>
      </c>
      <c r="S97" s="286">
        <f>Q97 / AA816*100</f>
        <v>0</v>
      </c>
      <c r="T97" s="130">
        <f t="shared" si="68"/>
        <v>0</v>
      </c>
      <c r="U97" s="286">
        <f t="shared" si="69"/>
        <v>0</v>
      </c>
      <c r="V97" s="121">
        <f t="shared" si="70"/>
        <v>1</v>
      </c>
      <c r="W97" s="121">
        <v>0</v>
      </c>
      <c r="X97" s="121">
        <v>1</v>
      </c>
      <c r="Y97" s="128">
        <f t="shared" si="71"/>
        <v>0</v>
      </c>
      <c r="Z97" s="128">
        <f t="shared" si="72"/>
        <v>0</v>
      </c>
      <c r="AA97" s="75"/>
      <c r="AB97" s="131">
        <f>_xll.BDH(C97,$AB$11,$D$1,$D$1)</f>
        <v>64.05</v>
      </c>
      <c r="AC97" s="131">
        <f t="shared" si="73"/>
        <v>1.6800000000000068</v>
      </c>
      <c r="AD97" s="191">
        <f t="shared" si="74"/>
        <v>2.6229508196721421</v>
      </c>
      <c r="AE97" s="133">
        <v>0</v>
      </c>
      <c r="AF97" s="134">
        <f>IF(D97 = D816,1,_xll.BDP(K97,$AF$11)*L97)</f>
        <v>1</v>
      </c>
      <c r="AG97" s="135">
        <f>AC97*AE97*V97/AF97 / AI750</f>
        <v>0</v>
      </c>
      <c r="AH97" s="301">
        <f>AC97*AE97*V97/AF97 / AI816</f>
        <v>0</v>
      </c>
      <c r="AI97" s="78"/>
      <c r="AJ97" s="74"/>
      <c r="AK97" s="66"/>
    </row>
    <row r="98" spans="2:37" s="30" customFormat="1" ht="12" customHeight="1" x14ac:dyDescent="0.2">
      <c r="B98" s="121">
        <v>19900</v>
      </c>
      <c r="C98" s="121" t="s">
        <v>591</v>
      </c>
      <c r="D98" s="121" t="str">
        <f>_xll.BDP(C98,$D$11)</f>
        <v>EUR</v>
      </c>
      <c r="E98" s="121" t="s">
        <v>630</v>
      </c>
      <c r="F98" s="122">
        <f>_xll.BDP(C98,$F$11)</f>
        <v>110.4</v>
      </c>
      <c r="G98" s="122">
        <f>_xll.BDP(C98,$G$11)</f>
        <v>109.6</v>
      </c>
      <c r="H98" s="123">
        <f t="shared" si="64"/>
        <v>-0.80000000000001137</v>
      </c>
      <c r="I98" s="124">
        <f t="shared" si="65"/>
        <v>-0.7246376811594305</v>
      </c>
      <c r="J98" s="125">
        <v>0</v>
      </c>
      <c r="K98" s="121" t="str">
        <f>CONCATENATE(D816,D98, " Curncy")</f>
        <v>EUREUR Curncy</v>
      </c>
      <c r="L98" s="121">
        <f>IF(D98 = D816,1,_xll.BDP(K98,$L$11))</f>
        <v>1</v>
      </c>
      <c r="M98" s="264">
        <f>IF(D98 = D816,1,_xll.BDP(K98,$M$11)*L98)</f>
        <v>1</v>
      </c>
      <c r="N98" s="127">
        <f t="shared" si="66"/>
        <v>0</v>
      </c>
      <c r="O98" s="128">
        <f>N98 / AA750</f>
        <v>0</v>
      </c>
      <c r="P98" s="276">
        <f>N98 / AA816</f>
        <v>0</v>
      </c>
      <c r="Q98" s="129">
        <f t="shared" si="67"/>
        <v>0</v>
      </c>
      <c r="R98" s="130">
        <f>Q98 / AA750*100</f>
        <v>0</v>
      </c>
      <c r="S98" s="286">
        <f>Q98 / AA816*100</f>
        <v>0</v>
      </c>
      <c r="T98" s="130">
        <f t="shared" si="68"/>
        <v>0</v>
      </c>
      <c r="U98" s="286">
        <f t="shared" si="69"/>
        <v>0</v>
      </c>
      <c r="V98" s="121">
        <f t="shared" si="70"/>
        <v>1</v>
      </c>
      <c r="W98" s="121">
        <v>0</v>
      </c>
      <c r="X98" s="121">
        <v>1</v>
      </c>
      <c r="Y98" s="128">
        <f t="shared" si="71"/>
        <v>0</v>
      </c>
      <c r="Z98" s="128">
        <f t="shared" si="72"/>
        <v>0</v>
      </c>
      <c r="AA98" s="75"/>
      <c r="AB98" s="131">
        <f>_xll.BDH(C98,$AB$11,$D$1,$D$1)</f>
        <v>111</v>
      </c>
      <c r="AC98" s="131">
        <f t="shared" si="73"/>
        <v>-0.59999999999999432</v>
      </c>
      <c r="AD98" s="191">
        <f t="shared" si="74"/>
        <v>-0.54054054054053546</v>
      </c>
      <c r="AE98" s="133">
        <v>0</v>
      </c>
      <c r="AF98" s="134">
        <f>IF(D98 = D816,1,_xll.BDP(K98,$AF$11)*L98)</f>
        <v>1</v>
      </c>
      <c r="AG98" s="135">
        <f>AC98*AE98*V98/AF98 / AI750</f>
        <v>0</v>
      </c>
      <c r="AH98" s="301">
        <f>AC98*AE98*V98/AF98 / AI816</f>
        <v>0</v>
      </c>
      <c r="AI98" s="78"/>
      <c r="AJ98" s="74"/>
      <c r="AK98" s="66"/>
    </row>
    <row r="99" spans="2:37" s="30" customFormat="1" ht="12" customHeight="1" x14ac:dyDescent="0.2">
      <c r="B99" s="121">
        <v>4275</v>
      </c>
      <c r="C99" s="121" t="s">
        <v>209</v>
      </c>
      <c r="D99" s="121" t="str">
        <f>_xll.BDP(C99,$D$11)</f>
        <v>EUR</v>
      </c>
      <c r="E99" s="121" t="s">
        <v>422</v>
      </c>
      <c r="F99" s="122">
        <f>_xll.BDP(C99,$F$11)</f>
        <v>28.24</v>
      </c>
      <c r="G99" s="122">
        <f>_xll.BDP(C99,$G$11)</f>
        <v>28.1</v>
      </c>
      <c r="H99" s="123">
        <f t="shared" si="64"/>
        <v>-0.13999999999999702</v>
      </c>
      <c r="I99" s="124">
        <f t="shared" si="65"/>
        <v>-0.49575070821528694</v>
      </c>
      <c r="J99" s="125">
        <v>-67200</v>
      </c>
      <c r="K99" s="121" t="str">
        <f>CONCATENATE(D816,D99, " Curncy")</f>
        <v>EUREUR Curncy</v>
      </c>
      <c r="L99" s="121">
        <f>IF(D99 = D816,1,_xll.BDP(K99,$L$11))</f>
        <v>1</v>
      </c>
      <c r="M99" s="264">
        <f>IF(D99 = D816,1,_xll.BDP(K99,$M$11)*L99)</f>
        <v>1</v>
      </c>
      <c r="N99" s="127">
        <f t="shared" si="66"/>
        <v>9407.9999999997999</v>
      </c>
      <c r="O99" s="128">
        <f>N99 / AA750</f>
        <v>5.6961156721571585E-5</v>
      </c>
      <c r="P99" s="276">
        <f>N99 / AA816</f>
        <v>5.2524427484828264E-5</v>
      </c>
      <c r="Q99" s="129">
        <f t="shared" si="67"/>
        <v>-1888320</v>
      </c>
      <c r="R99" s="130">
        <f>Q99 / AA750*100</f>
        <v>-1.143291788482997</v>
      </c>
      <c r="S99" s="286">
        <f>Q99 / AA816*100</f>
        <v>-1.0542402945169327</v>
      </c>
      <c r="T99" s="130">
        <f t="shared" si="68"/>
        <v>-1.143291788482997</v>
      </c>
      <c r="U99" s="286">
        <f t="shared" si="69"/>
        <v>0</v>
      </c>
      <c r="V99" s="121">
        <f t="shared" si="70"/>
        <v>1</v>
      </c>
      <c r="W99" s="121">
        <v>0</v>
      </c>
      <c r="X99" s="121">
        <v>1</v>
      </c>
      <c r="Y99" s="128">
        <f t="shared" si="71"/>
        <v>5.6961156721571585E-5</v>
      </c>
      <c r="Z99" s="128">
        <f t="shared" si="72"/>
        <v>0</v>
      </c>
      <c r="AA99" s="75"/>
      <c r="AB99" s="131">
        <f>_xll.BDH(C99,$AB$11,$D$1,$D$1)</f>
        <v>28.11</v>
      </c>
      <c r="AC99" s="131">
        <f t="shared" si="73"/>
        <v>0.12999999999999901</v>
      </c>
      <c r="AD99" s="191">
        <f t="shared" si="74"/>
        <v>0.4624688722874386</v>
      </c>
      <c r="AE99" s="133">
        <v>-67200</v>
      </c>
      <c r="AF99" s="134">
        <f>IF(D99 = D816,1,_xll.BDP(K99,$AF$11)*L99)</f>
        <v>1</v>
      </c>
      <c r="AG99" s="135">
        <f>AC99*AE99*V99/AF99 / AI750</f>
        <v>-5.2524424993289327E-5</v>
      </c>
      <c r="AH99" s="301">
        <f>AC99*AE99*V99/AF99 / AI816</f>
        <v>-4.8456205543541028E-5</v>
      </c>
      <c r="AI99" s="78"/>
      <c r="AJ99" s="74"/>
      <c r="AK99" s="66"/>
    </row>
    <row r="100" spans="2:37" s="30" customFormat="1" ht="12" customHeight="1" x14ac:dyDescent="0.2">
      <c r="B100" s="121">
        <v>3987</v>
      </c>
      <c r="C100" s="121" t="s">
        <v>207</v>
      </c>
      <c r="D100" s="121" t="str">
        <f>_xll.BDP(C100,$D$11)</f>
        <v>EUR</v>
      </c>
      <c r="E100" s="121" t="s">
        <v>421</v>
      </c>
      <c r="F100" s="122">
        <f>_xll.BDP(C100,$F$11)</f>
        <v>109.6</v>
      </c>
      <c r="G100" s="122">
        <f>_xll.BDP(C100,$G$11)</f>
        <v>109.25</v>
      </c>
      <c r="H100" s="123">
        <f t="shared" si="64"/>
        <v>-0.34999999999999432</v>
      </c>
      <c r="I100" s="124">
        <f t="shared" si="65"/>
        <v>-0.31934306569342552</v>
      </c>
      <c r="J100" s="125">
        <v>-3300</v>
      </c>
      <c r="K100" s="121" t="str">
        <f>CONCATENATE(D816,D100, " Curncy")</f>
        <v>EUREUR Curncy</v>
      </c>
      <c r="L100" s="121">
        <f>IF(D100 = D816,1,_xll.BDP(K100,$L$11))</f>
        <v>1</v>
      </c>
      <c r="M100" s="264">
        <f>IF(D100 = D816,1,_xll.BDP(K100,$M$11)*L100)</f>
        <v>1</v>
      </c>
      <c r="N100" s="127">
        <f t="shared" si="66"/>
        <v>1154.9999999999814</v>
      </c>
      <c r="O100" s="128">
        <f>N100 / AA750</f>
        <v>6.992999151085833E-6</v>
      </c>
      <c r="P100" s="276">
        <f>N100 / AA816</f>
        <v>6.4483114099677893E-6</v>
      </c>
      <c r="Q100" s="129">
        <f t="shared" si="67"/>
        <v>-360525</v>
      </c>
      <c r="R100" s="130">
        <f>Q100 / AA750*100</f>
        <v>-0.21828147350175414</v>
      </c>
      <c r="S100" s="286">
        <f>Q100 / AA816*100</f>
        <v>-0.20127943472542636</v>
      </c>
      <c r="T100" s="130">
        <f t="shared" si="68"/>
        <v>-0.21828147350175414</v>
      </c>
      <c r="U100" s="286">
        <f t="shared" si="69"/>
        <v>0</v>
      </c>
      <c r="V100" s="121">
        <f t="shared" si="70"/>
        <v>1</v>
      </c>
      <c r="W100" s="121">
        <v>0</v>
      </c>
      <c r="X100" s="121">
        <v>1</v>
      </c>
      <c r="Y100" s="128">
        <f t="shared" si="71"/>
        <v>6.992999151085833E-6</v>
      </c>
      <c r="Z100" s="128">
        <f t="shared" si="72"/>
        <v>0</v>
      </c>
      <c r="AA100" s="75"/>
      <c r="AB100" s="131">
        <f>_xll.BDH(C100,$AB$11,$D$1,$D$1)</f>
        <v>107.2</v>
      </c>
      <c r="AC100" s="131">
        <f t="shared" si="73"/>
        <v>2.3999999999999915</v>
      </c>
      <c r="AD100" s="191">
        <f t="shared" si="74"/>
        <v>2.2388059701492455</v>
      </c>
      <c r="AE100" s="133">
        <v>-3300</v>
      </c>
      <c r="AF100" s="134">
        <f>IF(D100 = D816,1,_xll.BDP(K100,$AF$11)*L100)</f>
        <v>1</v>
      </c>
      <c r="AG100" s="135">
        <f>AC100*AE100*V100/AF100 / AI750</f>
        <v>-4.7618297384026235E-5</v>
      </c>
      <c r="AH100" s="301">
        <f>AC100*AE100*V100/AF100 / AI816</f>
        <v>-4.3930076454309356E-5</v>
      </c>
      <c r="AI100" s="78"/>
      <c r="AJ100" s="74"/>
      <c r="AK100" s="66"/>
    </row>
    <row r="101" spans="2:37" s="30" customFormat="1" ht="12" customHeight="1" x14ac:dyDescent="0.2">
      <c r="B101" s="121">
        <v>23543</v>
      </c>
      <c r="C101" s="121" t="s">
        <v>206</v>
      </c>
      <c r="D101" s="121" t="str">
        <f>_xll.BDP(C101,$D$11)</f>
        <v>EUR</v>
      </c>
      <c r="E101" s="121" t="s">
        <v>420</v>
      </c>
      <c r="F101" s="122">
        <f>_xll.BDP(C101,$F$11)</f>
        <v>429</v>
      </c>
      <c r="G101" s="122">
        <f>_xll.BDP(C101,$G$11)</f>
        <v>417.4</v>
      </c>
      <c r="H101" s="123">
        <f t="shared" si="64"/>
        <v>-11.600000000000023</v>
      </c>
      <c r="I101" s="124">
        <f t="shared" si="65"/>
        <v>-2.7039627039627092</v>
      </c>
      <c r="J101" s="125">
        <v>-1900</v>
      </c>
      <c r="K101" s="121" t="str">
        <f>CONCATENATE(D816,D101, " Curncy")</f>
        <v>EUREUR Curncy</v>
      </c>
      <c r="L101" s="121">
        <f>IF(D101 = D816,1,_xll.BDP(K101,$L$11))</f>
        <v>1</v>
      </c>
      <c r="M101" s="264">
        <f>IF(D101 = D816,1,_xll.BDP(K101,$M$11)*L101)</f>
        <v>1</v>
      </c>
      <c r="N101" s="127">
        <f t="shared" si="66"/>
        <v>22040.000000000044</v>
      </c>
      <c r="O101" s="128">
        <f>N101 / AA750</f>
        <v>1.3344216561899096E-4</v>
      </c>
      <c r="P101" s="276">
        <f>N101 / AA816</f>
        <v>1.2304829738155206E-4</v>
      </c>
      <c r="Q101" s="129">
        <f t="shared" si="67"/>
        <v>-793060</v>
      </c>
      <c r="R101" s="130">
        <f>Q101 / AA750*100</f>
        <v>-0.48016172352902337</v>
      </c>
      <c r="S101" s="286">
        <f>Q101 / AA816*100</f>
        <v>-0.44276171833672179</v>
      </c>
      <c r="T101" s="130">
        <f t="shared" si="68"/>
        <v>-0.48016172352902337</v>
      </c>
      <c r="U101" s="286">
        <f t="shared" si="69"/>
        <v>0</v>
      </c>
      <c r="V101" s="121">
        <f t="shared" si="70"/>
        <v>1</v>
      </c>
      <c r="W101" s="121">
        <v>0</v>
      </c>
      <c r="X101" s="121">
        <v>1</v>
      </c>
      <c r="Y101" s="128">
        <f t="shared" si="71"/>
        <v>1.3344216561899096E-4</v>
      </c>
      <c r="Z101" s="128">
        <f t="shared" si="72"/>
        <v>0</v>
      </c>
      <c r="AA101" s="75"/>
      <c r="AB101" s="131">
        <f>_xll.BDH(C101,$AB$11,$D$1,$D$1)</f>
        <v>455.8</v>
      </c>
      <c r="AC101" s="131">
        <f t="shared" si="73"/>
        <v>-26.800000000000011</v>
      </c>
      <c r="AD101" s="191">
        <f t="shared" si="74"/>
        <v>-5.8797718297498927</v>
      </c>
      <c r="AE101" s="133">
        <v>-1900</v>
      </c>
      <c r="AF101" s="134">
        <f>IF(D101 = D816,1,_xll.BDP(K101,$AF$11)*L101)</f>
        <v>1</v>
      </c>
      <c r="AG101" s="135">
        <f>AC101*AE101*V101/AF101 / AI750</f>
        <v>3.061519826760891E-4</v>
      </c>
      <c r="AH101" s="301">
        <f>AC101*AE101*V101/AF101 / AI816</f>
        <v>2.8243932993099008E-4</v>
      </c>
      <c r="AI101" s="78"/>
      <c r="AJ101" s="74"/>
      <c r="AK101" s="66"/>
    </row>
    <row r="102" spans="2:37" s="30" customFormat="1" ht="12" customHeight="1" x14ac:dyDescent="0.2">
      <c r="B102" s="121">
        <v>6870</v>
      </c>
      <c r="C102" s="121" t="s">
        <v>592</v>
      </c>
      <c r="D102" s="121" t="str">
        <f>_xll.BDP(C102,$D$11)</f>
        <v>EUR</v>
      </c>
      <c r="E102" s="121" t="s">
        <v>631</v>
      </c>
      <c r="F102" s="122">
        <f>_xll.BDP(C102,$F$11)</f>
        <v>59.4</v>
      </c>
      <c r="G102" s="122">
        <f>_xll.BDP(C102,$G$11)</f>
        <v>58.35</v>
      </c>
      <c r="H102" s="123">
        <f t="shared" si="64"/>
        <v>-1.0499999999999972</v>
      </c>
      <c r="I102" s="124">
        <f t="shared" si="65"/>
        <v>-1.7676767676767631</v>
      </c>
      <c r="J102" s="125">
        <v>0</v>
      </c>
      <c r="K102" s="121" t="str">
        <f>CONCATENATE(D816,D102, " Curncy")</f>
        <v>EUREUR Curncy</v>
      </c>
      <c r="L102" s="121">
        <f>IF(D102 = D816,1,_xll.BDP(K102,$L$11))</f>
        <v>1</v>
      </c>
      <c r="M102" s="264">
        <f>IF(D102 = D816,1,_xll.BDP(K102,$M$11)*L102)</f>
        <v>1</v>
      </c>
      <c r="N102" s="127">
        <f t="shared" si="66"/>
        <v>0</v>
      </c>
      <c r="O102" s="128">
        <f>N102 / AA750</f>
        <v>0</v>
      </c>
      <c r="P102" s="276">
        <f>N102 / AA816</f>
        <v>0</v>
      </c>
      <c r="Q102" s="129">
        <f t="shared" si="67"/>
        <v>0</v>
      </c>
      <c r="R102" s="130">
        <f>Q102 / AA750*100</f>
        <v>0</v>
      </c>
      <c r="S102" s="286">
        <f>Q102 / AA816*100</f>
        <v>0</v>
      </c>
      <c r="T102" s="130">
        <f t="shared" si="68"/>
        <v>0</v>
      </c>
      <c r="U102" s="286">
        <f t="shared" si="69"/>
        <v>0</v>
      </c>
      <c r="V102" s="121">
        <f t="shared" si="70"/>
        <v>1</v>
      </c>
      <c r="W102" s="121">
        <v>0</v>
      </c>
      <c r="X102" s="121">
        <v>1</v>
      </c>
      <c r="Y102" s="128">
        <f t="shared" si="71"/>
        <v>0</v>
      </c>
      <c r="Z102" s="128">
        <f t="shared" si="72"/>
        <v>0</v>
      </c>
      <c r="AA102" s="75"/>
      <c r="AB102" s="131">
        <f>_xll.BDH(C102,$AB$11,$D$1,$D$1)</f>
        <v>60.1</v>
      </c>
      <c r="AC102" s="131">
        <f t="shared" si="73"/>
        <v>-0.70000000000000284</v>
      </c>
      <c r="AD102" s="191">
        <f t="shared" si="74"/>
        <v>-1.1647254575707202</v>
      </c>
      <c r="AE102" s="133">
        <v>0</v>
      </c>
      <c r="AF102" s="134">
        <f>IF(D102 = D816,1,_xll.BDP(K102,$AF$11)*L102)</f>
        <v>1</v>
      </c>
      <c r="AG102" s="135">
        <f>AC102*AE102*V102/AF102 / AI750</f>
        <v>0</v>
      </c>
      <c r="AH102" s="301">
        <f>AC102*AE102*V102/AF102 / AI816</f>
        <v>0</v>
      </c>
      <c r="AI102" s="78"/>
      <c r="AJ102" s="74"/>
      <c r="AK102" s="66"/>
    </row>
    <row r="103" spans="2:37" s="30" customFormat="1" ht="12" customHeight="1" x14ac:dyDescent="0.2">
      <c r="B103" s="121">
        <v>1695</v>
      </c>
      <c r="C103" s="121" t="s">
        <v>593</v>
      </c>
      <c r="D103" s="121" t="str">
        <f>_xll.BDP(C103,$D$11)</f>
        <v>EUR</v>
      </c>
      <c r="E103" s="121" t="s">
        <v>1369</v>
      </c>
      <c r="F103" s="122">
        <f>_xll.BDP(C103,$F$11)</f>
        <v>492</v>
      </c>
      <c r="G103" s="122">
        <f>_xll.BDP(C103,$G$11)</f>
        <v>492</v>
      </c>
      <c r="H103" s="123">
        <f t="shared" si="64"/>
        <v>0</v>
      </c>
      <c r="I103" s="124">
        <f t="shared" si="65"/>
        <v>0</v>
      </c>
      <c r="J103" s="125">
        <v>0</v>
      </c>
      <c r="K103" s="121" t="str">
        <f>CONCATENATE(D816,D103, " Curncy")</f>
        <v>EUREUR Curncy</v>
      </c>
      <c r="L103" s="121">
        <f>IF(D103 = D816,1,_xll.BDP(K103,$L$11))</f>
        <v>1</v>
      </c>
      <c r="M103" s="264">
        <f>IF(D103 = D816,1,_xll.BDP(K103,$M$11)*L103)</f>
        <v>1</v>
      </c>
      <c r="N103" s="127">
        <f t="shared" si="66"/>
        <v>0</v>
      </c>
      <c r="O103" s="128">
        <f>N103 / AA750</f>
        <v>0</v>
      </c>
      <c r="P103" s="276">
        <f>N103 / AA816</f>
        <v>0</v>
      </c>
      <c r="Q103" s="129">
        <f t="shared" si="67"/>
        <v>0</v>
      </c>
      <c r="R103" s="130">
        <f>Q103 / AA750*100</f>
        <v>0</v>
      </c>
      <c r="S103" s="286">
        <f>Q103 / AA816*100</f>
        <v>0</v>
      </c>
      <c r="T103" s="130">
        <f t="shared" si="68"/>
        <v>0</v>
      </c>
      <c r="U103" s="286">
        <f t="shared" si="69"/>
        <v>0</v>
      </c>
      <c r="V103" s="121">
        <f t="shared" si="70"/>
        <v>1</v>
      </c>
      <c r="W103" s="121">
        <v>0</v>
      </c>
      <c r="X103" s="121">
        <v>1</v>
      </c>
      <c r="Y103" s="128">
        <f t="shared" si="71"/>
        <v>0</v>
      </c>
      <c r="Z103" s="128">
        <f t="shared" si="72"/>
        <v>0</v>
      </c>
      <c r="AA103" s="75"/>
      <c r="AB103" s="131">
        <f>_xll.BDH(C103,$AB$11,$D$1,$D$1)</f>
        <v>520</v>
      </c>
      <c r="AC103" s="131">
        <f t="shared" si="73"/>
        <v>-28</v>
      </c>
      <c r="AD103" s="191">
        <f t="shared" si="74"/>
        <v>-5.384615384615385</v>
      </c>
      <c r="AE103" s="133">
        <v>0</v>
      </c>
      <c r="AF103" s="134">
        <f>IF(D103 = D816,1,_xll.BDP(K103,$AF$11)*L103)</f>
        <v>1</v>
      </c>
      <c r="AG103" s="135">
        <f>AC103*AE103*V103/AF103 / AI750</f>
        <v>0</v>
      </c>
      <c r="AH103" s="301">
        <f>AC103*AE103*V103/AF103 / AI816</f>
        <v>0</v>
      </c>
      <c r="AI103" s="78"/>
      <c r="AJ103" s="74"/>
      <c r="AK103" s="66"/>
    </row>
    <row r="104" spans="2:37" s="30" customFormat="1" ht="12" customHeight="1" x14ac:dyDescent="0.2">
      <c r="B104" s="121">
        <v>21079</v>
      </c>
      <c r="C104" s="121" t="s">
        <v>205</v>
      </c>
      <c r="D104" s="121" t="str">
        <f>_xll.BDP(C104,$D$11)</f>
        <v>EUR</v>
      </c>
      <c r="E104" s="121" t="s">
        <v>419</v>
      </c>
      <c r="F104" s="122">
        <f>_xll.BDP(C104,$F$11)</f>
        <v>481.5</v>
      </c>
      <c r="G104" s="122">
        <f>_xll.BDP(C104,$G$11)</f>
        <v>481.4</v>
      </c>
      <c r="H104" s="123">
        <f t="shared" si="64"/>
        <v>-0.10000000000002274</v>
      </c>
      <c r="I104" s="124">
        <f t="shared" si="65"/>
        <v>-2.0768431983389977E-2</v>
      </c>
      <c r="J104" s="125">
        <v>0</v>
      </c>
      <c r="K104" s="121" t="str">
        <f>CONCATENATE(D816,D104, " Curncy")</f>
        <v>EUREUR Curncy</v>
      </c>
      <c r="L104" s="121">
        <f>IF(D104 = D816,1,_xll.BDP(K104,$L$11))</f>
        <v>1</v>
      </c>
      <c r="M104" s="264">
        <f>IF(D104 = D816,1,_xll.BDP(K104,$M$11)*L104)</f>
        <v>1</v>
      </c>
      <c r="N104" s="127">
        <f t="shared" si="66"/>
        <v>0</v>
      </c>
      <c r="O104" s="128">
        <f>N104 / AA750</f>
        <v>0</v>
      </c>
      <c r="P104" s="276">
        <f>N104 / AA816</f>
        <v>0</v>
      </c>
      <c r="Q104" s="129">
        <f t="shared" si="67"/>
        <v>0</v>
      </c>
      <c r="R104" s="130">
        <f>Q104 / AA750*100</f>
        <v>0</v>
      </c>
      <c r="S104" s="286">
        <f>Q104 / AA816*100</f>
        <v>0</v>
      </c>
      <c r="T104" s="130">
        <f t="shared" si="68"/>
        <v>0</v>
      </c>
      <c r="U104" s="286">
        <f t="shared" si="69"/>
        <v>0</v>
      </c>
      <c r="V104" s="121">
        <f t="shared" si="70"/>
        <v>1</v>
      </c>
      <c r="W104" s="121">
        <v>0</v>
      </c>
      <c r="X104" s="121">
        <v>1</v>
      </c>
      <c r="Y104" s="128">
        <f t="shared" si="71"/>
        <v>0</v>
      </c>
      <c r="Z104" s="128">
        <f t="shared" si="72"/>
        <v>0</v>
      </c>
      <c r="AA104" s="75"/>
      <c r="AB104" s="131">
        <f>_xll.BDH(C104,$AB$11,$D$1,$D$1)</f>
        <v>473.4</v>
      </c>
      <c r="AC104" s="131">
        <f t="shared" si="73"/>
        <v>8.1000000000000227</v>
      </c>
      <c r="AD104" s="191">
        <f t="shared" si="74"/>
        <v>1.7110266159695866</v>
      </c>
      <c r="AE104" s="133">
        <v>0</v>
      </c>
      <c r="AF104" s="134">
        <f>IF(D104 = D816,1,_xll.BDP(K104,$AF$11)*L104)</f>
        <v>1</v>
      </c>
      <c r="AG104" s="135">
        <f>AC104*AE104*V104/AF104 / AI750</f>
        <v>0</v>
      </c>
      <c r="AH104" s="301">
        <f>AC104*AE104*V104/AF104 / AI816</f>
        <v>0</v>
      </c>
      <c r="AI104" s="78"/>
      <c r="AJ104" s="74"/>
      <c r="AK104" s="66"/>
    </row>
    <row r="105" spans="2:37" s="30" customFormat="1" ht="12" customHeight="1" x14ac:dyDescent="0.2">
      <c r="B105" s="121">
        <v>4317</v>
      </c>
      <c r="C105" s="121" t="s">
        <v>204</v>
      </c>
      <c r="D105" s="121" t="str">
        <f>_xll.BDP(C105,$D$11)</f>
        <v>EUR</v>
      </c>
      <c r="E105" s="121" t="s">
        <v>418</v>
      </c>
      <c r="F105" s="122">
        <f>_xll.BDP(C105,$F$11)</f>
        <v>28.26</v>
      </c>
      <c r="G105" s="122">
        <f>_xll.BDP(C105,$G$11)</f>
        <v>27.8</v>
      </c>
      <c r="H105" s="123">
        <f t="shared" si="64"/>
        <v>-0.46000000000000085</v>
      </c>
      <c r="I105" s="124">
        <f t="shared" si="65"/>
        <v>-1.6277423920736052</v>
      </c>
      <c r="J105" s="125">
        <v>-43000</v>
      </c>
      <c r="K105" s="121" t="str">
        <f>CONCATENATE(D816,D105, " Curncy")</f>
        <v>EUREUR Curncy</v>
      </c>
      <c r="L105" s="121">
        <f>IF(D105 = D816,1,_xll.BDP(K105,$L$11))</f>
        <v>1</v>
      </c>
      <c r="M105" s="264">
        <f>IF(D105 = D816,1,_xll.BDP(K105,$M$11)*L105)</f>
        <v>1</v>
      </c>
      <c r="N105" s="127">
        <f t="shared" si="66"/>
        <v>19780.000000000036</v>
      </c>
      <c r="O105" s="128">
        <f>N105 / AA750</f>
        <v>1.1975889455279676E-4</v>
      </c>
      <c r="P105" s="276">
        <f>N105 / AA816</f>
        <v>1.1043082224170144E-4</v>
      </c>
      <c r="Q105" s="129">
        <f t="shared" si="67"/>
        <v>-1195400</v>
      </c>
      <c r="R105" s="130">
        <f>Q105 / AA750*100</f>
        <v>-0.72376027577559654</v>
      </c>
      <c r="S105" s="286">
        <f>Q105 / AA816*100</f>
        <v>-0.66738627354767266</v>
      </c>
      <c r="T105" s="130">
        <f t="shared" si="68"/>
        <v>-0.72376027577559654</v>
      </c>
      <c r="U105" s="286">
        <f t="shared" si="69"/>
        <v>0</v>
      </c>
      <c r="V105" s="121">
        <f t="shared" si="70"/>
        <v>1</v>
      </c>
      <c r="W105" s="121">
        <v>0</v>
      </c>
      <c r="X105" s="121">
        <v>1</v>
      </c>
      <c r="Y105" s="128">
        <f t="shared" si="71"/>
        <v>1.1975889455279676E-4</v>
      </c>
      <c r="Z105" s="128">
        <f t="shared" si="72"/>
        <v>0</v>
      </c>
      <c r="AA105" s="75"/>
      <c r="AB105" s="131">
        <f>_xll.BDH(C105,$AB$11,$D$1,$D$1)</f>
        <v>28.26</v>
      </c>
      <c r="AC105" s="131">
        <f t="shared" si="73"/>
        <v>0</v>
      </c>
      <c r="AD105" s="191">
        <f t="shared" si="74"/>
        <v>0</v>
      </c>
      <c r="AE105" s="133">
        <v>-43000</v>
      </c>
      <c r="AF105" s="134">
        <f>IF(D105 = D816,1,_xll.BDP(K105,$AF$11)*L105)</f>
        <v>1</v>
      </c>
      <c r="AG105" s="135">
        <f>AC105*AE105*V105/AF105 / AI750</f>
        <v>0</v>
      </c>
      <c r="AH105" s="301">
        <f>AC105*AE105*V105/AF105 / AI816</f>
        <v>0</v>
      </c>
      <c r="AI105" s="78"/>
      <c r="AJ105" s="74"/>
      <c r="AK105" s="66"/>
    </row>
    <row r="106" spans="2:37" s="30" customFormat="1" ht="12" customHeight="1" x14ac:dyDescent="0.2">
      <c r="B106" s="121">
        <v>2184</v>
      </c>
      <c r="C106" s="121" t="s">
        <v>594</v>
      </c>
      <c r="D106" s="121" t="str">
        <f>_xll.BDP(C106,$D$11)</f>
        <v>EUR</v>
      </c>
      <c r="E106" s="121" t="s">
        <v>632</v>
      </c>
      <c r="F106" s="122">
        <f>_xll.BDP(C106,$F$11)</f>
        <v>388.8</v>
      </c>
      <c r="G106" s="122">
        <f>_xll.BDP(C106,$G$11)</f>
        <v>392.2</v>
      </c>
      <c r="H106" s="123">
        <f t="shared" si="64"/>
        <v>3.3999999999999773</v>
      </c>
      <c r="I106" s="124">
        <f t="shared" si="65"/>
        <v>0.87448559670781301</v>
      </c>
      <c r="J106" s="125">
        <v>0</v>
      </c>
      <c r="K106" s="121" t="str">
        <f>CONCATENATE(D816,D106, " Curncy")</f>
        <v>EUREUR Curncy</v>
      </c>
      <c r="L106" s="121">
        <f>IF(D106 = D816,1,_xll.BDP(K106,$L$11))</f>
        <v>1</v>
      </c>
      <c r="M106" s="264">
        <f>IF(D106 = D816,1,_xll.BDP(K106,$M$11)*L106)</f>
        <v>1</v>
      </c>
      <c r="N106" s="127">
        <f t="shared" si="66"/>
        <v>0</v>
      </c>
      <c r="O106" s="128">
        <f>N106 / AA750</f>
        <v>0</v>
      </c>
      <c r="P106" s="276">
        <f>N106 / AA816</f>
        <v>0</v>
      </c>
      <c r="Q106" s="129">
        <f t="shared" si="67"/>
        <v>0</v>
      </c>
      <c r="R106" s="130">
        <f>Q106 / AA750*100</f>
        <v>0</v>
      </c>
      <c r="S106" s="286">
        <f>Q106 / AA816*100</f>
        <v>0</v>
      </c>
      <c r="T106" s="130">
        <f t="shared" si="68"/>
        <v>0</v>
      </c>
      <c r="U106" s="286">
        <f t="shared" si="69"/>
        <v>0</v>
      </c>
      <c r="V106" s="121">
        <f t="shared" si="70"/>
        <v>1</v>
      </c>
      <c r="W106" s="121">
        <v>0</v>
      </c>
      <c r="X106" s="121">
        <v>1</v>
      </c>
      <c r="Y106" s="128">
        <f t="shared" si="71"/>
        <v>0</v>
      </c>
      <c r="Z106" s="128">
        <f t="shared" si="72"/>
        <v>0</v>
      </c>
      <c r="AA106" s="75"/>
      <c r="AB106" s="131">
        <f>_xll.BDH(C106,$AB$11,$D$1,$D$1)</f>
        <v>382.9</v>
      </c>
      <c r="AC106" s="131">
        <f t="shared" si="73"/>
        <v>5.9000000000000341</v>
      </c>
      <c r="AD106" s="191">
        <f t="shared" si="74"/>
        <v>1.540872290415261</v>
      </c>
      <c r="AE106" s="133">
        <v>0</v>
      </c>
      <c r="AF106" s="134">
        <f>IF(D106 = D816,1,_xll.BDP(K106,$AF$11)*L106)</f>
        <v>1</v>
      </c>
      <c r="AG106" s="135">
        <f>AC106*AE106*V106/AF106 / AI750</f>
        <v>0</v>
      </c>
      <c r="AH106" s="301">
        <f>AC106*AE106*V106/AF106 / AI816</f>
        <v>0</v>
      </c>
      <c r="AI106" s="78"/>
      <c r="AJ106" s="74"/>
      <c r="AK106" s="66"/>
    </row>
    <row r="107" spans="2:37" s="30" customFormat="1" ht="12" customHeight="1" x14ac:dyDescent="0.2">
      <c r="B107" s="121">
        <v>3349</v>
      </c>
      <c r="C107" s="121" t="s">
        <v>596</v>
      </c>
      <c r="D107" s="121" t="str">
        <f>_xll.BDP(C107,$D$11)</f>
        <v>EUR</v>
      </c>
      <c r="E107" s="121" t="s">
        <v>634</v>
      </c>
      <c r="F107" s="122">
        <f>_xll.BDP(C107,$F$11)</f>
        <v>23.2</v>
      </c>
      <c r="G107" s="122">
        <f>_xll.BDP(C107,$G$11)</f>
        <v>22.97</v>
      </c>
      <c r="H107" s="123">
        <f t="shared" si="64"/>
        <v>-0.23000000000000043</v>
      </c>
      <c r="I107" s="124">
        <f t="shared" si="65"/>
        <v>-0.9913793103448294</v>
      </c>
      <c r="J107" s="125">
        <v>0</v>
      </c>
      <c r="K107" s="121" t="str">
        <f>CONCATENATE(D816,D107, " Curncy")</f>
        <v>EUREUR Curncy</v>
      </c>
      <c r="L107" s="121">
        <f>IF(D107 = D816,1,_xll.BDP(K107,$L$11))</f>
        <v>1</v>
      </c>
      <c r="M107" s="264">
        <f>IF(D107 = D816,1,_xll.BDP(K107,$M$11)*L107)</f>
        <v>1</v>
      </c>
      <c r="N107" s="127">
        <f t="shared" si="66"/>
        <v>0</v>
      </c>
      <c r="O107" s="128">
        <f>N107 / AA750</f>
        <v>0</v>
      </c>
      <c r="P107" s="276">
        <f>N107 / AA816</f>
        <v>0</v>
      </c>
      <c r="Q107" s="129">
        <f t="shared" si="67"/>
        <v>0</v>
      </c>
      <c r="R107" s="130">
        <f>Q107 / AA750*100</f>
        <v>0</v>
      </c>
      <c r="S107" s="286">
        <f>Q107 / AA816*100</f>
        <v>0</v>
      </c>
      <c r="T107" s="130">
        <f t="shared" si="68"/>
        <v>0</v>
      </c>
      <c r="U107" s="286">
        <f t="shared" si="69"/>
        <v>0</v>
      </c>
      <c r="V107" s="121">
        <f t="shared" si="70"/>
        <v>1</v>
      </c>
      <c r="W107" s="121">
        <v>0</v>
      </c>
      <c r="X107" s="121">
        <v>1</v>
      </c>
      <c r="Y107" s="128">
        <f t="shared" si="71"/>
        <v>0</v>
      </c>
      <c r="Z107" s="128">
        <f t="shared" si="72"/>
        <v>0</v>
      </c>
      <c r="AA107" s="75"/>
      <c r="AB107" s="131">
        <f>_xll.BDH(C107,$AB$11,$D$1,$D$1)</f>
        <v>23.12</v>
      </c>
      <c r="AC107" s="131">
        <f t="shared" si="73"/>
        <v>7.9999999999998295E-2</v>
      </c>
      <c r="AD107" s="191">
        <f t="shared" si="74"/>
        <v>0.34602076124566733</v>
      </c>
      <c r="AE107" s="133">
        <v>0</v>
      </c>
      <c r="AF107" s="134">
        <f>IF(D107 = D816,1,_xll.BDP(K107,$AF$11)*L107)</f>
        <v>1</v>
      </c>
      <c r="AG107" s="135">
        <f>AC107*AE107*V107/AF107 / AI750</f>
        <v>0</v>
      </c>
      <c r="AH107" s="301">
        <f>AC107*AE107*V107/AF107 / AI816</f>
        <v>0</v>
      </c>
      <c r="AI107" s="78"/>
      <c r="AJ107" s="74"/>
      <c r="AK107" s="66"/>
    </row>
    <row r="108" spans="2:37" s="30" customFormat="1" ht="12" customHeight="1" x14ac:dyDescent="0.2">
      <c r="B108" s="121">
        <v>2608</v>
      </c>
      <c r="C108" s="121" t="s">
        <v>597</v>
      </c>
      <c r="D108" s="121" t="str">
        <f>_xll.BDP(C108,$D$11)</f>
        <v>EUR</v>
      </c>
      <c r="E108" s="121" t="s">
        <v>635</v>
      </c>
      <c r="F108" s="122">
        <f>_xll.BDP(C108,$F$11)</f>
        <v>63.7</v>
      </c>
      <c r="G108" s="122">
        <f>_xll.BDP(C108,$G$11)</f>
        <v>62.78</v>
      </c>
      <c r="H108" s="123">
        <f t="shared" si="64"/>
        <v>-0.92000000000000171</v>
      </c>
      <c r="I108" s="124">
        <f t="shared" si="65"/>
        <v>-1.4442700156985897</v>
      </c>
      <c r="J108" s="125">
        <v>0</v>
      </c>
      <c r="K108" s="121" t="str">
        <f>CONCATENATE(D816,D108, " Curncy")</f>
        <v>EUREUR Curncy</v>
      </c>
      <c r="L108" s="121">
        <f>IF(D108 = D816,1,_xll.BDP(K108,$L$11))</f>
        <v>1</v>
      </c>
      <c r="M108" s="264">
        <f>IF(D108 = D816,1,_xll.BDP(K108,$M$11)*L108)</f>
        <v>1</v>
      </c>
      <c r="N108" s="127">
        <f t="shared" si="66"/>
        <v>0</v>
      </c>
      <c r="O108" s="128">
        <f>N108 / AA750</f>
        <v>0</v>
      </c>
      <c r="P108" s="276">
        <f>N108 / AA816</f>
        <v>0</v>
      </c>
      <c r="Q108" s="129">
        <f t="shared" si="67"/>
        <v>0</v>
      </c>
      <c r="R108" s="130">
        <f>Q108 / AA750*100</f>
        <v>0</v>
      </c>
      <c r="S108" s="286">
        <f>Q108 / AA816*100</f>
        <v>0</v>
      </c>
      <c r="T108" s="130">
        <f t="shared" si="68"/>
        <v>0</v>
      </c>
      <c r="U108" s="286">
        <f t="shared" si="69"/>
        <v>0</v>
      </c>
      <c r="V108" s="121">
        <f t="shared" si="70"/>
        <v>1</v>
      </c>
      <c r="W108" s="121">
        <v>0</v>
      </c>
      <c r="X108" s="121">
        <v>1</v>
      </c>
      <c r="Y108" s="128">
        <f t="shared" si="71"/>
        <v>0</v>
      </c>
      <c r="Z108" s="128">
        <f t="shared" si="72"/>
        <v>0</v>
      </c>
      <c r="AA108" s="75"/>
      <c r="AB108" s="131">
        <f>_xll.BDH(C108,$AB$11,$D$1,$D$1)</f>
        <v>63.38</v>
      </c>
      <c r="AC108" s="131">
        <f t="shared" si="73"/>
        <v>0.32000000000000028</v>
      </c>
      <c r="AD108" s="191">
        <f t="shared" si="74"/>
        <v>0.50489113284947984</v>
      </c>
      <c r="AE108" s="133">
        <v>0</v>
      </c>
      <c r="AF108" s="134">
        <f>IF(D108 = D816,1,_xll.BDP(K108,$AF$11)*L108)</f>
        <v>1</v>
      </c>
      <c r="AG108" s="135">
        <f>AC108*AE108*V108/AF108 / AI750</f>
        <v>0</v>
      </c>
      <c r="AH108" s="301">
        <f>AC108*AE108*V108/AF108 / AI816</f>
        <v>0</v>
      </c>
      <c r="AI108" s="78"/>
      <c r="AJ108" s="74"/>
      <c r="AK108" s="66"/>
    </row>
    <row r="109" spans="2:37" s="30" customFormat="1" ht="12" customHeight="1" x14ac:dyDescent="0.2">
      <c r="B109" s="121">
        <v>2183</v>
      </c>
      <c r="C109" s="121" t="s">
        <v>598</v>
      </c>
      <c r="D109" s="121" t="str">
        <f>_xll.BDP(C109,$D$11)</f>
        <v>EUR</v>
      </c>
      <c r="E109" s="121" t="s">
        <v>636</v>
      </c>
      <c r="F109" s="122">
        <f>_xll.BDP(C109,$F$11)</f>
        <v>183.35</v>
      </c>
      <c r="G109" s="122">
        <f>_xll.BDP(C109,$G$11)</f>
        <v>183.1</v>
      </c>
      <c r="H109" s="123">
        <f t="shared" si="64"/>
        <v>-0.25</v>
      </c>
      <c r="I109" s="124">
        <f t="shared" si="65"/>
        <v>-0.13635124079629124</v>
      </c>
      <c r="J109" s="125">
        <v>0</v>
      </c>
      <c r="K109" s="121" t="str">
        <f>CONCATENATE(D816,D109, " Curncy")</f>
        <v>EUREUR Curncy</v>
      </c>
      <c r="L109" s="121">
        <f>IF(D109 = D816,1,_xll.BDP(K109,$L$11))</f>
        <v>1</v>
      </c>
      <c r="M109" s="264">
        <f>IF(D109 = D816,1,_xll.BDP(K109,$M$11)*L109)</f>
        <v>1</v>
      </c>
      <c r="N109" s="127">
        <f t="shared" si="66"/>
        <v>0</v>
      </c>
      <c r="O109" s="128">
        <f>N109 / AA750</f>
        <v>0</v>
      </c>
      <c r="P109" s="276">
        <f>N109 / AA816</f>
        <v>0</v>
      </c>
      <c r="Q109" s="129">
        <f t="shared" si="67"/>
        <v>0</v>
      </c>
      <c r="R109" s="130">
        <f>Q109 / AA750*100</f>
        <v>0</v>
      </c>
      <c r="S109" s="286">
        <f>Q109 / AA816*100</f>
        <v>0</v>
      </c>
      <c r="T109" s="130">
        <f t="shared" si="68"/>
        <v>0</v>
      </c>
      <c r="U109" s="286">
        <f t="shared" si="69"/>
        <v>0</v>
      </c>
      <c r="V109" s="121">
        <f t="shared" si="70"/>
        <v>1</v>
      </c>
      <c r="W109" s="121">
        <v>0</v>
      </c>
      <c r="X109" s="121">
        <v>1</v>
      </c>
      <c r="Y109" s="128">
        <f t="shared" si="71"/>
        <v>0</v>
      </c>
      <c r="Z109" s="128">
        <f t="shared" si="72"/>
        <v>0</v>
      </c>
      <c r="AA109" s="75"/>
      <c r="AB109" s="131">
        <f>_xll.BDH(C109,$AB$11,$D$1,$D$1)</f>
        <v>175.45</v>
      </c>
      <c r="AC109" s="131">
        <f t="shared" si="73"/>
        <v>7.9000000000000057</v>
      </c>
      <c r="AD109" s="191">
        <f t="shared" si="74"/>
        <v>4.5027073240239419</v>
      </c>
      <c r="AE109" s="133">
        <v>0</v>
      </c>
      <c r="AF109" s="134">
        <f>IF(D109 = D816,1,_xll.BDP(K109,$AF$11)*L109)</f>
        <v>1</v>
      </c>
      <c r="AG109" s="135">
        <f>AC109*AE109*V109/AF109 / AI750</f>
        <v>0</v>
      </c>
      <c r="AH109" s="301">
        <f>AC109*AE109*V109/AF109 / AI816</f>
        <v>0</v>
      </c>
      <c r="AI109" s="78"/>
      <c r="AJ109" s="74"/>
      <c r="AK109" s="66"/>
    </row>
    <row r="110" spans="2:37" s="30" customFormat="1" ht="12" customHeight="1" x14ac:dyDescent="0.2">
      <c r="B110" s="121">
        <v>2291</v>
      </c>
      <c r="C110" s="121" t="s">
        <v>595</v>
      </c>
      <c r="D110" s="121" t="str">
        <f>_xll.BDP(C110,$D$11)</f>
        <v>EUR</v>
      </c>
      <c r="E110" s="121" t="s">
        <v>633</v>
      </c>
      <c r="F110" s="122">
        <f>_xll.BDP(C110,$F$11)</f>
        <v>250.2</v>
      </c>
      <c r="G110" s="122">
        <f>_xll.BDP(C110,$G$11)</f>
        <v>249.1</v>
      </c>
      <c r="H110" s="123">
        <f t="shared" si="64"/>
        <v>-1.0999999999999943</v>
      </c>
      <c r="I110" s="124">
        <f t="shared" si="65"/>
        <v>-0.43964828137489781</v>
      </c>
      <c r="J110" s="125">
        <v>0</v>
      </c>
      <c r="K110" s="121" t="str">
        <f>CONCATENATE(D816,D110, " Curncy")</f>
        <v>EUREUR Curncy</v>
      </c>
      <c r="L110" s="121">
        <f>IF(D110 = D816,1,_xll.BDP(K110,$L$11))</f>
        <v>1</v>
      </c>
      <c r="M110" s="264">
        <f>IF(D110 = D816,1,_xll.BDP(K110,$M$11)*L110)</f>
        <v>1</v>
      </c>
      <c r="N110" s="127">
        <f t="shared" si="66"/>
        <v>0</v>
      </c>
      <c r="O110" s="128">
        <f>N110 / AA750</f>
        <v>0</v>
      </c>
      <c r="P110" s="276">
        <f>N110 / AA816</f>
        <v>0</v>
      </c>
      <c r="Q110" s="129">
        <f t="shared" si="67"/>
        <v>0</v>
      </c>
      <c r="R110" s="130">
        <f>Q110 / AA750*100</f>
        <v>0</v>
      </c>
      <c r="S110" s="286">
        <f>Q110 / AA816*100</f>
        <v>0</v>
      </c>
      <c r="T110" s="130">
        <f t="shared" si="68"/>
        <v>0</v>
      </c>
      <c r="U110" s="286">
        <f t="shared" si="69"/>
        <v>0</v>
      </c>
      <c r="V110" s="121">
        <f t="shared" si="70"/>
        <v>1</v>
      </c>
      <c r="W110" s="121">
        <v>0</v>
      </c>
      <c r="X110" s="121">
        <v>1</v>
      </c>
      <c r="Y110" s="128">
        <f t="shared" si="71"/>
        <v>0</v>
      </c>
      <c r="Z110" s="128">
        <f t="shared" si="72"/>
        <v>0</v>
      </c>
      <c r="AA110" s="75"/>
      <c r="AB110" s="131">
        <f>_xll.BDH(C110,$AB$11,$D$1,$D$1)</f>
        <v>245.2</v>
      </c>
      <c r="AC110" s="131">
        <f t="shared" si="73"/>
        <v>5</v>
      </c>
      <c r="AD110" s="191">
        <f t="shared" si="74"/>
        <v>2.0391517128874388</v>
      </c>
      <c r="AE110" s="133">
        <v>0</v>
      </c>
      <c r="AF110" s="134">
        <f>IF(D110 = D816,1,_xll.BDP(K110,$AF$11)*L110)</f>
        <v>1</v>
      </c>
      <c r="AG110" s="135">
        <f>AC110*AE110*V110/AF110 / AI750</f>
        <v>0</v>
      </c>
      <c r="AH110" s="301">
        <f>AC110*AE110*V110/AF110 / AI816</f>
        <v>0</v>
      </c>
      <c r="AI110" s="78"/>
      <c r="AJ110" s="74"/>
      <c r="AK110" s="66"/>
    </row>
    <row r="111" spans="2:37" s="30" customFormat="1" ht="12" customHeight="1" x14ac:dyDescent="0.2">
      <c r="B111" s="121">
        <v>2206</v>
      </c>
      <c r="C111" s="121" t="s">
        <v>600</v>
      </c>
      <c r="D111" s="121" t="str">
        <f>_xll.BDP(C111,$D$11)</f>
        <v>EUR</v>
      </c>
      <c r="E111" s="121" t="s">
        <v>638</v>
      </c>
      <c r="F111" s="122">
        <f>_xll.BDP(C111,$F$11)</f>
        <v>6.6580000000000004</v>
      </c>
      <c r="G111" s="122">
        <f>_xll.BDP(C111,$G$11)</f>
        <v>6.5860000000000003</v>
      </c>
      <c r="H111" s="123">
        <f t="shared" si="64"/>
        <v>-7.2000000000000064E-2</v>
      </c>
      <c r="I111" s="124">
        <f t="shared" si="65"/>
        <v>-1.0814058275758496</v>
      </c>
      <c r="J111" s="125">
        <v>0</v>
      </c>
      <c r="K111" s="121" t="str">
        <f>CONCATENATE(D816,D111, " Curncy")</f>
        <v>EUREUR Curncy</v>
      </c>
      <c r="L111" s="121">
        <f>IF(D111 = D816,1,_xll.BDP(K111,$L$11))</f>
        <v>1</v>
      </c>
      <c r="M111" s="264">
        <f>IF(D111 = D816,1,_xll.BDP(K111,$M$11)*L111)</f>
        <v>1</v>
      </c>
      <c r="N111" s="127">
        <f t="shared" si="66"/>
        <v>0</v>
      </c>
      <c r="O111" s="128">
        <f>N111 / AA750</f>
        <v>0</v>
      </c>
      <c r="P111" s="276">
        <f>N111 / AA816</f>
        <v>0</v>
      </c>
      <c r="Q111" s="129">
        <f t="shared" si="67"/>
        <v>0</v>
      </c>
      <c r="R111" s="130">
        <f>Q111 / AA750*100</f>
        <v>0</v>
      </c>
      <c r="S111" s="286">
        <f>Q111 / AA816*100</f>
        <v>0</v>
      </c>
      <c r="T111" s="130">
        <f t="shared" si="68"/>
        <v>0</v>
      </c>
      <c r="U111" s="286">
        <f t="shared" si="69"/>
        <v>0</v>
      </c>
      <c r="V111" s="121">
        <f t="shared" si="70"/>
        <v>1</v>
      </c>
      <c r="W111" s="121">
        <v>0</v>
      </c>
      <c r="X111" s="121">
        <v>1</v>
      </c>
      <c r="Y111" s="128">
        <f t="shared" si="71"/>
        <v>0</v>
      </c>
      <c r="Z111" s="128">
        <f t="shared" si="72"/>
        <v>0</v>
      </c>
      <c r="AA111" s="75"/>
      <c r="AB111" s="131">
        <f>_xll.BDH(C111,$AB$11,$D$1,$D$1)</f>
        <v>6.7560000000000002</v>
      </c>
      <c r="AC111" s="131">
        <f t="shared" si="73"/>
        <v>-9.7999999999999865E-2</v>
      </c>
      <c r="AD111" s="191">
        <f t="shared" si="74"/>
        <v>-1.4505624629958536</v>
      </c>
      <c r="AE111" s="133">
        <v>0</v>
      </c>
      <c r="AF111" s="134">
        <f>IF(D111 = D816,1,_xll.BDP(K111,$AF$11)*L111)</f>
        <v>1</v>
      </c>
      <c r="AG111" s="135">
        <f>AC111*AE111*V111/AF111 / AI750</f>
        <v>0</v>
      </c>
      <c r="AH111" s="301">
        <f>AC111*AE111*V111/AF111 / AI816</f>
        <v>0</v>
      </c>
      <c r="AI111" s="78"/>
      <c r="AJ111" s="74"/>
      <c r="AK111" s="66"/>
    </row>
    <row r="112" spans="2:37" s="30" customFormat="1" ht="12" customHeight="1" x14ac:dyDescent="0.2">
      <c r="B112" s="121">
        <v>719</v>
      </c>
      <c r="C112" s="121" t="s">
        <v>203</v>
      </c>
      <c r="D112" s="121" t="str">
        <f>_xll.BDP(C112,$D$11)</f>
        <v>EUR</v>
      </c>
      <c r="E112" s="121" t="s">
        <v>417</v>
      </c>
      <c r="F112" s="122">
        <f>_xll.BDP(C112,$F$11)</f>
        <v>13.785</v>
      </c>
      <c r="G112" s="122">
        <f>_xll.BDP(C112,$G$11)</f>
        <v>13.73</v>
      </c>
      <c r="H112" s="123">
        <f t="shared" ref="H112:H136" si="75">IF(OR(OR(G112="#N/A N/A",G112="#N/A Real Time"),OR(F112="#N/A N/A",F112="#N/A Real Time")),0,  G112 - F112)</f>
        <v>-5.4999999999999716E-2</v>
      </c>
      <c r="I112" s="124">
        <f t="shared" ref="I112:I136" si="76">IF(OR(F112=0,F112="#N/A N/A"),0,H112 / F112*100)</f>
        <v>-0.39898440333695839</v>
      </c>
      <c r="J112" s="125">
        <v>87000</v>
      </c>
      <c r="K112" s="121" t="str">
        <f>CONCATENATE(D816,D112, " Curncy")</f>
        <v>EUREUR Curncy</v>
      </c>
      <c r="L112" s="121">
        <f>IF(D112 = D816,1,_xll.BDP(K112,$L$11))</f>
        <v>1</v>
      </c>
      <c r="M112" s="264">
        <f>IF(D112 = D816,1,_xll.BDP(K112,$M$11)*L112)</f>
        <v>1</v>
      </c>
      <c r="N112" s="127">
        <f t="shared" ref="N112:N136" si="77">H112*J112*V112/M112</f>
        <v>-4784.9999999999754</v>
      </c>
      <c r="O112" s="128">
        <f>N112 / AA750</f>
        <v>-2.8970996483070198E-5</v>
      </c>
      <c r="P112" s="276">
        <f>N112 / AA816</f>
        <v>-2.6714432984152562E-5</v>
      </c>
      <c r="Q112" s="129">
        <f t="shared" ref="Q112:Q136" si="78">IF(J112=0,0,G112*J112*V112/M112)</f>
        <v>1194510</v>
      </c>
      <c r="R112" s="130">
        <f>Q112 / AA750*100</f>
        <v>0.72322142129555611</v>
      </c>
      <c r="S112" s="286">
        <f>Q112 / AA816*100</f>
        <v>0.66688939067712105</v>
      </c>
      <c r="T112" s="130">
        <f t="shared" ref="T112:T136" si="79">IF(S112&lt;0,R112,0)</f>
        <v>0</v>
      </c>
      <c r="U112" s="286">
        <f t="shared" ref="U112:U136" si="80">IF(S112&gt;0,R112,0)</f>
        <v>0.72322142129555611</v>
      </c>
      <c r="V112" s="121">
        <f t="shared" ref="V112:V136" si="81">IF(EXACT(D112,UPPER(D112)),1,0.01)/X112</f>
        <v>1</v>
      </c>
      <c r="W112" s="121">
        <v>0</v>
      </c>
      <c r="X112" s="121">
        <v>1</v>
      </c>
      <c r="Y112" s="128">
        <f t="shared" ref="Y112:Y136" si="82">IF(AND(S112&lt;0,O112&gt;0),O112,0)</f>
        <v>0</v>
      </c>
      <c r="Z112" s="128">
        <f t="shared" ref="Z112:Z136" si="83">IF(AND(S112&gt;0,O112&gt;0),O112,0)</f>
        <v>0</v>
      </c>
      <c r="AA112" s="75"/>
      <c r="AB112" s="131">
        <f>_xll.BDH(C112,$AB$11,$D$1,$D$1)</f>
        <v>13.625</v>
      </c>
      <c r="AC112" s="131">
        <f t="shared" ref="AC112:AC136" si="84">IF(OR(OR(F112="#N/A N/A",F112="#N/A Real Time"),OR(AB112="#N/A N/A",AB112="#N/A Real Time")),0,  F112 - AB112)</f>
        <v>0.16000000000000014</v>
      </c>
      <c r="AD112" s="191">
        <f t="shared" ref="AD112:AD136" si="85">IF(OR(AB112=0,AB112="#N/A N/A"),0,AC112 / AB112*100)</f>
        <v>1.1743119266055055</v>
      </c>
      <c r="AE112" s="133">
        <v>87000</v>
      </c>
      <c r="AF112" s="134">
        <f>IF(D112 = D816,1,_xll.BDP(K112,$AF$11)*L112)</f>
        <v>1</v>
      </c>
      <c r="AG112" s="135">
        <f>AC112*AE112*V112/AF112 / AI750</f>
        <v>8.3692765099197997E-5</v>
      </c>
      <c r="AH112" s="301">
        <f>AC112*AE112*V112/AF112 / AI816</f>
        <v>7.7210437404544064E-5</v>
      </c>
      <c r="AI112" s="78"/>
      <c r="AJ112" s="74"/>
      <c r="AK112" s="66"/>
    </row>
    <row r="113" spans="2:37" s="30" customFormat="1" ht="12" customHeight="1" x14ac:dyDescent="0.2">
      <c r="B113" s="121">
        <v>2397</v>
      </c>
      <c r="C113" s="121" t="s">
        <v>601</v>
      </c>
      <c r="D113" s="121" t="str">
        <f>_xll.BDP(C113,$D$11)</f>
        <v>EUR</v>
      </c>
      <c r="E113" s="121" t="s">
        <v>639</v>
      </c>
      <c r="F113" s="122">
        <f>_xll.BDP(C113,$F$11)</f>
        <v>135.25</v>
      </c>
      <c r="G113" s="122">
        <f>_xll.BDP(C113,$G$11)</f>
        <v>134.35</v>
      </c>
      <c r="H113" s="123">
        <f t="shared" si="75"/>
        <v>-0.90000000000000568</v>
      </c>
      <c r="I113" s="124">
        <f t="shared" si="76"/>
        <v>-0.66543438077634431</v>
      </c>
      <c r="J113" s="125">
        <v>0</v>
      </c>
      <c r="K113" s="121" t="str">
        <f>CONCATENATE(D816,D113, " Curncy")</f>
        <v>EUREUR Curncy</v>
      </c>
      <c r="L113" s="121">
        <f>IF(D113 = D816,1,_xll.BDP(K113,$L$11))</f>
        <v>1</v>
      </c>
      <c r="M113" s="264">
        <f>IF(D113 = D816,1,_xll.BDP(K113,$M$11)*L113)</f>
        <v>1</v>
      </c>
      <c r="N113" s="127">
        <f t="shared" si="77"/>
        <v>0</v>
      </c>
      <c r="O113" s="128">
        <f>N113 / AA750</f>
        <v>0</v>
      </c>
      <c r="P113" s="276">
        <f>N113 / AA816</f>
        <v>0</v>
      </c>
      <c r="Q113" s="129">
        <f t="shared" si="78"/>
        <v>0</v>
      </c>
      <c r="R113" s="130">
        <f>Q113 / AA750*100</f>
        <v>0</v>
      </c>
      <c r="S113" s="286">
        <f>Q113 / AA816*100</f>
        <v>0</v>
      </c>
      <c r="T113" s="130">
        <f t="shared" si="79"/>
        <v>0</v>
      </c>
      <c r="U113" s="286">
        <f t="shared" si="80"/>
        <v>0</v>
      </c>
      <c r="V113" s="121">
        <f t="shared" si="81"/>
        <v>1</v>
      </c>
      <c r="W113" s="121">
        <v>0</v>
      </c>
      <c r="X113" s="121">
        <v>1</v>
      </c>
      <c r="Y113" s="128">
        <f t="shared" si="82"/>
        <v>0</v>
      </c>
      <c r="Z113" s="128">
        <f t="shared" si="83"/>
        <v>0</v>
      </c>
      <c r="AA113" s="75"/>
      <c r="AB113" s="131">
        <f>_xll.BDH(C113,$AB$11,$D$1,$D$1)</f>
        <v>132.4</v>
      </c>
      <c r="AC113" s="131">
        <f t="shared" si="84"/>
        <v>2.8499999999999943</v>
      </c>
      <c r="AD113" s="191">
        <f t="shared" si="85"/>
        <v>2.1525679758308112</v>
      </c>
      <c r="AE113" s="133">
        <v>0</v>
      </c>
      <c r="AF113" s="134">
        <f>IF(D113 = D816,1,_xll.BDP(K113,$AF$11)*L113)</f>
        <v>1</v>
      </c>
      <c r="AG113" s="135">
        <f>AC113*AE113*V113/AF113 / AI750</f>
        <v>0</v>
      </c>
      <c r="AH113" s="301">
        <f>AC113*AE113*V113/AF113 / AI816</f>
        <v>0</v>
      </c>
      <c r="AI113" s="78"/>
      <c r="AJ113" s="74"/>
      <c r="AK113" s="66"/>
    </row>
    <row r="114" spans="2:37" s="30" customFormat="1" ht="12" customHeight="1" x14ac:dyDescent="0.2">
      <c r="B114" s="121">
        <v>1253</v>
      </c>
      <c r="C114" s="121" t="s">
        <v>602</v>
      </c>
      <c r="D114" s="121" t="str">
        <f>_xll.BDP(C114,$D$11)</f>
        <v>EUR</v>
      </c>
      <c r="E114" s="121" t="s">
        <v>640</v>
      </c>
      <c r="F114" s="122">
        <f>_xll.BDP(C114,$F$11)</f>
        <v>19.55</v>
      </c>
      <c r="G114" s="122">
        <f>_xll.BDP(C114,$G$11)</f>
        <v>19.39</v>
      </c>
      <c r="H114" s="123">
        <f t="shared" si="75"/>
        <v>-0.16000000000000014</v>
      </c>
      <c r="I114" s="124">
        <f t="shared" si="76"/>
        <v>-0.81841432225064004</v>
      </c>
      <c r="J114" s="125">
        <v>-71700</v>
      </c>
      <c r="K114" s="121" t="str">
        <f>CONCATENATE(D816,D114, " Curncy")</f>
        <v>EUREUR Curncy</v>
      </c>
      <c r="L114" s="121">
        <f>IF(D114 = D816,1,_xll.BDP(K114,$L$11))</f>
        <v>1</v>
      </c>
      <c r="M114" s="264">
        <f>IF(D114 = D816,1,_xll.BDP(K114,$M$11)*L114)</f>
        <v>1</v>
      </c>
      <c r="N114" s="127">
        <f t="shared" si="77"/>
        <v>11472.000000000011</v>
      </c>
      <c r="O114" s="128">
        <f>N114 / AA750</f>
        <v>6.9457737022734234E-5</v>
      </c>
      <c r="P114" s="276">
        <f>N114 / AA816</f>
        <v>6.4047643718746091E-5</v>
      </c>
      <c r="Q114" s="129">
        <f t="shared" si="78"/>
        <v>-1390263</v>
      </c>
      <c r="R114" s="130">
        <f>Q114 / AA750*100</f>
        <v>-0.84174095054425979</v>
      </c>
      <c r="S114" s="286">
        <f>Q114 / AA816*100</f>
        <v>-0.77617738231655353</v>
      </c>
      <c r="T114" s="130">
        <f t="shared" si="79"/>
        <v>-0.84174095054425979</v>
      </c>
      <c r="U114" s="286">
        <f t="shared" si="80"/>
        <v>0</v>
      </c>
      <c r="V114" s="121">
        <f t="shared" si="81"/>
        <v>1</v>
      </c>
      <c r="W114" s="121">
        <v>0</v>
      </c>
      <c r="X114" s="121">
        <v>1</v>
      </c>
      <c r="Y114" s="128">
        <f t="shared" si="82"/>
        <v>6.9457737022734234E-5</v>
      </c>
      <c r="Z114" s="128">
        <f t="shared" si="83"/>
        <v>0</v>
      </c>
      <c r="AA114" s="75"/>
      <c r="AB114" s="131">
        <f>_xll.BDH(C114,$AB$11,$D$1,$D$1)</f>
        <v>18.954999999999998</v>
      </c>
      <c r="AC114" s="131">
        <f t="shared" si="84"/>
        <v>0.59500000000000242</v>
      </c>
      <c r="AD114" s="191">
        <f t="shared" si="85"/>
        <v>3.1390134529148113</v>
      </c>
      <c r="AE114" s="133">
        <v>-71700</v>
      </c>
      <c r="AF114" s="134">
        <f>IF(D114 = D816,1,_xll.BDP(K114,$AF$11)*L114)</f>
        <v>1</v>
      </c>
      <c r="AG114" s="135">
        <f>AC114*AE114*V114/AF114 / AI750</f>
        <v>-2.5649848407179932E-4</v>
      </c>
      <c r="AH114" s="301">
        <f>AC114*AE114*V114/AF114 / AI816</f>
        <v>-2.3663168644640569E-4</v>
      </c>
      <c r="AI114" s="78"/>
      <c r="AJ114" s="74"/>
      <c r="AK114" s="66"/>
    </row>
    <row r="115" spans="2:37" s="30" customFormat="1" ht="12" customHeight="1" x14ac:dyDescent="0.2">
      <c r="B115" s="121">
        <v>7168</v>
      </c>
      <c r="C115" s="121" t="s">
        <v>202</v>
      </c>
      <c r="D115" s="121" t="str">
        <f>_xll.BDP(C115,$D$11)</f>
        <v>EUR</v>
      </c>
      <c r="E115" s="121" t="s">
        <v>416</v>
      </c>
      <c r="F115" s="122">
        <f>_xll.BDP(C115,$F$11)</f>
        <v>115.8</v>
      </c>
      <c r="G115" s="122">
        <f>_xll.BDP(C115,$G$11)</f>
        <v>115.3</v>
      </c>
      <c r="H115" s="123">
        <f t="shared" si="75"/>
        <v>-0.5</v>
      </c>
      <c r="I115" s="124">
        <f t="shared" si="76"/>
        <v>-0.43177892918825561</v>
      </c>
      <c r="J115" s="125">
        <v>-1950</v>
      </c>
      <c r="K115" s="121" t="str">
        <f>CONCATENATE(D816,D115, " Curncy")</f>
        <v>EUREUR Curncy</v>
      </c>
      <c r="L115" s="121">
        <f>IF(D115 = D816,1,_xll.BDP(K115,$L$11))</f>
        <v>1</v>
      </c>
      <c r="M115" s="264">
        <f>IF(D115 = D816,1,_xll.BDP(K115,$M$11)*L115)</f>
        <v>1</v>
      </c>
      <c r="N115" s="127">
        <f t="shared" si="77"/>
        <v>975</v>
      </c>
      <c r="O115" s="128">
        <f>N115 / AA750</f>
        <v>5.9031811015660582E-6</v>
      </c>
      <c r="P115" s="276">
        <f>N115 / AA816</f>
        <v>5.4433797616612083E-6</v>
      </c>
      <c r="Q115" s="129">
        <f t="shared" si="78"/>
        <v>-224835</v>
      </c>
      <c r="R115" s="130">
        <f>Q115 / AA750*100</f>
        <v>-0.1361273562021133</v>
      </c>
      <c r="S115" s="286">
        <f>Q115 / AA816*100</f>
        <v>-0.12552433730390747</v>
      </c>
      <c r="T115" s="130">
        <f t="shared" si="79"/>
        <v>-0.1361273562021133</v>
      </c>
      <c r="U115" s="286">
        <f t="shared" si="80"/>
        <v>0</v>
      </c>
      <c r="V115" s="121">
        <f t="shared" si="81"/>
        <v>1</v>
      </c>
      <c r="W115" s="121">
        <v>0</v>
      </c>
      <c r="X115" s="121">
        <v>1</v>
      </c>
      <c r="Y115" s="128">
        <f t="shared" si="82"/>
        <v>5.9031811015660582E-6</v>
      </c>
      <c r="Z115" s="128">
        <f t="shared" si="83"/>
        <v>0</v>
      </c>
      <c r="AA115" s="75"/>
      <c r="AB115" s="131">
        <f>_xll.BDH(C115,$AB$11,$D$1,$D$1)</f>
        <v>112.7</v>
      </c>
      <c r="AC115" s="131">
        <f t="shared" si="84"/>
        <v>3.0999999999999943</v>
      </c>
      <c r="AD115" s="191">
        <f t="shared" si="85"/>
        <v>2.7506654835847333</v>
      </c>
      <c r="AE115" s="133">
        <v>-1950</v>
      </c>
      <c r="AF115" s="134">
        <f>IF(D115 = D816,1,_xll.BDP(K115,$AF$11)*L115)</f>
        <v>1</v>
      </c>
      <c r="AG115" s="135">
        <f>AC115*AE115*V115/AF115 / AI750</f>
        <v>-3.6345026223035237E-5</v>
      </c>
      <c r="AH115" s="301">
        <f>AC115*AE115*V115/AF115 / AI816</f>
        <v>-3.3529963657361181E-5</v>
      </c>
      <c r="AI115" s="78"/>
      <c r="AJ115" s="74"/>
      <c r="AK115" s="66"/>
    </row>
    <row r="116" spans="2:37" s="30" customFormat="1" ht="12" customHeight="1" x14ac:dyDescent="0.2">
      <c r="B116" s="121">
        <v>348</v>
      </c>
      <c r="C116" s="121" t="s">
        <v>603</v>
      </c>
      <c r="D116" s="121" t="str">
        <f>_xll.BDP(C116,$D$11)</f>
        <v>EUR</v>
      </c>
      <c r="E116" s="121" t="s">
        <v>641</v>
      </c>
      <c r="F116" s="122">
        <f>_xll.BDP(C116,$F$11)</f>
        <v>98.5</v>
      </c>
      <c r="G116" s="122">
        <f>_xll.BDP(C116,$G$11)</f>
        <v>96.06</v>
      </c>
      <c r="H116" s="123">
        <f t="shared" si="75"/>
        <v>-2.4399999999999977</v>
      </c>
      <c r="I116" s="124">
        <f t="shared" si="76"/>
        <v>-2.477157360406089</v>
      </c>
      <c r="J116" s="125">
        <v>0</v>
      </c>
      <c r="K116" s="121" t="str">
        <f>CONCATENATE(D816,D116, " Curncy")</f>
        <v>EUREUR Curncy</v>
      </c>
      <c r="L116" s="121">
        <f>IF(D116 = D816,1,_xll.BDP(K116,$L$11))</f>
        <v>1</v>
      </c>
      <c r="M116" s="264">
        <f>IF(D116 = D816,1,_xll.BDP(K116,$M$11)*L116)</f>
        <v>1</v>
      </c>
      <c r="N116" s="127">
        <f t="shared" si="77"/>
        <v>0</v>
      </c>
      <c r="O116" s="128">
        <f>N116 / AA750</f>
        <v>0</v>
      </c>
      <c r="P116" s="276">
        <f>N116 / AA816</f>
        <v>0</v>
      </c>
      <c r="Q116" s="129">
        <f t="shared" si="78"/>
        <v>0</v>
      </c>
      <c r="R116" s="130">
        <f>Q116 / AA750*100</f>
        <v>0</v>
      </c>
      <c r="S116" s="286">
        <f>Q116 / AA816*100</f>
        <v>0</v>
      </c>
      <c r="T116" s="130">
        <f t="shared" si="79"/>
        <v>0</v>
      </c>
      <c r="U116" s="286">
        <f t="shared" si="80"/>
        <v>0</v>
      </c>
      <c r="V116" s="121">
        <f t="shared" si="81"/>
        <v>1</v>
      </c>
      <c r="W116" s="121">
        <v>0</v>
      </c>
      <c r="X116" s="121">
        <v>1</v>
      </c>
      <c r="Y116" s="128">
        <f t="shared" si="82"/>
        <v>0</v>
      </c>
      <c r="Z116" s="128">
        <f t="shared" si="83"/>
        <v>0</v>
      </c>
      <c r="AA116" s="75"/>
      <c r="AB116" s="131">
        <f>_xll.BDH(C116,$AB$11,$D$1,$D$1)</f>
        <v>93.4</v>
      </c>
      <c r="AC116" s="131">
        <f t="shared" si="84"/>
        <v>5.0999999999999943</v>
      </c>
      <c r="AD116" s="191">
        <f t="shared" si="85"/>
        <v>5.460385438972156</v>
      </c>
      <c r="AE116" s="133">
        <v>0</v>
      </c>
      <c r="AF116" s="134">
        <f>IF(D116 = D816,1,_xll.BDP(K116,$AF$11)*L116)</f>
        <v>1</v>
      </c>
      <c r="AG116" s="135">
        <f>AC116*AE116*V116/AF116 / AI750</f>
        <v>0</v>
      </c>
      <c r="AH116" s="301">
        <f>AC116*AE116*V116/AF116 / AI816</f>
        <v>0</v>
      </c>
      <c r="AI116" s="78"/>
      <c r="AJ116" s="74"/>
      <c r="AK116" s="66"/>
    </row>
    <row r="117" spans="2:37" s="30" customFormat="1" ht="12" customHeight="1" x14ac:dyDescent="0.2">
      <c r="B117" s="121">
        <v>2548</v>
      </c>
      <c r="C117" s="121" t="s">
        <v>604</v>
      </c>
      <c r="D117" s="121" t="str">
        <f>_xll.BDP(C117,$D$11)</f>
        <v>EUR</v>
      </c>
      <c r="E117" s="121" t="s">
        <v>642</v>
      </c>
      <c r="F117" s="122">
        <f>_xll.BDP(C117,$F$11)</f>
        <v>13.75</v>
      </c>
      <c r="G117" s="122">
        <f>_xll.BDP(C117,$G$11)</f>
        <v>13.57</v>
      </c>
      <c r="H117" s="123">
        <f t="shared" si="75"/>
        <v>-0.17999999999999972</v>
      </c>
      <c r="I117" s="124">
        <f t="shared" si="76"/>
        <v>-1.3090909090909069</v>
      </c>
      <c r="J117" s="125">
        <v>0</v>
      </c>
      <c r="K117" s="121" t="str">
        <f>CONCATENATE(D816,D117, " Curncy")</f>
        <v>EUREUR Curncy</v>
      </c>
      <c r="L117" s="121">
        <f>IF(D117 = D816,1,_xll.BDP(K117,$L$11))</f>
        <v>1</v>
      </c>
      <c r="M117" s="264">
        <f>IF(D117 = D816,1,_xll.BDP(K117,$M$11)*L117)</f>
        <v>1</v>
      </c>
      <c r="N117" s="127">
        <f t="shared" si="77"/>
        <v>0</v>
      </c>
      <c r="O117" s="128">
        <f>N117 / AA750</f>
        <v>0</v>
      </c>
      <c r="P117" s="276">
        <f>N117 / AA816</f>
        <v>0</v>
      </c>
      <c r="Q117" s="129">
        <f t="shared" si="78"/>
        <v>0</v>
      </c>
      <c r="R117" s="130">
        <f>Q117 / AA750*100</f>
        <v>0</v>
      </c>
      <c r="S117" s="286">
        <f>Q117 / AA816*100</f>
        <v>0</v>
      </c>
      <c r="T117" s="130">
        <f t="shared" si="79"/>
        <v>0</v>
      </c>
      <c r="U117" s="286">
        <f t="shared" si="80"/>
        <v>0</v>
      </c>
      <c r="V117" s="121">
        <f t="shared" si="81"/>
        <v>1</v>
      </c>
      <c r="W117" s="121">
        <v>0</v>
      </c>
      <c r="X117" s="121">
        <v>1</v>
      </c>
      <c r="Y117" s="128">
        <f t="shared" si="82"/>
        <v>0</v>
      </c>
      <c r="Z117" s="128">
        <f t="shared" si="83"/>
        <v>0</v>
      </c>
      <c r="AA117" s="75"/>
      <c r="AB117" s="131">
        <f>_xll.BDH(C117,$AB$11,$D$1,$D$1)</f>
        <v>13.56</v>
      </c>
      <c r="AC117" s="131">
        <f t="shared" si="84"/>
        <v>0.1899999999999995</v>
      </c>
      <c r="AD117" s="191">
        <f t="shared" si="85"/>
        <v>1.4011799410029462</v>
      </c>
      <c r="AE117" s="133">
        <v>0</v>
      </c>
      <c r="AF117" s="134">
        <f>IF(D117 = D816,1,_xll.BDP(K117,$AF$11)*L117)</f>
        <v>1</v>
      </c>
      <c r="AG117" s="135">
        <f>AC117*AE117*V117/AF117 / AI750</f>
        <v>0</v>
      </c>
      <c r="AH117" s="301">
        <f>AC117*AE117*V117/AF117 / AI816</f>
        <v>0</v>
      </c>
      <c r="AI117" s="78"/>
      <c r="AJ117" s="74"/>
      <c r="AK117" s="66"/>
    </row>
    <row r="118" spans="2:37" s="30" customFormat="1" ht="12" customHeight="1" x14ac:dyDescent="0.2">
      <c r="B118" s="121">
        <v>3918</v>
      </c>
      <c r="C118" s="121" t="s">
        <v>606</v>
      </c>
      <c r="D118" s="121" t="str">
        <f>_xll.BDP(C118,$D$11)</f>
        <v>EUR</v>
      </c>
      <c r="E118" s="121" t="s">
        <v>644</v>
      </c>
      <c r="F118" s="122">
        <f>_xll.BDP(C118,$F$11)</f>
        <v>65.33</v>
      </c>
      <c r="G118" s="122">
        <f>_xll.BDP(C118,$G$11)</f>
        <v>64.69</v>
      </c>
      <c r="H118" s="123">
        <f t="shared" si="75"/>
        <v>-0.64000000000000057</v>
      </c>
      <c r="I118" s="124">
        <f t="shared" si="76"/>
        <v>-0.97964181846012643</v>
      </c>
      <c r="J118" s="125">
        <v>0</v>
      </c>
      <c r="K118" s="121" t="str">
        <f>CONCATENATE(D816,D118, " Curncy")</f>
        <v>EUREUR Curncy</v>
      </c>
      <c r="L118" s="121">
        <f>IF(D118 = D816,1,_xll.BDP(K118,$L$11))</f>
        <v>1</v>
      </c>
      <c r="M118" s="264">
        <f>IF(D118 = D816,1,_xll.BDP(K118,$M$11)*L118)</f>
        <v>1</v>
      </c>
      <c r="N118" s="127">
        <f t="shared" si="77"/>
        <v>0</v>
      </c>
      <c r="O118" s="128">
        <f>N118 / AA750</f>
        <v>0</v>
      </c>
      <c r="P118" s="276">
        <f>N118 / AA816</f>
        <v>0</v>
      </c>
      <c r="Q118" s="129">
        <f t="shared" si="78"/>
        <v>0</v>
      </c>
      <c r="R118" s="130">
        <f>Q118 / AA750*100</f>
        <v>0</v>
      </c>
      <c r="S118" s="286">
        <f>Q118 / AA816*100</f>
        <v>0</v>
      </c>
      <c r="T118" s="130">
        <f t="shared" si="79"/>
        <v>0</v>
      </c>
      <c r="U118" s="286">
        <f t="shared" si="80"/>
        <v>0</v>
      </c>
      <c r="V118" s="121">
        <f t="shared" si="81"/>
        <v>1</v>
      </c>
      <c r="W118" s="121">
        <v>0</v>
      </c>
      <c r="X118" s="121">
        <v>1</v>
      </c>
      <c r="Y118" s="128">
        <f t="shared" si="82"/>
        <v>0</v>
      </c>
      <c r="Z118" s="128">
        <f t="shared" si="83"/>
        <v>0</v>
      </c>
      <c r="AA118" s="75"/>
      <c r="AB118" s="131">
        <f>_xll.BDH(C118,$AB$11,$D$1,$D$1)</f>
        <v>63.92</v>
      </c>
      <c r="AC118" s="131">
        <f t="shared" si="84"/>
        <v>1.4099999999999966</v>
      </c>
      <c r="AD118" s="191">
        <f t="shared" si="85"/>
        <v>2.2058823529411709</v>
      </c>
      <c r="AE118" s="133">
        <v>0</v>
      </c>
      <c r="AF118" s="134">
        <f>IF(D118 = D816,1,_xll.BDP(K118,$AF$11)*L118)</f>
        <v>1</v>
      </c>
      <c r="AG118" s="135">
        <f>AC118*AE118*V118/AF118 / AI750</f>
        <v>0</v>
      </c>
      <c r="AH118" s="301">
        <f>AC118*AE118*V118/AF118 / AI816</f>
        <v>0</v>
      </c>
      <c r="AI118" s="78"/>
      <c r="AJ118" s="74"/>
      <c r="AK118" s="66"/>
    </row>
    <row r="119" spans="2:37" s="30" customFormat="1" ht="12" customHeight="1" x14ac:dyDescent="0.2">
      <c r="B119" s="121">
        <v>1575</v>
      </c>
      <c r="C119" s="121" t="s">
        <v>201</v>
      </c>
      <c r="D119" s="121" t="str">
        <f>_xll.BDP(C119,$D$11)</f>
        <v>EUR</v>
      </c>
      <c r="E119" s="121" t="s">
        <v>415</v>
      </c>
      <c r="F119" s="122">
        <f>_xll.BDP(C119,$F$11)</f>
        <v>87.2</v>
      </c>
      <c r="G119" s="122">
        <f>_xll.BDP(C119,$G$11)</f>
        <v>87.4</v>
      </c>
      <c r="H119" s="123">
        <f t="shared" si="75"/>
        <v>0.20000000000000284</v>
      </c>
      <c r="I119" s="124">
        <f t="shared" si="76"/>
        <v>0.22935779816514087</v>
      </c>
      <c r="J119" s="125">
        <v>22191</v>
      </c>
      <c r="K119" s="121" t="str">
        <f>CONCATENATE(D816,D119, " Curncy")</f>
        <v>EUREUR Curncy</v>
      </c>
      <c r="L119" s="121">
        <f>IF(D119 = D816,1,_xll.BDP(K119,$L$11))</f>
        <v>1</v>
      </c>
      <c r="M119" s="264">
        <f>IF(D119 = D816,1,_xll.BDP(K119,$M$11)*L119)</f>
        <v>1</v>
      </c>
      <c r="N119" s="127">
        <f t="shared" si="77"/>
        <v>4438.2000000000635</v>
      </c>
      <c r="O119" s="128">
        <f>N119 / AA750</f>
        <v>2.6871280374329081E-5</v>
      </c>
      <c r="P119" s="276">
        <f>N119 / AA816</f>
        <v>2.4778264675082173E-5</v>
      </c>
      <c r="Q119" s="129">
        <f t="shared" si="78"/>
        <v>1939493.4000000001</v>
      </c>
      <c r="R119" s="130">
        <f>Q119 / AA750*100</f>
        <v>1.1742749523581641</v>
      </c>
      <c r="S119" s="286">
        <f>Q119 / AA816*100</f>
        <v>1.0828101663010756</v>
      </c>
      <c r="T119" s="130">
        <f t="shared" si="79"/>
        <v>0</v>
      </c>
      <c r="U119" s="286">
        <f t="shared" si="80"/>
        <v>1.1742749523581641</v>
      </c>
      <c r="V119" s="121">
        <f t="shared" si="81"/>
        <v>1</v>
      </c>
      <c r="W119" s="121">
        <v>0</v>
      </c>
      <c r="X119" s="121">
        <v>1</v>
      </c>
      <c r="Y119" s="128">
        <f t="shared" si="82"/>
        <v>0</v>
      </c>
      <c r="Z119" s="128">
        <f t="shared" si="83"/>
        <v>2.6871280374329081E-5</v>
      </c>
      <c r="AA119" s="75"/>
      <c r="AB119" s="131">
        <f>_xll.BDH(C119,$AB$11,$D$1,$D$1)</f>
        <v>84.6</v>
      </c>
      <c r="AC119" s="131">
        <f t="shared" si="84"/>
        <v>2.6000000000000085</v>
      </c>
      <c r="AD119" s="191">
        <f t="shared" si="85"/>
        <v>3.0732860520094665</v>
      </c>
      <c r="AE119" s="133">
        <v>22191</v>
      </c>
      <c r="AF119" s="134">
        <f>IF(D119 = D816,1,_xll.BDP(K119,$AF$11)*L119)</f>
        <v>1</v>
      </c>
      <c r="AG119" s="135">
        <f>AC119*AE119*V119/AF119 / AI750</f>
        <v>3.46895688995862E-4</v>
      </c>
      <c r="AH119" s="301">
        <f>AC119*AE119*V119/AF119 / AI816</f>
        <v>3.2002727893355081E-4</v>
      </c>
      <c r="AI119" s="78"/>
      <c r="AJ119" s="74"/>
      <c r="AK119" s="66"/>
    </row>
    <row r="120" spans="2:37" s="30" customFormat="1" ht="12" customHeight="1" x14ac:dyDescent="0.2">
      <c r="B120" s="121">
        <v>1880</v>
      </c>
      <c r="C120" s="121" t="s">
        <v>607</v>
      </c>
      <c r="D120" s="121" t="str">
        <f>_xll.BDP(C120,$D$11)</f>
        <v>EUR</v>
      </c>
      <c r="E120" s="121" t="s">
        <v>645</v>
      </c>
      <c r="F120" s="122">
        <f>_xll.BDP(C120,$F$11)</f>
        <v>71.34</v>
      </c>
      <c r="G120" s="122">
        <f>_xll.BDP(C120,$G$11)</f>
        <v>70.180000000000007</v>
      </c>
      <c r="H120" s="123">
        <f t="shared" si="75"/>
        <v>-1.1599999999999966</v>
      </c>
      <c r="I120" s="124">
        <f t="shared" si="76"/>
        <v>-1.6260162601625969</v>
      </c>
      <c r="J120" s="125">
        <v>0</v>
      </c>
      <c r="K120" s="121" t="str">
        <f>CONCATENATE(D816,D120, " Curncy")</f>
        <v>EUREUR Curncy</v>
      </c>
      <c r="L120" s="121">
        <f>IF(D120 = D816,1,_xll.BDP(K120,$L$11))</f>
        <v>1</v>
      </c>
      <c r="M120" s="264">
        <f>IF(D120 = D816,1,_xll.BDP(K120,$M$11)*L120)</f>
        <v>1</v>
      </c>
      <c r="N120" s="127">
        <f t="shared" si="77"/>
        <v>0</v>
      </c>
      <c r="O120" s="128">
        <f>N120 / AA750</f>
        <v>0</v>
      </c>
      <c r="P120" s="276">
        <f>N120 / AA816</f>
        <v>0</v>
      </c>
      <c r="Q120" s="129">
        <f t="shared" si="78"/>
        <v>0</v>
      </c>
      <c r="R120" s="130">
        <f>Q120 / AA750*100</f>
        <v>0</v>
      </c>
      <c r="S120" s="286">
        <f>Q120 / AA816*100</f>
        <v>0</v>
      </c>
      <c r="T120" s="130">
        <f t="shared" si="79"/>
        <v>0</v>
      </c>
      <c r="U120" s="286">
        <f t="shared" si="80"/>
        <v>0</v>
      </c>
      <c r="V120" s="121">
        <f t="shared" si="81"/>
        <v>1</v>
      </c>
      <c r="W120" s="121">
        <v>0</v>
      </c>
      <c r="X120" s="121">
        <v>1</v>
      </c>
      <c r="Y120" s="128">
        <f t="shared" si="82"/>
        <v>0</v>
      </c>
      <c r="Z120" s="128">
        <f t="shared" si="83"/>
        <v>0</v>
      </c>
      <c r="AA120" s="75"/>
      <c r="AB120" s="131">
        <f>_xll.BDH(C120,$AB$11,$D$1,$D$1)</f>
        <v>70.28</v>
      </c>
      <c r="AC120" s="131">
        <f t="shared" si="84"/>
        <v>1.0600000000000023</v>
      </c>
      <c r="AD120" s="191">
        <f t="shared" si="85"/>
        <v>1.50825270347183</v>
      </c>
      <c r="AE120" s="133">
        <v>0</v>
      </c>
      <c r="AF120" s="134">
        <f>IF(D120 = D816,1,_xll.BDP(K120,$AF$11)*L120)</f>
        <v>1</v>
      </c>
      <c r="AG120" s="135">
        <f>AC120*AE120*V120/AF120 / AI750</f>
        <v>0</v>
      </c>
      <c r="AH120" s="301">
        <f>AC120*AE120*V120/AF120 / AI816</f>
        <v>0</v>
      </c>
      <c r="AI120" s="78"/>
      <c r="AJ120" s="74"/>
      <c r="AK120" s="66"/>
    </row>
    <row r="121" spans="2:37" s="30" customFormat="1" ht="12" customHeight="1" x14ac:dyDescent="0.2">
      <c r="B121" s="121">
        <v>1416</v>
      </c>
      <c r="C121" s="121" t="s">
        <v>608</v>
      </c>
      <c r="D121" s="121" t="str">
        <f>_xll.BDP(C121,$D$11)</f>
        <v>EUR</v>
      </c>
      <c r="E121" s="121" t="s">
        <v>646</v>
      </c>
      <c r="F121" s="122">
        <f>_xll.BDP(C121,$F$11)</f>
        <v>33.26</v>
      </c>
      <c r="G121" s="122">
        <f>_xll.BDP(C121,$G$11)</f>
        <v>33.24</v>
      </c>
      <c r="H121" s="123">
        <f t="shared" si="75"/>
        <v>-1.9999999999996021E-2</v>
      </c>
      <c r="I121" s="124">
        <f t="shared" si="76"/>
        <v>-6.0132291040276682E-2</v>
      </c>
      <c r="J121" s="125">
        <v>0</v>
      </c>
      <c r="K121" s="121" t="str">
        <f>CONCATENATE(D816,D121, " Curncy")</f>
        <v>EUREUR Curncy</v>
      </c>
      <c r="L121" s="121">
        <f>IF(D121 = D816,1,_xll.BDP(K121,$L$11))</f>
        <v>1</v>
      </c>
      <c r="M121" s="264">
        <f>IF(D121 = D816,1,_xll.BDP(K121,$M$11)*L121)</f>
        <v>1</v>
      </c>
      <c r="N121" s="127">
        <f t="shared" si="77"/>
        <v>0</v>
      </c>
      <c r="O121" s="128">
        <f>N121 / AA750</f>
        <v>0</v>
      </c>
      <c r="P121" s="276">
        <f>N121 / AA816</f>
        <v>0</v>
      </c>
      <c r="Q121" s="129">
        <f t="shared" si="78"/>
        <v>0</v>
      </c>
      <c r="R121" s="130">
        <f>Q121 / AA750*100</f>
        <v>0</v>
      </c>
      <c r="S121" s="286">
        <f>Q121 / AA816*100</f>
        <v>0</v>
      </c>
      <c r="T121" s="130">
        <f t="shared" si="79"/>
        <v>0</v>
      </c>
      <c r="U121" s="286">
        <f t="shared" si="80"/>
        <v>0</v>
      </c>
      <c r="V121" s="121">
        <f t="shared" si="81"/>
        <v>1</v>
      </c>
      <c r="W121" s="121">
        <v>0</v>
      </c>
      <c r="X121" s="121">
        <v>1</v>
      </c>
      <c r="Y121" s="128">
        <f t="shared" si="82"/>
        <v>0</v>
      </c>
      <c r="Z121" s="128">
        <f t="shared" si="83"/>
        <v>0</v>
      </c>
      <c r="AA121" s="75"/>
      <c r="AB121" s="131">
        <f>_xll.BDH(C121,$AB$11,$D$1,$D$1)</f>
        <v>32.67</v>
      </c>
      <c r="AC121" s="131">
        <f t="shared" si="84"/>
        <v>0.58999999999999631</v>
      </c>
      <c r="AD121" s="191">
        <f t="shared" si="85"/>
        <v>1.8059381695745218</v>
      </c>
      <c r="AE121" s="133">
        <v>0</v>
      </c>
      <c r="AF121" s="134">
        <f>IF(D121 = D816,1,_xll.BDP(K121,$AF$11)*L121)</f>
        <v>1</v>
      </c>
      <c r="AG121" s="135">
        <f>AC121*AE121*V121/AF121 / AI750</f>
        <v>0</v>
      </c>
      <c r="AH121" s="301">
        <f>AC121*AE121*V121/AF121 / AI816</f>
        <v>0</v>
      </c>
      <c r="AI121" s="78"/>
      <c r="AJ121" s="74"/>
      <c r="AK121" s="66"/>
    </row>
    <row r="122" spans="2:37" s="30" customFormat="1" ht="12" customHeight="1" x14ac:dyDescent="0.2">
      <c r="B122" s="121">
        <v>26084</v>
      </c>
      <c r="C122" s="121" t="s">
        <v>929</v>
      </c>
      <c r="D122" s="121" t="str">
        <f>_xll.BDP(C122,$D$11)</f>
        <v>EUR</v>
      </c>
      <c r="E122" s="121" t="s">
        <v>961</v>
      </c>
      <c r="F122" s="122">
        <f>_xll.BDP(C122,$F$11)</f>
        <v>155.19999999999999</v>
      </c>
      <c r="G122" s="122">
        <f>_xll.BDP(C122,$G$11)</f>
        <v>154.19999999999999</v>
      </c>
      <c r="H122" s="123">
        <f t="shared" si="75"/>
        <v>-1</v>
      </c>
      <c r="I122" s="124">
        <f t="shared" si="76"/>
        <v>-0.64432989690721654</v>
      </c>
      <c r="J122" s="125">
        <v>0</v>
      </c>
      <c r="K122" s="121" t="str">
        <f>CONCATENATE(D816,D122, " Curncy")</f>
        <v>EUREUR Curncy</v>
      </c>
      <c r="L122" s="121">
        <f>IF(D122 = D816,1,_xll.BDP(K122,$L$11))</f>
        <v>1</v>
      </c>
      <c r="M122" s="264">
        <f>IF(D122 = D816,1,_xll.BDP(K122,$M$11)*L122)</f>
        <v>1</v>
      </c>
      <c r="N122" s="127">
        <f t="shared" si="77"/>
        <v>0</v>
      </c>
      <c r="O122" s="128">
        <f>N122 / AA750</f>
        <v>0</v>
      </c>
      <c r="P122" s="276">
        <f>N122 / AA816</f>
        <v>0</v>
      </c>
      <c r="Q122" s="129">
        <f t="shared" si="78"/>
        <v>0</v>
      </c>
      <c r="R122" s="130">
        <f>Q122 / AA750*100</f>
        <v>0</v>
      </c>
      <c r="S122" s="286">
        <f>Q122 / AA816*100</f>
        <v>0</v>
      </c>
      <c r="T122" s="130">
        <f t="shared" si="79"/>
        <v>0</v>
      </c>
      <c r="U122" s="286">
        <f t="shared" si="80"/>
        <v>0</v>
      </c>
      <c r="V122" s="121">
        <f t="shared" si="81"/>
        <v>1</v>
      </c>
      <c r="W122" s="121">
        <v>0</v>
      </c>
      <c r="X122" s="121">
        <v>1</v>
      </c>
      <c r="Y122" s="128">
        <f t="shared" si="82"/>
        <v>0</v>
      </c>
      <c r="Z122" s="128">
        <f t="shared" si="83"/>
        <v>0</v>
      </c>
      <c r="AA122" s="75"/>
      <c r="AB122" s="131">
        <f>_xll.BDH(C122,$AB$11,$D$1,$D$1)</f>
        <v>157.5</v>
      </c>
      <c r="AC122" s="131">
        <f t="shared" si="84"/>
        <v>-2.3000000000000114</v>
      </c>
      <c r="AD122" s="191">
        <f t="shared" si="85"/>
        <v>-1.4603174603174676</v>
      </c>
      <c r="AE122" s="133">
        <v>0</v>
      </c>
      <c r="AF122" s="134">
        <f>IF(D122 = D816,1,_xll.BDP(K122,$AF$11)*L122)</f>
        <v>1</v>
      </c>
      <c r="AG122" s="135">
        <f>AC122*AE122*V122/AF122 / AI750</f>
        <v>0</v>
      </c>
      <c r="AH122" s="301">
        <f>AC122*AE122*V122/AF122 / AI816</f>
        <v>0</v>
      </c>
      <c r="AI122" s="78"/>
      <c r="AJ122" s="74"/>
      <c r="AK122" s="66"/>
    </row>
    <row r="123" spans="2:37" s="30" customFormat="1" ht="12" customHeight="1" x14ac:dyDescent="0.2">
      <c r="B123" s="121">
        <v>7003</v>
      </c>
      <c r="C123" s="121" t="s">
        <v>200</v>
      </c>
      <c r="D123" s="121" t="str">
        <f>_xll.BDP(C123,$D$11)</f>
        <v>EUR</v>
      </c>
      <c r="E123" s="121" t="s">
        <v>317</v>
      </c>
      <c r="F123" s="122">
        <f>_xll.BDP(C123,$F$11)</f>
        <v>10.984999999999999</v>
      </c>
      <c r="G123" s="122">
        <f>_xll.BDP(C123,$G$11)</f>
        <v>10.835000000000001</v>
      </c>
      <c r="H123" s="123">
        <f t="shared" si="75"/>
        <v>-0.14999999999999858</v>
      </c>
      <c r="I123" s="124">
        <f t="shared" si="76"/>
        <v>-1.3654984069185123</v>
      </c>
      <c r="J123" s="125">
        <v>-210000</v>
      </c>
      <c r="K123" s="121" t="str">
        <f>CONCATENATE(D816,D123, " Curncy")</f>
        <v>EUREUR Curncy</v>
      </c>
      <c r="L123" s="121">
        <f>IF(D123 = D816,1,_xll.BDP(K123,$L$11))</f>
        <v>1</v>
      </c>
      <c r="M123" s="264">
        <f>IF(D123 = D816,1,_xll.BDP(K123,$M$11)*L123)</f>
        <v>1</v>
      </c>
      <c r="N123" s="127">
        <f t="shared" si="77"/>
        <v>31499.999999999702</v>
      </c>
      <c r="O123" s="128">
        <f>N123 / AA750</f>
        <v>1.9071815866597853E-4</v>
      </c>
      <c r="P123" s="276">
        <f>N123 / AA816</f>
        <v>1.7586303845366815E-4</v>
      </c>
      <c r="Q123" s="129">
        <f t="shared" si="78"/>
        <v>-2275350</v>
      </c>
      <c r="R123" s="130">
        <f>Q123 / AA750*100</f>
        <v>-1.3776208327639312</v>
      </c>
      <c r="S123" s="286">
        <f>Q123 / AA816*100</f>
        <v>-1.2703173477636749</v>
      </c>
      <c r="T123" s="130">
        <f t="shared" si="79"/>
        <v>-1.3776208327639312</v>
      </c>
      <c r="U123" s="286">
        <f t="shared" si="80"/>
        <v>0</v>
      </c>
      <c r="V123" s="121">
        <f t="shared" si="81"/>
        <v>1</v>
      </c>
      <c r="W123" s="121">
        <v>0</v>
      </c>
      <c r="X123" s="121">
        <v>1</v>
      </c>
      <c r="Y123" s="128">
        <f t="shared" si="82"/>
        <v>1.9071815866597853E-4</v>
      </c>
      <c r="Z123" s="128">
        <f t="shared" si="83"/>
        <v>0</v>
      </c>
      <c r="AA123" s="75"/>
      <c r="AB123" s="131">
        <f>_xll.BDH(C123,$AB$11,$D$1,$D$1)</f>
        <v>11.775</v>
      </c>
      <c r="AC123" s="131">
        <f t="shared" si="84"/>
        <v>-0.79000000000000092</v>
      </c>
      <c r="AD123" s="191">
        <f t="shared" si="85"/>
        <v>-6.7091295116772907</v>
      </c>
      <c r="AE123" s="133">
        <v>-210000</v>
      </c>
      <c r="AF123" s="134">
        <f>IF(D123 = D816,1,_xll.BDP(K123,$AF$11)*L123)</f>
        <v>1</v>
      </c>
      <c r="AG123" s="135">
        <f>AC123*AE123*V123/AF123 / AI750</f>
        <v>9.974590323244938E-4</v>
      </c>
      <c r="AH123" s="301">
        <f>AC123*AE123*V123/AF123 / AI816</f>
        <v>9.2020198027398454E-4</v>
      </c>
      <c r="AI123" s="78"/>
      <c r="AJ123" s="74"/>
      <c r="AK123" s="66"/>
    </row>
    <row r="124" spans="2:37" s="30" customFormat="1" ht="12" customHeight="1" x14ac:dyDescent="0.2">
      <c r="B124" s="121">
        <v>25712</v>
      </c>
      <c r="C124" s="121" t="s">
        <v>199</v>
      </c>
      <c r="D124" s="121" t="str">
        <f>_xll.BDP(C124,$D$11)</f>
        <v>EUR</v>
      </c>
      <c r="E124" s="121" t="s">
        <v>414</v>
      </c>
      <c r="F124" s="122">
        <f>_xll.BDP(C124,$F$11)</f>
        <v>80.849999999999994</v>
      </c>
      <c r="G124" s="122">
        <f>_xll.BDP(C124,$G$11)</f>
        <v>80.400000000000006</v>
      </c>
      <c r="H124" s="123">
        <f t="shared" si="75"/>
        <v>-0.44999999999998863</v>
      </c>
      <c r="I124" s="124">
        <f t="shared" si="76"/>
        <v>-0.5565862708719711</v>
      </c>
      <c r="J124" s="125">
        <v>-2080</v>
      </c>
      <c r="K124" s="121" t="str">
        <f>CONCATENATE(D816,D124, " Curncy")</f>
        <v>EUREUR Curncy</v>
      </c>
      <c r="L124" s="121">
        <f>IF(D124 = D816,1,_xll.BDP(K124,$L$11))</f>
        <v>1</v>
      </c>
      <c r="M124" s="264">
        <f>IF(D124 = D816,1,_xll.BDP(K124,$M$11)*L124)</f>
        <v>1</v>
      </c>
      <c r="N124" s="127">
        <f t="shared" si="77"/>
        <v>935.99999999997635</v>
      </c>
      <c r="O124" s="128">
        <f>N124 / AA750</f>
        <v>5.6670538575032724E-6</v>
      </c>
      <c r="P124" s="276">
        <f>N124 / AA816</f>
        <v>5.2256445711946283E-6</v>
      </c>
      <c r="Q124" s="129">
        <f t="shared" si="78"/>
        <v>-167232</v>
      </c>
      <c r="R124" s="130">
        <f>Q124 / AA750*100</f>
        <v>-0.10125136225406102</v>
      </c>
      <c r="S124" s="286">
        <f>Q124 / AA816*100</f>
        <v>-9.3364849672013042E-2</v>
      </c>
      <c r="T124" s="130">
        <f t="shared" si="79"/>
        <v>-0.10125136225406102</v>
      </c>
      <c r="U124" s="286">
        <f t="shared" si="80"/>
        <v>0</v>
      </c>
      <c r="V124" s="121">
        <f t="shared" si="81"/>
        <v>1</v>
      </c>
      <c r="W124" s="121">
        <v>0</v>
      </c>
      <c r="X124" s="121">
        <v>1</v>
      </c>
      <c r="Y124" s="128">
        <f t="shared" si="82"/>
        <v>5.6670538575032724E-6</v>
      </c>
      <c r="Z124" s="128">
        <f t="shared" si="83"/>
        <v>0</v>
      </c>
      <c r="AA124" s="75"/>
      <c r="AB124" s="131">
        <f>_xll.BDH(C124,$AB$11,$D$1,$D$1)</f>
        <v>79.55</v>
      </c>
      <c r="AC124" s="131">
        <f t="shared" si="84"/>
        <v>1.2999999999999972</v>
      </c>
      <c r="AD124" s="191">
        <f t="shared" si="85"/>
        <v>1.6341923318667468</v>
      </c>
      <c r="AE124" s="133">
        <v>-2080</v>
      </c>
      <c r="AF124" s="134">
        <f>IF(D124 = D816,1,_xll.BDP(K124,$AF$11)*L124)</f>
        <v>1</v>
      </c>
      <c r="AG124" s="135">
        <f>AC124*AE124*V124/AF124 / AI750</f>
        <v>-1.6257560116970597E-5</v>
      </c>
      <c r="AH124" s="301">
        <f>AC124*AE124*V124/AF124 / AI816</f>
        <v>-1.4998349334905639E-5</v>
      </c>
      <c r="AI124" s="78"/>
      <c r="AJ124" s="74"/>
      <c r="AK124" s="66"/>
    </row>
    <row r="125" spans="2:37" s="30" customFormat="1" ht="12" customHeight="1" x14ac:dyDescent="0.2">
      <c r="B125" s="121">
        <v>2878</v>
      </c>
      <c r="C125" s="121" t="s">
        <v>609</v>
      </c>
      <c r="D125" s="121" t="str">
        <f>_xll.BDP(C125,$D$11)</f>
        <v>EUR</v>
      </c>
      <c r="E125" s="121" t="s">
        <v>647</v>
      </c>
      <c r="F125" s="122">
        <f>_xll.BDP(C125,$F$11)</f>
        <v>44.16</v>
      </c>
      <c r="G125" s="122">
        <f>_xll.BDP(C125,$G$11)</f>
        <v>43.674999999999997</v>
      </c>
      <c r="H125" s="123">
        <f t="shared" si="75"/>
        <v>-0.48499999999999943</v>
      </c>
      <c r="I125" s="124">
        <f t="shared" si="76"/>
        <v>-1.0982789855072452</v>
      </c>
      <c r="J125" s="125">
        <v>0</v>
      </c>
      <c r="K125" s="121" t="str">
        <f>CONCATENATE(D816,D125, " Curncy")</f>
        <v>EUREUR Curncy</v>
      </c>
      <c r="L125" s="121">
        <f>IF(D125 = D816,1,_xll.BDP(K125,$L$11))</f>
        <v>1</v>
      </c>
      <c r="M125" s="264">
        <f>IF(D125 = D816,1,_xll.BDP(K125,$M$11)*L125)</f>
        <v>1</v>
      </c>
      <c r="N125" s="127">
        <f t="shared" si="77"/>
        <v>0</v>
      </c>
      <c r="O125" s="128">
        <f>N125 / AA750</f>
        <v>0</v>
      </c>
      <c r="P125" s="276">
        <f>N125 / AA816</f>
        <v>0</v>
      </c>
      <c r="Q125" s="129">
        <f t="shared" si="78"/>
        <v>0</v>
      </c>
      <c r="R125" s="130">
        <f>Q125 / AA750*100</f>
        <v>0</v>
      </c>
      <c r="S125" s="286">
        <f>Q125 / AA816*100</f>
        <v>0</v>
      </c>
      <c r="T125" s="130">
        <f t="shared" si="79"/>
        <v>0</v>
      </c>
      <c r="U125" s="286">
        <f t="shared" si="80"/>
        <v>0</v>
      </c>
      <c r="V125" s="121">
        <f t="shared" si="81"/>
        <v>1</v>
      </c>
      <c r="W125" s="121">
        <v>0</v>
      </c>
      <c r="X125" s="121">
        <v>1</v>
      </c>
      <c r="Y125" s="128">
        <f t="shared" si="82"/>
        <v>0</v>
      </c>
      <c r="Z125" s="128">
        <f t="shared" si="83"/>
        <v>0</v>
      </c>
      <c r="AA125" s="75"/>
      <c r="AB125" s="131">
        <f>_xll.BDH(C125,$AB$11,$D$1,$D$1)</f>
        <v>43.86</v>
      </c>
      <c r="AC125" s="131">
        <f t="shared" si="84"/>
        <v>0.29999999999999716</v>
      </c>
      <c r="AD125" s="191">
        <f t="shared" si="85"/>
        <v>0.68399452804376926</v>
      </c>
      <c r="AE125" s="133">
        <v>0</v>
      </c>
      <c r="AF125" s="134">
        <f>IF(D125 = D816,1,_xll.BDP(K125,$AF$11)*L125)</f>
        <v>1</v>
      </c>
      <c r="AG125" s="135">
        <f>AC125*AE125*V125/AF125 / AI750</f>
        <v>0</v>
      </c>
      <c r="AH125" s="301">
        <f>AC125*AE125*V125/AF125 / AI816</f>
        <v>0</v>
      </c>
      <c r="AI125" s="78"/>
      <c r="AJ125" s="74"/>
      <c r="AK125" s="66"/>
    </row>
    <row r="126" spans="2:37" s="30" customFormat="1" ht="12" customHeight="1" x14ac:dyDescent="0.2">
      <c r="B126" s="121">
        <v>300</v>
      </c>
      <c r="C126" s="121" t="s">
        <v>610</v>
      </c>
      <c r="D126" s="121" t="str">
        <f>_xll.BDP(C126,$D$11)</f>
        <v>EUR</v>
      </c>
      <c r="E126" s="121" t="s">
        <v>648</v>
      </c>
      <c r="F126" s="122">
        <f>_xll.BDP(C126,$F$11)</f>
        <v>81.900000000000006</v>
      </c>
      <c r="G126" s="122">
        <f>_xll.BDP(C126,$G$11)</f>
        <v>77.540000000000006</v>
      </c>
      <c r="H126" s="123">
        <f t="shared" si="75"/>
        <v>-4.3599999999999994</v>
      </c>
      <c r="I126" s="124">
        <f t="shared" si="76"/>
        <v>-5.3235653235653224</v>
      </c>
      <c r="J126" s="125">
        <v>0</v>
      </c>
      <c r="K126" s="121" t="str">
        <f>CONCATENATE(D816,D126, " Curncy")</f>
        <v>EUREUR Curncy</v>
      </c>
      <c r="L126" s="121">
        <f>IF(D126 = D816,1,_xll.BDP(K126,$L$11))</f>
        <v>1</v>
      </c>
      <c r="M126" s="264">
        <f>IF(D126 = D816,1,_xll.BDP(K126,$M$11)*L126)</f>
        <v>1</v>
      </c>
      <c r="N126" s="127">
        <f t="shared" si="77"/>
        <v>0</v>
      </c>
      <c r="O126" s="128">
        <f>N126 / AA750</f>
        <v>0</v>
      </c>
      <c r="P126" s="276">
        <f>N126 / AA816</f>
        <v>0</v>
      </c>
      <c r="Q126" s="129">
        <f t="shared" si="78"/>
        <v>0</v>
      </c>
      <c r="R126" s="130">
        <f>Q126 / AA750*100</f>
        <v>0</v>
      </c>
      <c r="S126" s="286">
        <f>Q126 / AA816*100</f>
        <v>0</v>
      </c>
      <c r="T126" s="130">
        <f t="shared" si="79"/>
        <v>0</v>
      </c>
      <c r="U126" s="286">
        <f t="shared" si="80"/>
        <v>0</v>
      </c>
      <c r="V126" s="121">
        <f t="shared" si="81"/>
        <v>1</v>
      </c>
      <c r="W126" s="121">
        <v>0</v>
      </c>
      <c r="X126" s="121">
        <v>1</v>
      </c>
      <c r="Y126" s="128">
        <f t="shared" si="82"/>
        <v>0</v>
      </c>
      <c r="Z126" s="128">
        <f t="shared" si="83"/>
        <v>0</v>
      </c>
      <c r="AA126" s="75"/>
      <c r="AB126" s="131">
        <f>_xll.BDH(C126,$AB$11,$D$1,$D$1)</f>
        <v>97.96</v>
      </c>
      <c r="AC126" s="131">
        <f t="shared" si="84"/>
        <v>-16.059999999999988</v>
      </c>
      <c r="AD126" s="191">
        <f t="shared" si="85"/>
        <v>-16.394446712944045</v>
      </c>
      <c r="AE126" s="133">
        <v>0</v>
      </c>
      <c r="AF126" s="134">
        <f>IF(D126 = D816,1,_xll.BDP(K126,$AF$11)*L126)</f>
        <v>1</v>
      </c>
      <c r="AG126" s="135">
        <f>AC126*AE126*V126/AF126 / AI750</f>
        <v>0</v>
      </c>
      <c r="AH126" s="301">
        <f>AC126*AE126*V126/AF126 / AI816</f>
        <v>0</v>
      </c>
      <c r="AI126" s="78"/>
      <c r="AJ126" s="74"/>
      <c r="AK126" s="66"/>
    </row>
    <row r="127" spans="2:37" s="30" customFormat="1" ht="12" customHeight="1" x14ac:dyDescent="0.2">
      <c r="B127" s="121">
        <v>378</v>
      </c>
      <c r="C127" s="121" t="s">
        <v>611</v>
      </c>
      <c r="D127" s="121" t="str">
        <f>_xll.BDP(C127,$D$11)</f>
        <v>EUR</v>
      </c>
      <c r="E127" s="121" t="s">
        <v>649</v>
      </c>
      <c r="F127" s="122">
        <f>_xll.BDP(C127,$F$11)</f>
        <v>17.984999999999999</v>
      </c>
      <c r="G127" s="122">
        <f>_xll.BDP(C127,$G$11)</f>
        <v>17.434999999999999</v>
      </c>
      <c r="H127" s="123">
        <f t="shared" si="75"/>
        <v>-0.55000000000000071</v>
      </c>
      <c r="I127" s="124">
        <f t="shared" si="76"/>
        <v>-3.0581039755351722</v>
      </c>
      <c r="J127" s="125">
        <v>0</v>
      </c>
      <c r="K127" s="121" t="str">
        <f>CONCATENATE(D816,D127, " Curncy")</f>
        <v>EUREUR Curncy</v>
      </c>
      <c r="L127" s="121">
        <f>IF(D127 = D816,1,_xll.BDP(K127,$L$11))</f>
        <v>1</v>
      </c>
      <c r="M127" s="264">
        <f>IF(D127 = D816,1,_xll.BDP(K127,$M$11)*L127)</f>
        <v>1</v>
      </c>
      <c r="N127" s="127">
        <f t="shared" si="77"/>
        <v>0</v>
      </c>
      <c r="O127" s="128">
        <f>N127 / AA750</f>
        <v>0</v>
      </c>
      <c r="P127" s="276">
        <f>N127 / AA816</f>
        <v>0</v>
      </c>
      <c r="Q127" s="129">
        <f t="shared" si="78"/>
        <v>0</v>
      </c>
      <c r="R127" s="130">
        <f>Q127 / AA750*100</f>
        <v>0</v>
      </c>
      <c r="S127" s="286">
        <f>Q127 / AA816*100</f>
        <v>0</v>
      </c>
      <c r="T127" s="130">
        <f t="shared" si="79"/>
        <v>0</v>
      </c>
      <c r="U127" s="286">
        <f t="shared" si="80"/>
        <v>0</v>
      </c>
      <c r="V127" s="121">
        <f t="shared" si="81"/>
        <v>1</v>
      </c>
      <c r="W127" s="121">
        <v>0</v>
      </c>
      <c r="X127" s="121">
        <v>1</v>
      </c>
      <c r="Y127" s="128">
        <f t="shared" si="82"/>
        <v>0</v>
      </c>
      <c r="Z127" s="128">
        <f t="shared" si="83"/>
        <v>0</v>
      </c>
      <c r="AA127" s="75"/>
      <c r="AB127" s="131">
        <f>_xll.BDH(C127,$AB$11,$D$1,$D$1)</f>
        <v>19.085000000000001</v>
      </c>
      <c r="AC127" s="131">
        <f t="shared" si="84"/>
        <v>-1.1000000000000014</v>
      </c>
      <c r="AD127" s="191">
        <f t="shared" si="85"/>
        <v>-5.7636887608069243</v>
      </c>
      <c r="AE127" s="133">
        <v>0</v>
      </c>
      <c r="AF127" s="134">
        <f>IF(D127 = D816,1,_xll.BDP(K127,$AF$11)*L127)</f>
        <v>1</v>
      </c>
      <c r="AG127" s="135">
        <f>AC127*AE127*V127/AF127 / AI750</f>
        <v>0</v>
      </c>
      <c r="AH127" s="301">
        <f>AC127*AE127*V127/AF127 / AI816</f>
        <v>0</v>
      </c>
      <c r="AI127" s="78"/>
      <c r="AJ127" s="74"/>
      <c r="AK127" s="66"/>
    </row>
    <row r="128" spans="2:37" s="30" customFormat="1" ht="12" customHeight="1" x14ac:dyDescent="0.2">
      <c r="B128" s="121">
        <v>1309</v>
      </c>
      <c r="C128" s="121" t="s">
        <v>612</v>
      </c>
      <c r="D128" s="121" t="str">
        <f>_xll.BDP(C128,$D$11)</f>
        <v>EUR</v>
      </c>
      <c r="E128" s="121" t="s">
        <v>650</v>
      </c>
      <c r="F128" s="122">
        <f>_xll.BDP(C128,$F$11)</f>
        <v>11.03</v>
      </c>
      <c r="G128" s="122">
        <f>_xll.BDP(C128,$G$11)</f>
        <v>10.58</v>
      </c>
      <c r="H128" s="123">
        <f t="shared" si="75"/>
        <v>-0.44999999999999929</v>
      </c>
      <c r="I128" s="124">
        <f t="shared" si="76"/>
        <v>-4.0797824116047083</v>
      </c>
      <c r="J128" s="125">
        <v>0</v>
      </c>
      <c r="K128" s="121" t="str">
        <f>CONCATENATE(D816,D128, " Curncy")</f>
        <v>EUREUR Curncy</v>
      </c>
      <c r="L128" s="121">
        <f>IF(D128 = D816,1,_xll.BDP(K128,$L$11))</f>
        <v>1</v>
      </c>
      <c r="M128" s="264">
        <f>IF(D128 = D816,1,_xll.BDP(K128,$M$11)*L128)</f>
        <v>1</v>
      </c>
      <c r="N128" s="127">
        <f t="shared" si="77"/>
        <v>0</v>
      </c>
      <c r="O128" s="128">
        <f>N128 / AA750</f>
        <v>0</v>
      </c>
      <c r="P128" s="276">
        <f>N128 / AA816</f>
        <v>0</v>
      </c>
      <c r="Q128" s="129">
        <f t="shared" si="78"/>
        <v>0</v>
      </c>
      <c r="R128" s="130">
        <f>Q128 / AA750*100</f>
        <v>0</v>
      </c>
      <c r="S128" s="286">
        <f>Q128 / AA816*100</f>
        <v>0</v>
      </c>
      <c r="T128" s="130">
        <f t="shared" si="79"/>
        <v>0</v>
      </c>
      <c r="U128" s="286">
        <f t="shared" si="80"/>
        <v>0</v>
      </c>
      <c r="V128" s="121">
        <f t="shared" si="81"/>
        <v>1</v>
      </c>
      <c r="W128" s="121">
        <v>0</v>
      </c>
      <c r="X128" s="121">
        <v>1</v>
      </c>
      <c r="Y128" s="128">
        <f t="shared" si="82"/>
        <v>0</v>
      </c>
      <c r="Z128" s="128">
        <f t="shared" si="83"/>
        <v>0</v>
      </c>
      <c r="AA128" s="75"/>
      <c r="AB128" s="131">
        <f>_xll.BDH(C128,$AB$11,$D$1,$D$1)</f>
        <v>10.92</v>
      </c>
      <c r="AC128" s="131">
        <f t="shared" si="84"/>
        <v>0.10999999999999943</v>
      </c>
      <c r="AD128" s="191">
        <f t="shared" si="85"/>
        <v>1.0073260073260022</v>
      </c>
      <c r="AE128" s="133">
        <v>0</v>
      </c>
      <c r="AF128" s="134">
        <f>IF(D128 = D816,1,_xll.BDP(K128,$AF$11)*L128)</f>
        <v>1</v>
      </c>
      <c r="AG128" s="135">
        <f>AC128*AE128*V128/AF128 / AI750</f>
        <v>0</v>
      </c>
      <c r="AH128" s="301">
        <f>AC128*AE128*V128/AF128 / AI816</f>
        <v>0</v>
      </c>
      <c r="AI128" s="78"/>
      <c r="AJ128" s="74"/>
      <c r="AK128" s="66"/>
    </row>
    <row r="129" spans="1:37" s="30" customFormat="1" ht="12" customHeight="1" x14ac:dyDescent="0.2">
      <c r="B129" s="121">
        <v>934</v>
      </c>
      <c r="C129" s="121" t="s">
        <v>613</v>
      </c>
      <c r="D129" s="121" t="str">
        <f>_xll.BDP(C129,$D$11)</f>
        <v>EUR</v>
      </c>
      <c r="E129" s="121" t="s">
        <v>651</v>
      </c>
      <c r="F129" s="122">
        <f>_xll.BDP(C129,$F$11)</f>
        <v>98.94</v>
      </c>
      <c r="G129" s="122">
        <f>_xll.BDP(C129,$G$11)</f>
        <v>99.14</v>
      </c>
      <c r="H129" s="123">
        <f t="shared" si="75"/>
        <v>0.20000000000000284</v>
      </c>
      <c r="I129" s="124">
        <f t="shared" si="76"/>
        <v>0.20214271275520806</v>
      </c>
      <c r="J129" s="125">
        <v>0</v>
      </c>
      <c r="K129" s="121" t="str">
        <f>CONCATENATE(D816,D129, " Curncy")</f>
        <v>EUREUR Curncy</v>
      </c>
      <c r="L129" s="121">
        <f>IF(D129 = D816,1,_xll.BDP(K129,$L$11))</f>
        <v>1</v>
      </c>
      <c r="M129" s="264">
        <f>IF(D129 = D816,1,_xll.BDP(K129,$M$11)*L129)</f>
        <v>1</v>
      </c>
      <c r="N129" s="127">
        <f t="shared" si="77"/>
        <v>0</v>
      </c>
      <c r="O129" s="128">
        <f>N129 / AA750</f>
        <v>0</v>
      </c>
      <c r="P129" s="276">
        <f>N129 / AA816</f>
        <v>0</v>
      </c>
      <c r="Q129" s="129">
        <f t="shared" si="78"/>
        <v>0</v>
      </c>
      <c r="R129" s="130">
        <f>Q129 / AA750*100</f>
        <v>0</v>
      </c>
      <c r="S129" s="286">
        <f>Q129 / AA816*100</f>
        <v>0</v>
      </c>
      <c r="T129" s="130">
        <f t="shared" si="79"/>
        <v>0</v>
      </c>
      <c r="U129" s="286">
        <f t="shared" si="80"/>
        <v>0</v>
      </c>
      <c r="V129" s="121">
        <f t="shared" si="81"/>
        <v>1</v>
      </c>
      <c r="W129" s="121">
        <v>0</v>
      </c>
      <c r="X129" s="121">
        <v>1</v>
      </c>
      <c r="Y129" s="128">
        <f t="shared" si="82"/>
        <v>0</v>
      </c>
      <c r="Z129" s="128">
        <f t="shared" si="83"/>
        <v>0</v>
      </c>
      <c r="AA129" s="75"/>
      <c r="AB129" s="131">
        <f>_xll.BDH(C129,$AB$11,$D$1,$D$1)</f>
        <v>97.6</v>
      </c>
      <c r="AC129" s="131">
        <f t="shared" si="84"/>
        <v>1.3400000000000034</v>
      </c>
      <c r="AD129" s="191">
        <f t="shared" si="85"/>
        <v>1.3729508196721347</v>
      </c>
      <c r="AE129" s="133">
        <v>0</v>
      </c>
      <c r="AF129" s="134">
        <f>IF(D129 = D816,1,_xll.BDP(K129,$AF$11)*L129)</f>
        <v>1</v>
      </c>
      <c r="AG129" s="135">
        <f>AC129*AE129*V129/AF129 / AI750</f>
        <v>0</v>
      </c>
      <c r="AH129" s="301">
        <f>AC129*AE129*V129/AF129 / AI816</f>
        <v>0</v>
      </c>
      <c r="AI129" s="78"/>
      <c r="AJ129" s="74"/>
      <c r="AK129" s="66"/>
    </row>
    <row r="130" spans="1:37" s="30" customFormat="1" ht="12" customHeight="1" x14ac:dyDescent="0.2">
      <c r="B130" s="121">
        <v>303</v>
      </c>
      <c r="C130" s="121" t="s">
        <v>614</v>
      </c>
      <c r="D130" s="121" t="str">
        <f>_xll.BDP(C130,$D$11)</f>
        <v>EUR</v>
      </c>
      <c r="E130" s="121" t="s">
        <v>652</v>
      </c>
      <c r="F130" s="122">
        <f>_xll.BDP(C130,$F$11)</f>
        <v>46.13</v>
      </c>
      <c r="G130" s="122">
        <f>_xll.BDP(C130,$G$11)</f>
        <v>46.604999999999997</v>
      </c>
      <c r="H130" s="123">
        <f t="shared" si="75"/>
        <v>0.47499999999999432</v>
      </c>
      <c r="I130" s="124">
        <f t="shared" si="76"/>
        <v>1.0296986776501069</v>
      </c>
      <c r="J130" s="125">
        <v>0</v>
      </c>
      <c r="K130" s="121" t="str">
        <f>CONCATENATE(D816,D130, " Curncy")</f>
        <v>EUREUR Curncy</v>
      </c>
      <c r="L130" s="121">
        <f>IF(D130 = D816,1,_xll.BDP(K130,$L$11))</f>
        <v>1</v>
      </c>
      <c r="M130" s="264">
        <f>IF(D130 = D816,1,_xll.BDP(K130,$M$11)*L130)</f>
        <v>1</v>
      </c>
      <c r="N130" s="127">
        <f t="shared" si="77"/>
        <v>0</v>
      </c>
      <c r="O130" s="128">
        <f>N130 / AA750</f>
        <v>0</v>
      </c>
      <c r="P130" s="276">
        <f>N130 / AA816</f>
        <v>0</v>
      </c>
      <c r="Q130" s="129">
        <f t="shared" si="78"/>
        <v>0</v>
      </c>
      <c r="R130" s="130">
        <f>Q130 / AA750*100</f>
        <v>0</v>
      </c>
      <c r="S130" s="286">
        <f>Q130 / AA816*100</f>
        <v>0</v>
      </c>
      <c r="T130" s="130">
        <f t="shared" si="79"/>
        <v>0</v>
      </c>
      <c r="U130" s="286">
        <f t="shared" si="80"/>
        <v>0</v>
      </c>
      <c r="V130" s="121">
        <f t="shared" si="81"/>
        <v>1</v>
      </c>
      <c r="W130" s="121">
        <v>0</v>
      </c>
      <c r="X130" s="121">
        <v>1</v>
      </c>
      <c r="Y130" s="128">
        <f t="shared" si="82"/>
        <v>0</v>
      </c>
      <c r="Z130" s="128">
        <f t="shared" si="83"/>
        <v>0</v>
      </c>
      <c r="AA130" s="75"/>
      <c r="AB130" s="131">
        <f>_xll.BDH(C130,$AB$11,$D$1,$D$1)</f>
        <v>46.09</v>
      </c>
      <c r="AC130" s="131">
        <f t="shared" si="84"/>
        <v>3.9999999999999147E-2</v>
      </c>
      <c r="AD130" s="191">
        <f t="shared" si="85"/>
        <v>8.6786721631588515E-2</v>
      </c>
      <c r="AE130" s="133">
        <v>0</v>
      </c>
      <c r="AF130" s="134">
        <f>IF(D130 = D816,1,_xll.BDP(K130,$AF$11)*L130)</f>
        <v>1</v>
      </c>
      <c r="AG130" s="135">
        <f>AC130*AE130*V130/AF130 / AI750</f>
        <v>0</v>
      </c>
      <c r="AH130" s="301">
        <f>AC130*AE130*V130/AF130 / AI816</f>
        <v>0</v>
      </c>
      <c r="AI130" s="78"/>
      <c r="AJ130" s="74"/>
      <c r="AK130" s="66"/>
    </row>
    <row r="131" spans="1:37" s="30" customFormat="1" ht="12" customHeight="1" x14ac:dyDescent="0.2">
      <c r="B131" s="121">
        <v>1965</v>
      </c>
      <c r="C131" s="121" t="s">
        <v>615</v>
      </c>
      <c r="D131" s="121" t="str">
        <f>_xll.BDP(C131,$D$11)</f>
        <v>EUR</v>
      </c>
      <c r="E131" s="121" t="s">
        <v>653</v>
      </c>
      <c r="F131" s="122">
        <f>_xll.BDP(C131,$F$11)</f>
        <v>68.52</v>
      </c>
      <c r="G131" s="122">
        <f>_xll.BDP(C131,$G$11)</f>
        <v>67.739999999999995</v>
      </c>
      <c r="H131" s="123">
        <f t="shared" si="75"/>
        <v>-0.78000000000000114</v>
      </c>
      <c r="I131" s="124">
        <f t="shared" si="76"/>
        <v>-1.1383537653239948</v>
      </c>
      <c r="J131" s="125">
        <v>0</v>
      </c>
      <c r="K131" s="121" t="str">
        <f>CONCATENATE(D816,D131, " Curncy")</f>
        <v>EUREUR Curncy</v>
      </c>
      <c r="L131" s="121">
        <f>IF(D131 = D816,1,_xll.BDP(K131,$L$11))</f>
        <v>1</v>
      </c>
      <c r="M131" s="264">
        <f>IF(D131 = D816,1,_xll.BDP(K131,$M$11)*L131)</f>
        <v>1</v>
      </c>
      <c r="N131" s="127">
        <f t="shared" si="77"/>
        <v>0</v>
      </c>
      <c r="O131" s="128">
        <f>N131 / AA750</f>
        <v>0</v>
      </c>
      <c r="P131" s="276">
        <f>N131 / AA816</f>
        <v>0</v>
      </c>
      <c r="Q131" s="129">
        <f t="shared" si="78"/>
        <v>0</v>
      </c>
      <c r="R131" s="130">
        <f>Q131 / AA750*100</f>
        <v>0</v>
      </c>
      <c r="S131" s="286">
        <f>Q131 / AA816*100</f>
        <v>0</v>
      </c>
      <c r="T131" s="130">
        <f t="shared" si="79"/>
        <v>0</v>
      </c>
      <c r="U131" s="286">
        <f t="shared" si="80"/>
        <v>0</v>
      </c>
      <c r="V131" s="121">
        <f t="shared" si="81"/>
        <v>1</v>
      </c>
      <c r="W131" s="121">
        <v>0</v>
      </c>
      <c r="X131" s="121">
        <v>1</v>
      </c>
      <c r="Y131" s="128">
        <f t="shared" si="82"/>
        <v>0</v>
      </c>
      <c r="Z131" s="128">
        <f t="shared" si="83"/>
        <v>0</v>
      </c>
      <c r="AA131" s="75"/>
      <c r="AB131" s="131">
        <f>_xll.BDH(C131,$AB$11,$D$1,$D$1)</f>
        <v>69.680000000000007</v>
      </c>
      <c r="AC131" s="131">
        <f t="shared" si="84"/>
        <v>-1.1600000000000108</v>
      </c>
      <c r="AD131" s="191">
        <f t="shared" si="85"/>
        <v>-1.6647531572904859</v>
      </c>
      <c r="AE131" s="133">
        <v>0</v>
      </c>
      <c r="AF131" s="134">
        <f>IF(D131 = D816,1,_xll.BDP(K131,$AF$11)*L131)</f>
        <v>1</v>
      </c>
      <c r="AG131" s="135">
        <f>AC131*AE131*V131/AF131 / AI750</f>
        <v>0</v>
      </c>
      <c r="AH131" s="301">
        <f>AC131*AE131*V131/AF131 / AI816</f>
        <v>0</v>
      </c>
      <c r="AI131" s="78"/>
      <c r="AJ131" s="74"/>
      <c r="AK131" s="66"/>
    </row>
    <row r="132" spans="1:37" s="30" customFormat="1" ht="12" customHeight="1" x14ac:dyDescent="0.2">
      <c r="B132" s="121">
        <v>299</v>
      </c>
      <c r="C132" s="121" t="s">
        <v>197</v>
      </c>
      <c r="D132" s="121" t="str">
        <f>_xll.BDP(C132,$D$11)</f>
        <v>EUR</v>
      </c>
      <c r="E132" s="121" t="s">
        <v>413</v>
      </c>
      <c r="F132" s="122">
        <f>_xll.BDP(C132,$F$11)</f>
        <v>53.64</v>
      </c>
      <c r="G132" s="122">
        <f>_xll.BDP(C132,$G$11)</f>
        <v>53.14</v>
      </c>
      <c r="H132" s="123">
        <f t="shared" si="75"/>
        <v>-0.5</v>
      </c>
      <c r="I132" s="124">
        <f t="shared" si="76"/>
        <v>-0.93214019388516023</v>
      </c>
      <c r="J132" s="125">
        <v>-107000</v>
      </c>
      <c r="K132" s="121" t="str">
        <f>CONCATENATE(D816,D132, " Curncy")</f>
        <v>EUREUR Curncy</v>
      </c>
      <c r="L132" s="121">
        <f>IF(D132 = D816,1,_xll.BDP(K132,$L$11))</f>
        <v>1</v>
      </c>
      <c r="M132" s="264">
        <f>IF(D132 = D816,1,_xll.BDP(K132,$M$11)*L132)</f>
        <v>1</v>
      </c>
      <c r="N132" s="127">
        <f t="shared" si="77"/>
        <v>53500</v>
      </c>
      <c r="O132" s="128">
        <f>N132 / AA750</f>
        <v>3.2391814249618881E-4</v>
      </c>
      <c r="P132" s="276">
        <f>N132 / AA816</f>
        <v>2.9868801769115347E-4</v>
      </c>
      <c r="Q132" s="129">
        <f t="shared" si="78"/>
        <v>-5685980</v>
      </c>
      <c r="R132" s="130">
        <f>Q132 / AA750*100</f>
        <v>-3.4426020184494948</v>
      </c>
      <c r="S132" s="286">
        <f>Q132 / AA816*100</f>
        <v>-3.1744562520215789</v>
      </c>
      <c r="T132" s="130">
        <f t="shared" si="79"/>
        <v>-3.4426020184494948</v>
      </c>
      <c r="U132" s="286">
        <f t="shared" si="80"/>
        <v>0</v>
      </c>
      <c r="V132" s="121">
        <f t="shared" si="81"/>
        <v>1</v>
      </c>
      <c r="W132" s="121">
        <v>0</v>
      </c>
      <c r="X132" s="121">
        <v>1</v>
      </c>
      <c r="Y132" s="128">
        <f t="shared" si="82"/>
        <v>3.2391814249618881E-4</v>
      </c>
      <c r="Z132" s="128">
        <f t="shared" si="83"/>
        <v>0</v>
      </c>
      <c r="AA132" s="75"/>
      <c r="AB132" s="131">
        <f>_xll.BDH(C132,$AB$11,$D$1,$D$1)</f>
        <v>53.54</v>
      </c>
      <c r="AC132" s="131">
        <f t="shared" si="84"/>
        <v>0.10000000000000142</v>
      </c>
      <c r="AD132" s="191">
        <f t="shared" si="85"/>
        <v>0.18677624206201235</v>
      </c>
      <c r="AE132" s="133">
        <v>-107000</v>
      </c>
      <c r="AF132" s="134">
        <f>IF(D132 = D816,1,_xll.BDP(K132,$AF$11)*L132)</f>
        <v>1</v>
      </c>
      <c r="AG132" s="135">
        <f>AC132*AE132*V132/AF132 / AI750</f>
        <v>-6.4332800758723456E-5</v>
      </c>
      <c r="AH132" s="301">
        <f>AC132*AE132*V132/AF132 / AI816</f>
        <v>-5.9349977027919002E-5</v>
      </c>
      <c r="AI132" s="78"/>
      <c r="AJ132" s="74"/>
      <c r="AK132" s="66"/>
    </row>
    <row r="133" spans="1:37" s="30" customFormat="1" ht="12" customHeight="1" x14ac:dyDescent="0.2">
      <c r="B133" s="121">
        <v>3999</v>
      </c>
      <c r="C133" s="121" t="s">
        <v>196</v>
      </c>
      <c r="D133" s="121" t="str">
        <f>_xll.BDP(C133,$D$11)</f>
        <v>EUR</v>
      </c>
      <c r="E133" s="121" t="s">
        <v>412</v>
      </c>
      <c r="F133" s="122">
        <f>_xll.BDP(C133,$F$11)</f>
        <v>4.3040000000000003</v>
      </c>
      <c r="G133" s="122">
        <f>_xll.BDP(C133,$G$11)</f>
        <v>4.202</v>
      </c>
      <c r="H133" s="123">
        <f t="shared" si="75"/>
        <v>-0.10200000000000031</v>
      </c>
      <c r="I133" s="124">
        <f t="shared" si="76"/>
        <v>-2.3698884758364387</v>
      </c>
      <c r="J133" s="125">
        <v>-140000</v>
      </c>
      <c r="K133" s="121" t="str">
        <f>CONCATENATE(D816,D133, " Curncy")</f>
        <v>EUREUR Curncy</v>
      </c>
      <c r="L133" s="121">
        <f>IF(D133 = D816,1,_xll.BDP(K133,$L$11))</f>
        <v>1</v>
      </c>
      <c r="M133" s="264">
        <f>IF(D133 = D816,1,_xll.BDP(K133,$M$11)*L133)</f>
        <v>1</v>
      </c>
      <c r="N133" s="127">
        <f t="shared" si="77"/>
        <v>14280.000000000044</v>
      </c>
      <c r="O133" s="128">
        <f>N133 / AA750</f>
        <v>8.6458898595244687E-5</v>
      </c>
      <c r="P133" s="276">
        <f>N133 / AA816</f>
        <v>7.9724577432330559E-5</v>
      </c>
      <c r="Q133" s="129">
        <f t="shared" si="78"/>
        <v>-588280</v>
      </c>
      <c r="R133" s="130">
        <f>Q133 / AA750*100</f>
        <v>-0.35617675676197752</v>
      </c>
      <c r="S133" s="286">
        <f>Q133 / AA816*100</f>
        <v>-0.32843399448103133</v>
      </c>
      <c r="T133" s="130">
        <f t="shared" si="79"/>
        <v>-0.35617675676197752</v>
      </c>
      <c r="U133" s="286">
        <f t="shared" si="80"/>
        <v>0</v>
      </c>
      <c r="V133" s="121">
        <f t="shared" si="81"/>
        <v>1</v>
      </c>
      <c r="W133" s="121">
        <v>0</v>
      </c>
      <c r="X133" s="121">
        <v>1</v>
      </c>
      <c r="Y133" s="128">
        <f t="shared" si="82"/>
        <v>8.6458898595244687E-5</v>
      </c>
      <c r="Z133" s="128">
        <f t="shared" si="83"/>
        <v>0</v>
      </c>
      <c r="AA133" s="75"/>
      <c r="AB133" s="131">
        <f>_xll.BDH(C133,$AB$11,$D$1,$D$1)</f>
        <v>4.3319999999999999</v>
      </c>
      <c r="AC133" s="131">
        <f t="shared" si="84"/>
        <v>-2.7999999999999581E-2</v>
      </c>
      <c r="AD133" s="191">
        <f t="shared" si="85"/>
        <v>-0.64635272391504117</v>
      </c>
      <c r="AE133" s="133">
        <v>-140000</v>
      </c>
      <c r="AF133" s="134">
        <f>IF(D133 = D816,1,_xll.BDP(K133,$AF$11)*L133)</f>
        <v>1</v>
      </c>
      <c r="AG133" s="135">
        <f>AC133*AE133*V133/AF133 / AI750</f>
        <v>2.3568652240578372E-5</v>
      </c>
      <c r="AH133" s="301">
        <f>AC133*AE133*V133/AF133 / AI816</f>
        <v>2.1743169154152868E-5</v>
      </c>
      <c r="AI133" s="78"/>
      <c r="AJ133" s="74"/>
      <c r="AK133" s="66"/>
    </row>
    <row r="134" spans="1:37" s="30" customFormat="1" ht="12" customHeight="1" x14ac:dyDescent="0.2">
      <c r="B134" s="121">
        <v>2098</v>
      </c>
      <c r="C134" s="121" t="s">
        <v>616</v>
      </c>
      <c r="D134" s="121" t="str">
        <f>_xll.BDP(C134,$D$11)</f>
        <v>EUR</v>
      </c>
      <c r="E134" s="121" t="s">
        <v>654</v>
      </c>
      <c r="F134" s="122">
        <f>_xll.BDP(C134,$F$11)</f>
        <v>19.245000000000001</v>
      </c>
      <c r="G134" s="122">
        <f>_xll.BDP(C134,$G$11)</f>
        <v>19.195</v>
      </c>
      <c r="H134" s="123">
        <f t="shared" si="75"/>
        <v>-5.0000000000000711E-2</v>
      </c>
      <c r="I134" s="124">
        <f t="shared" si="76"/>
        <v>-0.25980774227072334</v>
      </c>
      <c r="J134" s="125">
        <v>0</v>
      </c>
      <c r="K134" s="121" t="str">
        <f>CONCATENATE(D816,D134, " Curncy")</f>
        <v>EUREUR Curncy</v>
      </c>
      <c r="L134" s="121">
        <f>IF(D134 = D816,1,_xll.BDP(K134,$L$11))</f>
        <v>1</v>
      </c>
      <c r="M134" s="264">
        <f>IF(D134 = D816,1,_xll.BDP(K134,$M$11)*L134)</f>
        <v>1</v>
      </c>
      <c r="N134" s="127">
        <f t="shared" si="77"/>
        <v>0</v>
      </c>
      <c r="O134" s="128">
        <f>N134 / AA750</f>
        <v>0</v>
      </c>
      <c r="P134" s="276">
        <f>N134 / AA816</f>
        <v>0</v>
      </c>
      <c r="Q134" s="129">
        <f t="shared" si="78"/>
        <v>0</v>
      </c>
      <c r="R134" s="130">
        <f>Q134 / AA750*100</f>
        <v>0</v>
      </c>
      <c r="S134" s="286">
        <f>Q134 / AA816*100</f>
        <v>0</v>
      </c>
      <c r="T134" s="130">
        <f t="shared" si="79"/>
        <v>0</v>
      </c>
      <c r="U134" s="286">
        <f t="shared" si="80"/>
        <v>0</v>
      </c>
      <c r="V134" s="121">
        <f t="shared" si="81"/>
        <v>1</v>
      </c>
      <c r="W134" s="121">
        <v>0</v>
      </c>
      <c r="X134" s="121">
        <v>1</v>
      </c>
      <c r="Y134" s="128">
        <f t="shared" si="82"/>
        <v>0</v>
      </c>
      <c r="Z134" s="128">
        <f t="shared" si="83"/>
        <v>0</v>
      </c>
      <c r="AA134" s="75"/>
      <c r="AB134" s="131">
        <f>_xll.BDH(C134,$AB$11,$D$1,$D$1)</f>
        <v>18.89</v>
      </c>
      <c r="AC134" s="131">
        <f t="shared" si="84"/>
        <v>0.35500000000000043</v>
      </c>
      <c r="AD134" s="191">
        <f t="shared" si="85"/>
        <v>1.8793012175754389</v>
      </c>
      <c r="AE134" s="133">
        <v>0</v>
      </c>
      <c r="AF134" s="134">
        <f>IF(D134 = D816,1,_xll.BDP(K134,$AF$11)*L134)</f>
        <v>1</v>
      </c>
      <c r="AG134" s="135">
        <f>AC134*AE134*V134/AF134 / AI750</f>
        <v>0</v>
      </c>
      <c r="AH134" s="301">
        <f>AC134*AE134*V134/AF134 / AI816</f>
        <v>0</v>
      </c>
      <c r="AI134" s="78"/>
      <c r="AJ134" s="74"/>
      <c r="AK134" s="66"/>
    </row>
    <row r="135" spans="1:37" s="30" customFormat="1" ht="12" customHeight="1" x14ac:dyDescent="0.2">
      <c r="B135" s="121">
        <v>2055</v>
      </c>
      <c r="C135" s="121" t="s">
        <v>195</v>
      </c>
      <c r="D135" s="121" t="str">
        <f>_xll.BDP(C135,$D$11)</f>
        <v>EUR</v>
      </c>
      <c r="E135" s="121" t="s">
        <v>411</v>
      </c>
      <c r="F135" s="122">
        <f>_xll.BDP(C135,$F$11)</f>
        <v>79.900000000000006</v>
      </c>
      <c r="G135" s="122">
        <f>_xll.BDP(C135,$G$11)</f>
        <v>79.239999999999995</v>
      </c>
      <c r="H135" s="123">
        <f t="shared" si="75"/>
        <v>-0.6600000000000108</v>
      </c>
      <c r="I135" s="124">
        <f t="shared" si="76"/>
        <v>-0.82603254067585818</v>
      </c>
      <c r="J135" s="125">
        <v>-9000</v>
      </c>
      <c r="K135" s="121" t="str">
        <f>CONCATENATE(D816,D135, " Curncy")</f>
        <v>EUREUR Curncy</v>
      </c>
      <c r="L135" s="121">
        <f>IF(D135 = D816,1,_xll.BDP(K135,$L$11))</f>
        <v>1</v>
      </c>
      <c r="M135" s="264">
        <f>IF(D135 = D816,1,_xll.BDP(K135,$M$11)*L135)</f>
        <v>1</v>
      </c>
      <c r="N135" s="127">
        <f t="shared" si="77"/>
        <v>5940.0000000000973</v>
      </c>
      <c r="O135" s="128">
        <f>N135 / AA750</f>
        <v>3.5963995634156881E-5</v>
      </c>
      <c r="P135" s="276">
        <f>N135 / AA816</f>
        <v>3.3162744394121138E-5</v>
      </c>
      <c r="Q135" s="129">
        <f t="shared" si="78"/>
        <v>-713160</v>
      </c>
      <c r="R135" s="130">
        <f>Q135 / AA750*100</f>
        <v>-0.43178591121977949</v>
      </c>
      <c r="S135" s="286">
        <f>Q135 / AA816*100</f>
        <v>-0.39815391905910846</v>
      </c>
      <c r="T135" s="130">
        <f t="shared" si="79"/>
        <v>-0.43178591121977949</v>
      </c>
      <c r="U135" s="286">
        <f t="shared" si="80"/>
        <v>0</v>
      </c>
      <c r="V135" s="121">
        <f t="shared" si="81"/>
        <v>1</v>
      </c>
      <c r="W135" s="121">
        <v>0</v>
      </c>
      <c r="X135" s="121">
        <v>1</v>
      </c>
      <c r="Y135" s="128">
        <f t="shared" si="82"/>
        <v>3.5963995634156881E-5</v>
      </c>
      <c r="Z135" s="128">
        <f t="shared" si="83"/>
        <v>0</v>
      </c>
      <c r="AA135" s="75"/>
      <c r="AB135" s="131">
        <f>_xll.BDH(C135,$AB$11,$D$1,$D$1)</f>
        <v>79.98</v>
      </c>
      <c r="AC135" s="131">
        <f t="shared" si="84"/>
        <v>-7.9999999999998295E-2</v>
      </c>
      <c r="AD135" s="191">
        <f t="shared" si="85"/>
        <v>-0.10002500625156076</v>
      </c>
      <c r="AE135" s="133">
        <v>-9000</v>
      </c>
      <c r="AF135" s="134">
        <f>IF(D135 = D816,1,_xll.BDP(K135,$AF$11)*L135)</f>
        <v>1</v>
      </c>
      <c r="AG135" s="135">
        <f>AC135*AE135*V135/AF135 / AI750</f>
        <v>4.3289361258204901E-6</v>
      </c>
      <c r="AH135" s="301">
        <f>AC135*AE135*V135/AF135 / AI816</f>
        <v>3.9936433140280524E-6</v>
      </c>
      <c r="AI135" s="78"/>
      <c r="AJ135" s="74"/>
      <c r="AK135" s="66"/>
    </row>
    <row r="136" spans="1:37" s="30" customFormat="1" ht="12" customHeight="1" x14ac:dyDescent="0.2">
      <c r="B136" s="121">
        <v>3988</v>
      </c>
      <c r="C136" s="121" t="s">
        <v>194</v>
      </c>
      <c r="D136" s="121" t="str">
        <f>_xll.BDP(C136,$D$11)</f>
        <v>EUR</v>
      </c>
      <c r="E136" s="121" t="s">
        <v>410</v>
      </c>
      <c r="F136" s="122">
        <f>_xll.BDP(C136,$F$11)</f>
        <v>21</v>
      </c>
      <c r="G136" s="122">
        <f>_xll.BDP(C136,$G$11)</f>
        <v>20.8</v>
      </c>
      <c r="H136" s="123">
        <f t="shared" si="75"/>
        <v>-0.19999999999999929</v>
      </c>
      <c r="I136" s="124">
        <f t="shared" si="76"/>
        <v>-0.952380952380949</v>
      </c>
      <c r="J136" s="125">
        <v>112000</v>
      </c>
      <c r="K136" s="121" t="str">
        <f>CONCATENATE(D816,D136, " Curncy")</f>
        <v>EUREUR Curncy</v>
      </c>
      <c r="L136" s="121">
        <f>IF(D136 = D816,1,_xll.BDP(K136,$L$11))</f>
        <v>1</v>
      </c>
      <c r="M136" s="264">
        <f>IF(D136 = D816,1,_xll.BDP(K136,$M$11)*L136)</f>
        <v>1</v>
      </c>
      <c r="N136" s="127">
        <f t="shared" si="77"/>
        <v>-22399.99999999992</v>
      </c>
      <c r="O136" s="128">
        <f>N136 / AA750</f>
        <v>-1.3562180171802998E-4</v>
      </c>
      <c r="P136" s="276">
        <f>N136 / AA816</f>
        <v>-1.2505816067816475E-4</v>
      </c>
      <c r="Q136" s="129">
        <f t="shared" si="78"/>
        <v>2329600</v>
      </c>
      <c r="R136" s="130">
        <f>Q136 / AA750*100</f>
        <v>1.4104667378675169</v>
      </c>
      <c r="S136" s="286">
        <f>Q136 / AA816*100</f>
        <v>1.3006048710529179</v>
      </c>
      <c r="T136" s="130">
        <f t="shared" si="79"/>
        <v>0</v>
      </c>
      <c r="U136" s="286">
        <f t="shared" si="80"/>
        <v>1.4104667378675169</v>
      </c>
      <c r="V136" s="121">
        <f t="shared" si="81"/>
        <v>1</v>
      </c>
      <c r="W136" s="121">
        <v>0</v>
      </c>
      <c r="X136" s="121">
        <v>1</v>
      </c>
      <c r="Y136" s="128">
        <f t="shared" si="82"/>
        <v>0</v>
      </c>
      <c r="Z136" s="128">
        <f t="shared" si="83"/>
        <v>0</v>
      </c>
      <c r="AA136" s="75"/>
      <c r="AB136" s="131">
        <f>_xll.BDH(C136,$AB$11,$D$1,$D$1)</f>
        <v>21</v>
      </c>
      <c r="AC136" s="131">
        <f t="shared" si="84"/>
        <v>0</v>
      </c>
      <c r="AD136" s="191">
        <f t="shared" si="85"/>
        <v>0</v>
      </c>
      <c r="AE136" s="133">
        <v>112000</v>
      </c>
      <c r="AF136" s="134">
        <f>IF(D136 = D816,1,_xll.BDP(K136,$AF$11)*L136)</f>
        <v>1</v>
      </c>
      <c r="AG136" s="135">
        <f>AC136*AE136*V136/AF136 / AI750</f>
        <v>0</v>
      </c>
      <c r="AH136" s="301">
        <f>AC136*AE136*V136/AF136 / AI816</f>
        <v>0</v>
      </c>
      <c r="AI136" s="78"/>
      <c r="AJ136" s="74"/>
      <c r="AK136" s="66"/>
    </row>
    <row r="137" spans="1:37" s="30" customFormat="1" ht="12" customHeight="1" x14ac:dyDescent="0.2">
      <c r="A137" s="103" t="s">
        <v>284</v>
      </c>
      <c r="B137" s="103"/>
      <c r="C137" s="103"/>
      <c r="D137" s="103"/>
      <c r="E137" s="103" t="s">
        <v>193</v>
      </c>
      <c r="F137" s="137"/>
      <c r="G137" s="137"/>
      <c r="H137" s="138"/>
      <c r="I137" s="139"/>
      <c r="J137" s="140"/>
      <c r="K137" s="103"/>
      <c r="L137" s="103"/>
      <c r="M137" s="265"/>
      <c r="N137" s="172">
        <f t="shared" ref="N137:U137" si="86" xml:space="preserve"> SUM(N79:N136)</f>
        <v>154479.19999999995</v>
      </c>
      <c r="O137" s="141">
        <f t="shared" si="86"/>
        <v>9.353012246410701E-4</v>
      </c>
      <c r="P137" s="277">
        <f t="shared" si="86"/>
        <v>8.6245020602832207E-4</v>
      </c>
      <c r="Q137" s="142">
        <f t="shared" si="86"/>
        <v>-11256641.6</v>
      </c>
      <c r="R137" s="143">
        <f t="shared" si="86"/>
        <v>-6.8153839959202367</v>
      </c>
      <c r="S137" s="287">
        <f t="shared" si="86"/>
        <v>-6.284530776380886</v>
      </c>
      <c r="T137" s="143">
        <f t="shared" si="86"/>
        <v>-10.123347107441473</v>
      </c>
      <c r="U137" s="287">
        <f t="shared" si="86"/>
        <v>3.3079631115212371</v>
      </c>
      <c r="V137" s="103"/>
      <c r="W137" s="103"/>
      <c r="X137" s="103"/>
      <c r="Y137" s="144">
        <f xml:space="preserve"> SUM(Y79:Y136)</f>
        <v>1.0730227424678412E-3</v>
      </c>
      <c r="Z137" s="144">
        <f xml:space="preserve"> SUM(Z79:Z136)</f>
        <v>2.6871280374329081E-5</v>
      </c>
      <c r="AA137" s="103"/>
      <c r="AB137" s="145"/>
      <c r="AC137" s="145"/>
      <c r="AD137" s="192"/>
      <c r="AE137" s="146"/>
      <c r="AF137" s="147"/>
      <c r="AG137" s="148">
        <f xml:space="preserve"> SUM(AG79:AG136)</f>
        <v>1.1961698265633585E-3</v>
      </c>
      <c r="AH137" s="302">
        <f xml:space="preserve"> SUM(AH79:AH136)</f>
        <v>1.103521856514208E-3</v>
      </c>
      <c r="AI137" s="223"/>
      <c r="AJ137" s="74"/>
      <c r="AK137" s="66"/>
    </row>
    <row r="138" spans="1:37" s="30" customFormat="1" ht="12" customHeight="1" x14ac:dyDescent="0.2">
      <c r="B138" s="32"/>
      <c r="C138" s="52"/>
      <c r="F138" s="38"/>
      <c r="G138" s="38"/>
      <c r="H138" s="39"/>
      <c r="I138" s="42"/>
      <c r="J138" s="18"/>
      <c r="K138" s="32"/>
      <c r="L138" s="32"/>
      <c r="M138" s="266"/>
      <c r="N138" s="100"/>
      <c r="O138" s="58"/>
      <c r="P138" s="278"/>
      <c r="Q138" s="40"/>
      <c r="R138" s="10"/>
      <c r="S138" s="285"/>
      <c r="T138" s="101"/>
      <c r="U138" s="298"/>
      <c r="V138" s="24"/>
      <c r="Y138" s="54"/>
      <c r="Z138" s="54"/>
      <c r="AA138" s="75"/>
      <c r="AB138" s="69"/>
      <c r="AC138" s="68"/>
      <c r="AD138" s="61"/>
      <c r="AE138" s="60"/>
      <c r="AF138" s="62"/>
      <c r="AG138" s="73"/>
      <c r="AH138" s="300"/>
      <c r="AI138" s="78"/>
      <c r="AJ138" s="74"/>
      <c r="AK138" s="66"/>
    </row>
    <row r="139" spans="1:37" s="30" customFormat="1" ht="12" customHeight="1" x14ac:dyDescent="0.2">
      <c r="B139" s="121"/>
      <c r="C139" s="121" t="s">
        <v>655</v>
      </c>
      <c r="D139" s="121" t="str">
        <f>_xll.BDP(C139,$D$11)</f>
        <v>EUR</v>
      </c>
      <c r="E139" s="121" t="str">
        <f>_xll.BDP(C139,$E$11)</f>
        <v>DAX INDEX FUTURE  Jun18</v>
      </c>
      <c r="F139" s="122">
        <f>_xll.BDP(C139,$F$11)</f>
        <v>12119.5</v>
      </c>
      <c r="G139" s="122">
        <f>_xll.BDP(C139,$G$11)</f>
        <v>11941</v>
      </c>
      <c r="H139" s="123">
        <f t="shared" ref="H139:H184" si="87">IF(OR(OR(G139="#N/A N/A",G139="#N/A Real Time"),OR(F139="#N/A N/A",F139="#N/A Real Time")),0,  G139 - F139)</f>
        <v>-178.5</v>
      </c>
      <c r="I139" s="124">
        <f t="shared" ref="I139:I184" si="88">IF(OR(F139=0,F139="#N/A N/A"),0,H139 / F139*100)</f>
        <v>-1.4728330376665704</v>
      </c>
      <c r="J139" s="125">
        <v>0</v>
      </c>
      <c r="K139" s="121" t="str">
        <f>CONCATENATE(D816,D139, " Curncy")</f>
        <v>EUREUR Curncy</v>
      </c>
      <c r="L139" s="121">
        <f>IF(D139 = D816,1,_xll.BDP(K139,$L$11))</f>
        <v>1</v>
      </c>
      <c r="M139" s="264">
        <f>IF(D139 = D816,1,_xll.BDP(K139,$M$11)*L139)</f>
        <v>1</v>
      </c>
      <c r="N139" s="127">
        <f t="shared" ref="N139:N184" si="89">H139*J139*V139/M139</f>
        <v>0</v>
      </c>
      <c r="O139" s="128">
        <f>N139 / AA750</f>
        <v>0</v>
      </c>
      <c r="P139" s="276">
        <f>N139 / AA816</f>
        <v>0</v>
      </c>
      <c r="Q139" s="129">
        <f t="shared" ref="Q139:Q184" si="90">IF(J139=0,0,G139*J139*V139/M139)</f>
        <v>0</v>
      </c>
      <c r="R139" s="130">
        <f>Q139 / AA750*100</f>
        <v>0</v>
      </c>
      <c r="S139" s="286">
        <f>Q139 / AA816*100</f>
        <v>0</v>
      </c>
      <c r="T139" s="130">
        <f t="shared" ref="T139:T184" si="91">IF(S139&lt;0,R139,0)</f>
        <v>0</v>
      </c>
      <c r="U139" s="286">
        <f t="shared" ref="U139:U184" si="92">IF(S139&gt;0,R139,0)</f>
        <v>0</v>
      </c>
      <c r="V139" s="121">
        <f t="shared" ref="V139:V184" si="93">IF(EXACT(D139,UPPER(D139)),1,0.01)/X139</f>
        <v>1</v>
      </c>
      <c r="W139" s="121">
        <v>3</v>
      </c>
      <c r="X139" s="121">
        <v>1</v>
      </c>
      <c r="Y139" s="128">
        <f t="shared" ref="Y139:Y184" si="94">IF(AND(S139&lt;0,O139&gt;0),O139,0)</f>
        <v>0</v>
      </c>
      <c r="Z139" s="128">
        <f t="shared" ref="Z139:Z184" si="95">IF(AND(S139&gt;0,O139&gt;0),O139,0)</f>
        <v>0</v>
      </c>
      <c r="AA139" s="75"/>
      <c r="AB139" s="131">
        <f>_xll.BDH(C139,$AB$11,$D$1,$D$1)</f>
        <v>11978</v>
      </c>
      <c r="AC139" s="131">
        <f t="shared" ref="AC139:AC184" si="96">IF(OR(OR(F139="#N/A N/A",F139="#N/A Real Time"),OR(AB139="#N/A N/A",AB139="#N/A Real Time")),0,  F139 - AB139)</f>
        <v>141.5</v>
      </c>
      <c r="AD139" s="191">
        <f t="shared" ref="AD139:AD184" si="97">IF(OR(AB139=0,AB139="#N/A N/A"),0,AC139 / AB139*100)</f>
        <v>1.1813324428118217</v>
      </c>
      <c r="AE139" s="133">
        <v>0</v>
      </c>
      <c r="AF139" s="134">
        <f>IF(D139 = D816,1,_xll.BDP(K139,$AF$11)*L139)</f>
        <v>1</v>
      </c>
      <c r="AG139" s="135">
        <f>AC139*AE139*V139/AF139 / AI750</f>
        <v>0</v>
      </c>
      <c r="AH139" s="301">
        <f>AC139*AE139*V139/AF139 / AI816</f>
        <v>0</v>
      </c>
      <c r="AI139" s="78"/>
      <c r="AJ139" s="74"/>
      <c r="AK139" s="66"/>
    </row>
    <row r="140" spans="1:37" s="30" customFormat="1" ht="12" customHeight="1" x14ac:dyDescent="0.2">
      <c r="B140" s="121">
        <v>2245</v>
      </c>
      <c r="C140" s="121" t="s">
        <v>699</v>
      </c>
      <c r="D140" s="121" t="str">
        <f>_xll.BDP(C140,$D$11)</f>
        <v>EUR</v>
      </c>
      <c r="E140" s="121" t="s">
        <v>732</v>
      </c>
      <c r="F140" s="122">
        <f>_xll.BDP(C140,$F$11)</f>
        <v>196.65</v>
      </c>
      <c r="G140" s="122">
        <f>_xll.BDP(C140,$G$11)</f>
        <v>194.95</v>
      </c>
      <c r="H140" s="123">
        <f t="shared" si="87"/>
        <v>-1.7000000000000171</v>
      </c>
      <c r="I140" s="124">
        <f t="shared" si="88"/>
        <v>-0.86448004068142237</v>
      </c>
      <c r="J140" s="125">
        <v>0</v>
      </c>
      <c r="K140" s="121" t="str">
        <f>CONCATENATE(D816,D140, " Curncy")</f>
        <v>EUREUR Curncy</v>
      </c>
      <c r="L140" s="121">
        <f>IF(D140 = D816,1,_xll.BDP(K140,$L$11))</f>
        <v>1</v>
      </c>
      <c r="M140" s="264">
        <f>IF(D140 = D816,1,_xll.BDP(K140,$M$11)*L140)</f>
        <v>1</v>
      </c>
      <c r="N140" s="127">
        <f t="shared" si="89"/>
        <v>0</v>
      </c>
      <c r="O140" s="128">
        <f>N140 / AA750</f>
        <v>0</v>
      </c>
      <c r="P140" s="276">
        <f>N140 / AA816</f>
        <v>0</v>
      </c>
      <c r="Q140" s="129">
        <f t="shared" si="90"/>
        <v>0</v>
      </c>
      <c r="R140" s="130">
        <f>Q140 / AA750*100</f>
        <v>0</v>
      </c>
      <c r="S140" s="286">
        <f>Q140 / AA816*100</f>
        <v>0</v>
      </c>
      <c r="T140" s="130">
        <f t="shared" si="91"/>
        <v>0</v>
      </c>
      <c r="U140" s="286">
        <f t="shared" si="92"/>
        <v>0</v>
      </c>
      <c r="V140" s="121">
        <f t="shared" si="93"/>
        <v>1</v>
      </c>
      <c r="W140" s="121">
        <v>0</v>
      </c>
      <c r="X140" s="121">
        <v>1</v>
      </c>
      <c r="Y140" s="128">
        <f t="shared" si="94"/>
        <v>0</v>
      </c>
      <c r="Z140" s="128">
        <f t="shared" si="95"/>
        <v>0</v>
      </c>
      <c r="AA140" s="75"/>
      <c r="AB140" s="131">
        <f>_xll.BDH(C140,$AB$11,$D$1,$D$1)</f>
        <v>194.15</v>
      </c>
      <c r="AC140" s="131">
        <f t="shared" si="96"/>
        <v>2.5</v>
      </c>
      <c r="AD140" s="191">
        <f t="shared" si="97"/>
        <v>1.2876641771825907</v>
      </c>
      <c r="AE140" s="133">
        <v>0</v>
      </c>
      <c r="AF140" s="134">
        <f>IF(D140 = D816,1,_xll.BDP(K140,$AF$11)*L140)</f>
        <v>1</v>
      </c>
      <c r="AG140" s="135">
        <f>AC140*AE140*V140/AF140 / AI750</f>
        <v>0</v>
      </c>
      <c r="AH140" s="301">
        <f>AC140*AE140*V140/AF140 / AI816</f>
        <v>0</v>
      </c>
      <c r="AI140" s="78"/>
      <c r="AJ140" s="74"/>
      <c r="AK140" s="66"/>
    </row>
    <row r="141" spans="1:37" s="30" customFormat="1" ht="12" customHeight="1" x14ac:dyDescent="0.2">
      <c r="B141" s="121">
        <v>1694</v>
      </c>
      <c r="C141" s="121" t="s">
        <v>700</v>
      </c>
      <c r="D141" s="121" t="str">
        <f>_xll.BDP(C141,$D$11)</f>
        <v>EUR</v>
      </c>
      <c r="E141" s="121" t="s">
        <v>1370</v>
      </c>
      <c r="F141" s="122">
        <f>_xll.BDP(C141,$F$11)</f>
        <v>4.0500000000000001E-2</v>
      </c>
      <c r="G141" s="122">
        <f>_xll.BDP(C141,$G$11)</f>
        <v>3.8199999999999998E-2</v>
      </c>
      <c r="H141" s="123">
        <f t="shared" si="87"/>
        <v>-2.3000000000000034E-3</v>
      </c>
      <c r="I141" s="124">
        <f t="shared" si="88"/>
        <v>-5.6790123456790207</v>
      </c>
      <c r="J141" s="125">
        <v>0</v>
      </c>
      <c r="K141" s="121" t="str">
        <f>CONCATENATE(D816,D141, " Curncy")</f>
        <v>EUREUR Curncy</v>
      </c>
      <c r="L141" s="121">
        <f>IF(D141 = D816,1,_xll.BDP(K141,$L$11))</f>
        <v>1</v>
      </c>
      <c r="M141" s="264">
        <f>IF(D141 = D816,1,_xll.BDP(K141,$M$11)*L141)</f>
        <v>1</v>
      </c>
      <c r="N141" s="127">
        <f t="shared" si="89"/>
        <v>0</v>
      </c>
      <c r="O141" s="128">
        <f>N141 / AA750</f>
        <v>0</v>
      </c>
      <c r="P141" s="276">
        <f>N141 / AA816</f>
        <v>0</v>
      </c>
      <c r="Q141" s="129">
        <f t="shared" si="90"/>
        <v>0</v>
      </c>
      <c r="R141" s="130">
        <f>Q141 / AA750*100</f>
        <v>0</v>
      </c>
      <c r="S141" s="286">
        <f>Q141 / AA816*100</f>
        <v>0</v>
      </c>
      <c r="T141" s="130">
        <f t="shared" si="91"/>
        <v>0</v>
      </c>
      <c r="U141" s="286">
        <f t="shared" si="92"/>
        <v>0</v>
      </c>
      <c r="V141" s="121">
        <f t="shared" si="93"/>
        <v>1</v>
      </c>
      <c r="W141" s="121">
        <v>0</v>
      </c>
      <c r="X141" s="121">
        <v>1</v>
      </c>
      <c r="Y141" s="128">
        <f t="shared" si="94"/>
        <v>0</v>
      </c>
      <c r="Z141" s="128">
        <f t="shared" si="95"/>
        <v>0</v>
      </c>
      <c r="AA141" s="75"/>
      <c r="AB141" s="131">
        <f>_xll.BDH(C141,$AB$11,$D$1,$D$1)</f>
        <v>4.1099999999999998E-2</v>
      </c>
      <c r="AC141" s="131">
        <f t="shared" si="96"/>
        <v>-5.9999999999999637E-4</v>
      </c>
      <c r="AD141" s="191">
        <f t="shared" si="97"/>
        <v>-1.4598540145985315</v>
      </c>
      <c r="AE141" s="133">
        <v>0</v>
      </c>
      <c r="AF141" s="134">
        <f>IF(D141 = D816,1,_xll.BDP(K141,$AF$11)*L141)</f>
        <v>1</v>
      </c>
      <c r="AG141" s="135">
        <f>AC141*AE141*V141/AF141 / AI750</f>
        <v>0</v>
      </c>
      <c r="AH141" s="301">
        <f>AC141*AE141*V141/AF141 / AI816</f>
        <v>0</v>
      </c>
      <c r="AI141" s="78"/>
      <c r="AJ141" s="74"/>
      <c r="AK141" s="66"/>
    </row>
    <row r="142" spans="1:37" s="30" customFormat="1" ht="12" customHeight="1" x14ac:dyDescent="0.2">
      <c r="B142" s="121">
        <v>2756</v>
      </c>
      <c r="C142" s="121" t="s">
        <v>701</v>
      </c>
      <c r="D142" s="121" t="str">
        <f>_xll.BDP(C142,$D$11)</f>
        <v>EUR</v>
      </c>
      <c r="E142" s="121" t="s">
        <v>733</v>
      </c>
      <c r="F142" s="122">
        <f>_xll.BDP(C142,$F$11)</f>
        <v>15.675000000000001</v>
      </c>
      <c r="G142" s="122">
        <f>_xll.BDP(C142,$G$11)</f>
        <v>15.244999999999999</v>
      </c>
      <c r="H142" s="123">
        <f t="shared" si="87"/>
        <v>-0.43000000000000149</v>
      </c>
      <c r="I142" s="124">
        <f t="shared" si="88"/>
        <v>-2.7432216905901212</v>
      </c>
      <c r="J142" s="125">
        <v>0</v>
      </c>
      <c r="K142" s="121" t="str">
        <f>CONCATENATE(D816,D142, " Curncy")</f>
        <v>EUREUR Curncy</v>
      </c>
      <c r="L142" s="121">
        <f>IF(D142 = D816,1,_xll.BDP(K142,$L$11))</f>
        <v>1</v>
      </c>
      <c r="M142" s="264">
        <f>IF(D142 = D816,1,_xll.BDP(K142,$M$11)*L142)</f>
        <v>1</v>
      </c>
      <c r="N142" s="127">
        <f t="shared" si="89"/>
        <v>0</v>
      </c>
      <c r="O142" s="128">
        <f>N142 / AA750</f>
        <v>0</v>
      </c>
      <c r="P142" s="276">
        <f>N142 / AA816</f>
        <v>0</v>
      </c>
      <c r="Q142" s="129">
        <f t="shared" si="90"/>
        <v>0</v>
      </c>
      <c r="R142" s="130">
        <f>Q142 / AA750*100</f>
        <v>0</v>
      </c>
      <c r="S142" s="286">
        <f>Q142 / AA816*100</f>
        <v>0</v>
      </c>
      <c r="T142" s="130">
        <f t="shared" si="91"/>
        <v>0</v>
      </c>
      <c r="U142" s="286">
        <f t="shared" si="92"/>
        <v>0</v>
      </c>
      <c r="V142" s="121">
        <f t="shared" si="93"/>
        <v>1</v>
      </c>
      <c r="W142" s="121">
        <v>0</v>
      </c>
      <c r="X142" s="121">
        <v>1</v>
      </c>
      <c r="Y142" s="128">
        <f t="shared" si="94"/>
        <v>0</v>
      </c>
      <c r="Z142" s="128">
        <f t="shared" si="95"/>
        <v>0</v>
      </c>
      <c r="AA142" s="75"/>
      <c r="AB142" s="131">
        <f>_xll.BDH(C142,$AB$11,$D$1,$D$1)</f>
        <v>16.945</v>
      </c>
      <c r="AC142" s="131">
        <f t="shared" si="96"/>
        <v>-1.2699999999999996</v>
      </c>
      <c r="AD142" s="191">
        <f t="shared" si="97"/>
        <v>-7.4948362348775426</v>
      </c>
      <c r="AE142" s="133">
        <v>0</v>
      </c>
      <c r="AF142" s="134">
        <f>IF(D142 = D816,1,_xll.BDP(K142,$AF$11)*L142)</f>
        <v>1</v>
      </c>
      <c r="AG142" s="135">
        <f>AC142*AE142*V142/AF142 / AI750</f>
        <v>0</v>
      </c>
      <c r="AH142" s="301">
        <f>AC142*AE142*V142/AF142 / AI816</f>
        <v>0</v>
      </c>
      <c r="AI142" s="78"/>
      <c r="AJ142" s="74"/>
      <c r="AK142" s="66"/>
    </row>
    <row r="143" spans="1:37" s="30" customFormat="1" ht="12" customHeight="1" x14ac:dyDescent="0.2">
      <c r="B143" s="121">
        <v>282</v>
      </c>
      <c r="C143" s="121" t="s">
        <v>702</v>
      </c>
      <c r="D143" s="121" t="str">
        <f>_xll.BDP(C143,$D$11)</f>
        <v>EUR</v>
      </c>
      <c r="E143" s="121" t="s">
        <v>734</v>
      </c>
      <c r="F143" s="122">
        <f>_xll.BDP(C143,$F$11)</f>
        <v>183.4</v>
      </c>
      <c r="G143" s="122">
        <f>_xll.BDP(C143,$G$11)</f>
        <v>181.22</v>
      </c>
      <c r="H143" s="123">
        <f t="shared" si="87"/>
        <v>-2.1800000000000068</v>
      </c>
      <c r="I143" s="124">
        <f t="shared" si="88"/>
        <v>-1.1886586695747037</v>
      </c>
      <c r="J143" s="125">
        <v>0</v>
      </c>
      <c r="K143" s="121" t="str">
        <f>CONCATENATE(D816,D143, " Curncy")</f>
        <v>EUREUR Curncy</v>
      </c>
      <c r="L143" s="121">
        <f>IF(D143 = D816,1,_xll.BDP(K143,$L$11))</f>
        <v>1</v>
      </c>
      <c r="M143" s="264">
        <f>IF(D143 = D816,1,_xll.BDP(K143,$M$11)*L143)</f>
        <v>1</v>
      </c>
      <c r="N143" s="127">
        <f t="shared" si="89"/>
        <v>0</v>
      </c>
      <c r="O143" s="128">
        <f>N143 / AA750</f>
        <v>0</v>
      </c>
      <c r="P143" s="276">
        <f>N143 / AA816</f>
        <v>0</v>
      </c>
      <c r="Q143" s="129">
        <f t="shared" si="90"/>
        <v>0</v>
      </c>
      <c r="R143" s="130">
        <f>Q143 / AA750*100</f>
        <v>0</v>
      </c>
      <c r="S143" s="286">
        <f>Q143 / AA816*100</f>
        <v>0</v>
      </c>
      <c r="T143" s="130">
        <f t="shared" si="91"/>
        <v>0</v>
      </c>
      <c r="U143" s="286">
        <f t="shared" si="92"/>
        <v>0</v>
      </c>
      <c r="V143" s="121">
        <f t="shared" si="93"/>
        <v>1</v>
      </c>
      <c r="W143" s="121">
        <v>0</v>
      </c>
      <c r="X143" s="121">
        <v>1</v>
      </c>
      <c r="Y143" s="128">
        <f t="shared" si="94"/>
        <v>0</v>
      </c>
      <c r="Z143" s="128">
        <f t="shared" si="95"/>
        <v>0</v>
      </c>
      <c r="AA143" s="75"/>
      <c r="AB143" s="131">
        <f>_xll.BDH(C143,$AB$11,$D$1,$D$1)</f>
        <v>182.34</v>
      </c>
      <c r="AC143" s="131">
        <f t="shared" si="96"/>
        <v>1.0600000000000023</v>
      </c>
      <c r="AD143" s="191">
        <f t="shared" si="97"/>
        <v>0.58133157837007909</v>
      </c>
      <c r="AE143" s="133">
        <v>0</v>
      </c>
      <c r="AF143" s="134">
        <f>IF(D143 = D816,1,_xll.BDP(K143,$AF$11)*L143)</f>
        <v>1</v>
      </c>
      <c r="AG143" s="135">
        <f>AC143*AE143*V143/AF143 / AI750</f>
        <v>0</v>
      </c>
      <c r="AH143" s="301">
        <f>AC143*AE143*V143/AF143 / AI816</f>
        <v>0</v>
      </c>
      <c r="AI143" s="78"/>
      <c r="AJ143" s="74"/>
      <c r="AK143" s="66"/>
    </row>
    <row r="144" spans="1:37" s="30" customFormat="1" ht="12" customHeight="1" x14ac:dyDescent="0.2">
      <c r="B144" s="121">
        <v>13</v>
      </c>
      <c r="C144" s="121" t="s">
        <v>192</v>
      </c>
      <c r="D144" s="121" t="str">
        <f>_xll.BDP(C144,$D$11)</f>
        <v>EUR</v>
      </c>
      <c r="E144" s="121" t="s">
        <v>451</v>
      </c>
      <c r="F144" s="122">
        <f>_xll.BDP(C144,$F$11)</f>
        <v>3.46</v>
      </c>
      <c r="G144" s="122">
        <f>_xll.BDP(C144,$G$11)</f>
        <v>3.46</v>
      </c>
      <c r="H144" s="123">
        <f t="shared" si="87"/>
        <v>0</v>
      </c>
      <c r="I144" s="124">
        <f t="shared" si="88"/>
        <v>0</v>
      </c>
      <c r="J144" s="125">
        <v>39052</v>
      </c>
      <c r="K144" s="121" t="str">
        <f>CONCATENATE(D816,D144, " Curncy")</f>
        <v>EUREUR Curncy</v>
      </c>
      <c r="L144" s="121">
        <f>IF(D144 = D816,1,_xll.BDP(K144,$L$11))</f>
        <v>1</v>
      </c>
      <c r="M144" s="264">
        <f>IF(D144 = D816,1,_xll.BDP(K144,$M$11)*L144)</f>
        <v>1</v>
      </c>
      <c r="N144" s="127">
        <f t="shared" si="89"/>
        <v>0</v>
      </c>
      <c r="O144" s="128">
        <f>N144 / AA750</f>
        <v>0</v>
      </c>
      <c r="P144" s="276">
        <f>N144 / AA816</f>
        <v>0</v>
      </c>
      <c r="Q144" s="129">
        <f t="shared" si="90"/>
        <v>135119.92000000001</v>
      </c>
      <c r="R144" s="130">
        <f>Q144 / AA750*100</f>
        <v>8.1808959814268487E-2</v>
      </c>
      <c r="S144" s="286">
        <f>Q144 / AA816*100</f>
        <v>7.5436824402592986E-2</v>
      </c>
      <c r="T144" s="130">
        <f t="shared" si="91"/>
        <v>0</v>
      </c>
      <c r="U144" s="286">
        <f t="shared" si="92"/>
        <v>8.1808959814268487E-2</v>
      </c>
      <c r="V144" s="121">
        <f t="shared" si="93"/>
        <v>1</v>
      </c>
      <c r="W144" s="121">
        <v>0</v>
      </c>
      <c r="X144" s="121">
        <v>1</v>
      </c>
      <c r="Y144" s="128">
        <f t="shared" si="94"/>
        <v>0</v>
      </c>
      <c r="Z144" s="128">
        <f t="shared" si="95"/>
        <v>0</v>
      </c>
      <c r="AA144" s="75"/>
      <c r="AB144" s="131">
        <f>_xll.BDH(C144,$AB$11,$D$1,$D$1)</f>
        <v>3.52</v>
      </c>
      <c r="AC144" s="131">
        <f t="shared" si="96"/>
        <v>-6.0000000000000053E-2</v>
      </c>
      <c r="AD144" s="191">
        <f t="shared" si="97"/>
        <v>-1.7045454545454561</v>
      </c>
      <c r="AE144" s="133">
        <v>39052</v>
      </c>
      <c r="AF144" s="134">
        <f>IF(D144 = D816,1,_xll.BDP(K144,$AF$11)*L144)</f>
        <v>1</v>
      </c>
      <c r="AG144" s="135">
        <f>AC144*AE144*V144/AF144 / AI750</f>
        <v>-1.4087801132128795E-5</v>
      </c>
      <c r="AH144" s="301">
        <f>AC144*AE144*V144/AF144 / AI816</f>
        <v>-1.2996646558285581E-5</v>
      </c>
      <c r="AI144" s="78"/>
      <c r="AJ144" s="74"/>
      <c r="AK144" s="66"/>
    </row>
    <row r="145" spans="2:37" s="30" customFormat="1" ht="12" customHeight="1" x14ac:dyDescent="0.2">
      <c r="B145" s="121">
        <v>2257</v>
      </c>
      <c r="C145" s="121" t="s">
        <v>703</v>
      </c>
      <c r="D145" s="121" t="str">
        <f>_xll.BDP(C145,$D$11)</f>
        <v>EUR</v>
      </c>
      <c r="E145" s="121" t="s">
        <v>735</v>
      </c>
      <c r="F145" s="122">
        <f>_xll.BDP(C145,$F$11)</f>
        <v>82.47</v>
      </c>
      <c r="G145" s="122">
        <f>_xll.BDP(C145,$G$11)</f>
        <v>81.209999999999994</v>
      </c>
      <c r="H145" s="123">
        <f t="shared" si="87"/>
        <v>-1.2600000000000051</v>
      </c>
      <c r="I145" s="124">
        <f t="shared" si="88"/>
        <v>-1.5278283012004428</v>
      </c>
      <c r="J145" s="125">
        <v>0</v>
      </c>
      <c r="K145" s="121" t="str">
        <f>CONCATENATE(D816,D145, " Curncy")</f>
        <v>EUREUR Curncy</v>
      </c>
      <c r="L145" s="121">
        <f>IF(D145 = D816,1,_xll.BDP(K145,$L$11))</f>
        <v>1</v>
      </c>
      <c r="M145" s="264">
        <f>IF(D145 = D816,1,_xll.BDP(K145,$M$11)*L145)</f>
        <v>1</v>
      </c>
      <c r="N145" s="127">
        <f t="shared" si="89"/>
        <v>0</v>
      </c>
      <c r="O145" s="128">
        <f>N145 / AA750</f>
        <v>0</v>
      </c>
      <c r="P145" s="276">
        <f>N145 / AA816</f>
        <v>0</v>
      </c>
      <c r="Q145" s="129">
        <f t="shared" si="90"/>
        <v>0</v>
      </c>
      <c r="R145" s="130">
        <f>Q145 / AA750*100</f>
        <v>0</v>
      </c>
      <c r="S145" s="286">
        <f>Q145 / AA816*100</f>
        <v>0</v>
      </c>
      <c r="T145" s="130">
        <f t="shared" si="91"/>
        <v>0</v>
      </c>
      <c r="U145" s="286">
        <f t="shared" si="92"/>
        <v>0</v>
      </c>
      <c r="V145" s="121">
        <f t="shared" si="93"/>
        <v>1</v>
      </c>
      <c r="W145" s="121">
        <v>0</v>
      </c>
      <c r="X145" s="121">
        <v>1</v>
      </c>
      <c r="Y145" s="128">
        <f t="shared" si="94"/>
        <v>0</v>
      </c>
      <c r="Z145" s="128">
        <f t="shared" si="95"/>
        <v>0</v>
      </c>
      <c r="AA145" s="75"/>
      <c r="AB145" s="131">
        <f>_xll.BDH(C145,$AB$11,$D$1,$D$1)</f>
        <v>82.5</v>
      </c>
      <c r="AC145" s="131">
        <f t="shared" si="96"/>
        <v>-3.0000000000001137E-2</v>
      </c>
      <c r="AD145" s="191">
        <f t="shared" si="97"/>
        <v>-3.6363636363637743E-2</v>
      </c>
      <c r="AE145" s="133">
        <v>0</v>
      </c>
      <c r="AF145" s="134">
        <f>IF(D145 = D816,1,_xll.BDP(K145,$AF$11)*L145)</f>
        <v>1</v>
      </c>
      <c r="AG145" s="135">
        <f>AC145*AE145*V145/AF145 / AI750</f>
        <v>0</v>
      </c>
      <c r="AH145" s="301">
        <f>AC145*AE145*V145/AF145 / AI816</f>
        <v>0</v>
      </c>
      <c r="AI145" s="78"/>
      <c r="AJ145" s="74"/>
      <c r="AK145" s="66"/>
    </row>
    <row r="146" spans="2:37" s="30" customFormat="1" ht="12" customHeight="1" x14ac:dyDescent="0.2">
      <c r="B146" s="121">
        <v>1514</v>
      </c>
      <c r="C146" s="121" t="s">
        <v>705</v>
      </c>
      <c r="D146" s="121" t="str">
        <f>_xll.BDP(C146,$D$11)</f>
        <v>EUR</v>
      </c>
      <c r="E146" s="121" t="s">
        <v>737</v>
      </c>
      <c r="F146" s="122">
        <f>_xll.BDP(C146,$F$11)</f>
        <v>91.79</v>
      </c>
      <c r="G146" s="122">
        <f>_xll.BDP(C146,$G$11)</f>
        <v>90.64</v>
      </c>
      <c r="H146" s="123">
        <f t="shared" si="87"/>
        <v>-1.1500000000000057</v>
      </c>
      <c r="I146" s="124">
        <f t="shared" si="88"/>
        <v>-1.2528597886480071</v>
      </c>
      <c r="J146" s="125">
        <v>0</v>
      </c>
      <c r="K146" s="121" t="str">
        <f>CONCATENATE(D816,D146, " Curncy")</f>
        <v>EUREUR Curncy</v>
      </c>
      <c r="L146" s="121">
        <f>IF(D146 = D816,1,_xll.BDP(K146,$L$11))</f>
        <v>1</v>
      </c>
      <c r="M146" s="264">
        <f>IF(D146 = D816,1,_xll.BDP(K146,$M$11)*L146)</f>
        <v>1</v>
      </c>
      <c r="N146" s="127">
        <f t="shared" si="89"/>
        <v>0</v>
      </c>
      <c r="O146" s="128">
        <f>N146 / AA750</f>
        <v>0</v>
      </c>
      <c r="P146" s="276">
        <f>N146 / AA816</f>
        <v>0</v>
      </c>
      <c r="Q146" s="129">
        <f t="shared" si="90"/>
        <v>0</v>
      </c>
      <c r="R146" s="130">
        <f>Q146 / AA750*100</f>
        <v>0</v>
      </c>
      <c r="S146" s="286">
        <f>Q146 / AA816*100</f>
        <v>0</v>
      </c>
      <c r="T146" s="130">
        <f t="shared" si="91"/>
        <v>0</v>
      </c>
      <c r="U146" s="286">
        <f t="shared" si="92"/>
        <v>0</v>
      </c>
      <c r="V146" s="121">
        <f t="shared" si="93"/>
        <v>1</v>
      </c>
      <c r="W146" s="121">
        <v>0</v>
      </c>
      <c r="X146" s="121">
        <v>1</v>
      </c>
      <c r="Y146" s="128">
        <f t="shared" si="94"/>
        <v>0</v>
      </c>
      <c r="Z146" s="128">
        <f t="shared" si="95"/>
        <v>0</v>
      </c>
      <c r="AA146" s="75"/>
      <c r="AB146" s="131">
        <f>_xll.BDH(C146,$AB$11,$D$1,$D$1)</f>
        <v>90.78</v>
      </c>
      <c r="AC146" s="131">
        <f t="shared" si="96"/>
        <v>1.0100000000000051</v>
      </c>
      <c r="AD146" s="191">
        <f t="shared" si="97"/>
        <v>1.1125798634060422</v>
      </c>
      <c r="AE146" s="133">
        <v>0</v>
      </c>
      <c r="AF146" s="134">
        <f>IF(D146 = D816,1,_xll.BDP(K146,$AF$11)*L146)</f>
        <v>1</v>
      </c>
      <c r="AG146" s="135">
        <f>AC146*AE146*V146/AF146 / AI750</f>
        <v>0</v>
      </c>
      <c r="AH146" s="301">
        <f>AC146*AE146*V146/AF146 / AI816</f>
        <v>0</v>
      </c>
      <c r="AI146" s="78"/>
      <c r="AJ146" s="74"/>
      <c r="AK146" s="66"/>
    </row>
    <row r="147" spans="2:37" s="30" customFormat="1" ht="12" customHeight="1" x14ac:dyDescent="0.2">
      <c r="B147" s="121">
        <v>1125</v>
      </c>
      <c r="C147" s="121" t="s">
        <v>704</v>
      </c>
      <c r="D147" s="121" t="str">
        <f>_xll.BDP(C147,$D$11)</f>
        <v>EUR</v>
      </c>
      <c r="E147" s="121" t="s">
        <v>736</v>
      </c>
      <c r="F147" s="122">
        <f>_xll.BDP(C147,$F$11)</f>
        <v>88.15</v>
      </c>
      <c r="G147" s="122">
        <f>_xll.BDP(C147,$G$11)</f>
        <v>87.56</v>
      </c>
      <c r="H147" s="123">
        <f t="shared" si="87"/>
        <v>-0.59000000000000341</v>
      </c>
      <c r="I147" s="124">
        <f t="shared" si="88"/>
        <v>-0.6693136698808887</v>
      </c>
      <c r="J147" s="125">
        <v>0</v>
      </c>
      <c r="K147" s="121" t="str">
        <f>CONCATENATE(D816,D147, " Curncy")</f>
        <v>EUREUR Curncy</v>
      </c>
      <c r="L147" s="121">
        <f>IF(D147 = D816,1,_xll.BDP(K147,$L$11))</f>
        <v>1</v>
      </c>
      <c r="M147" s="264">
        <f>IF(D147 = D816,1,_xll.BDP(K147,$M$11)*L147)</f>
        <v>1</v>
      </c>
      <c r="N147" s="127">
        <f t="shared" si="89"/>
        <v>0</v>
      </c>
      <c r="O147" s="128">
        <f>N147 / AA750</f>
        <v>0</v>
      </c>
      <c r="P147" s="276">
        <f>N147 / AA816</f>
        <v>0</v>
      </c>
      <c r="Q147" s="129">
        <f t="shared" si="90"/>
        <v>0</v>
      </c>
      <c r="R147" s="130">
        <f>Q147 / AA750*100</f>
        <v>0</v>
      </c>
      <c r="S147" s="286">
        <f>Q147 / AA816*100</f>
        <v>0</v>
      </c>
      <c r="T147" s="130">
        <f t="shared" si="91"/>
        <v>0</v>
      </c>
      <c r="U147" s="286">
        <f t="shared" si="92"/>
        <v>0</v>
      </c>
      <c r="V147" s="121">
        <f t="shared" si="93"/>
        <v>1</v>
      </c>
      <c r="W147" s="121">
        <v>0</v>
      </c>
      <c r="X147" s="121">
        <v>1</v>
      </c>
      <c r="Y147" s="128">
        <f t="shared" si="94"/>
        <v>0</v>
      </c>
      <c r="Z147" s="128">
        <f t="shared" si="95"/>
        <v>0</v>
      </c>
      <c r="AA147" s="75"/>
      <c r="AB147" s="131">
        <f>_xll.BDH(C147,$AB$11,$D$1,$D$1)</f>
        <v>85.81</v>
      </c>
      <c r="AC147" s="131">
        <f t="shared" si="96"/>
        <v>2.3400000000000034</v>
      </c>
      <c r="AD147" s="191">
        <f t="shared" si="97"/>
        <v>2.7269549003612674</v>
      </c>
      <c r="AE147" s="133">
        <v>0</v>
      </c>
      <c r="AF147" s="134">
        <f>IF(D147 = D816,1,_xll.BDP(K147,$AF$11)*L147)</f>
        <v>1</v>
      </c>
      <c r="AG147" s="135">
        <f>AC147*AE147*V147/AF147 / AI750</f>
        <v>0</v>
      </c>
      <c r="AH147" s="301">
        <f>AC147*AE147*V147/AF147 / AI816</f>
        <v>0</v>
      </c>
      <c r="AI147" s="78"/>
      <c r="AJ147" s="74"/>
      <c r="AK147" s="66"/>
    </row>
    <row r="148" spans="2:37" s="30" customFormat="1" ht="12" customHeight="1" x14ac:dyDescent="0.2">
      <c r="B148" s="121">
        <v>6266</v>
      </c>
      <c r="C148" s="121" t="s">
        <v>706</v>
      </c>
      <c r="D148" s="121" t="str">
        <f>_xll.BDP(C148,$D$11)</f>
        <v>EUR</v>
      </c>
      <c r="E148" s="121" t="s">
        <v>738</v>
      </c>
      <c r="F148" s="122">
        <f>_xll.BDP(C148,$F$11)</f>
        <v>92.02</v>
      </c>
      <c r="G148" s="122">
        <f>_xll.BDP(C148,$G$11)</f>
        <v>91.06</v>
      </c>
      <c r="H148" s="123">
        <f t="shared" si="87"/>
        <v>-0.95999999999999375</v>
      </c>
      <c r="I148" s="124">
        <f t="shared" si="88"/>
        <v>-1.0432514670723689</v>
      </c>
      <c r="J148" s="125">
        <v>0</v>
      </c>
      <c r="K148" s="121" t="str">
        <f>CONCATENATE(D816,D148, " Curncy")</f>
        <v>EUREUR Curncy</v>
      </c>
      <c r="L148" s="121">
        <f>IF(D148 = D816,1,_xll.BDP(K148,$L$11))</f>
        <v>1</v>
      </c>
      <c r="M148" s="264">
        <f>IF(D148 = D816,1,_xll.BDP(K148,$M$11)*L148)</f>
        <v>1</v>
      </c>
      <c r="N148" s="127">
        <f t="shared" si="89"/>
        <v>0</v>
      </c>
      <c r="O148" s="128">
        <f>N148 / AA750</f>
        <v>0</v>
      </c>
      <c r="P148" s="276">
        <f>N148 / AA816</f>
        <v>0</v>
      </c>
      <c r="Q148" s="129">
        <f t="shared" si="90"/>
        <v>0</v>
      </c>
      <c r="R148" s="130">
        <f>Q148 / AA750*100</f>
        <v>0</v>
      </c>
      <c r="S148" s="286">
        <f>Q148 / AA816*100</f>
        <v>0</v>
      </c>
      <c r="T148" s="130">
        <f t="shared" si="91"/>
        <v>0</v>
      </c>
      <c r="U148" s="286">
        <f t="shared" si="92"/>
        <v>0</v>
      </c>
      <c r="V148" s="121">
        <f t="shared" si="93"/>
        <v>1</v>
      </c>
      <c r="W148" s="121">
        <v>0</v>
      </c>
      <c r="X148" s="121">
        <v>1</v>
      </c>
      <c r="Y148" s="128">
        <f t="shared" si="94"/>
        <v>0</v>
      </c>
      <c r="Z148" s="128">
        <f t="shared" si="95"/>
        <v>0</v>
      </c>
      <c r="AA148" s="75"/>
      <c r="AB148" s="131">
        <f>_xll.BDH(C148,$AB$11,$D$1,$D$1)</f>
        <v>87.38</v>
      </c>
      <c r="AC148" s="131">
        <f t="shared" si="96"/>
        <v>4.6400000000000006</v>
      </c>
      <c r="AD148" s="191">
        <f t="shared" si="97"/>
        <v>5.3101396200503563</v>
      </c>
      <c r="AE148" s="133">
        <v>0</v>
      </c>
      <c r="AF148" s="134">
        <f>IF(D148 = D816,1,_xll.BDP(K148,$AF$11)*L148)</f>
        <v>1</v>
      </c>
      <c r="AG148" s="135">
        <f>AC148*AE148*V148/AF148 / AI750</f>
        <v>0</v>
      </c>
      <c r="AH148" s="301">
        <f>AC148*AE148*V148/AF148 / AI816</f>
        <v>0</v>
      </c>
      <c r="AI148" s="78"/>
      <c r="AJ148" s="74"/>
      <c r="AK148" s="66"/>
    </row>
    <row r="149" spans="2:37" s="30" customFormat="1" ht="12" customHeight="1" x14ac:dyDescent="0.2">
      <c r="B149" s="121">
        <v>947</v>
      </c>
      <c r="C149" s="121" t="s">
        <v>707</v>
      </c>
      <c r="D149" s="121" t="str">
        <f>_xll.BDP(C149,$D$11)</f>
        <v>EUR</v>
      </c>
      <c r="E149" s="121" t="s">
        <v>739</v>
      </c>
      <c r="F149" s="122">
        <f>_xll.BDP(C149,$F$11)</f>
        <v>37</v>
      </c>
      <c r="G149" s="122">
        <f>_xll.BDP(C149,$G$11)</f>
        <v>36.700000000000003</v>
      </c>
      <c r="H149" s="123">
        <f t="shared" si="87"/>
        <v>-0.29999999999999716</v>
      </c>
      <c r="I149" s="124">
        <f t="shared" si="88"/>
        <v>-0.81081081081080308</v>
      </c>
      <c r="J149" s="125">
        <v>0</v>
      </c>
      <c r="K149" s="121" t="str">
        <f>CONCATENATE(D816,D149, " Curncy")</f>
        <v>EUREUR Curncy</v>
      </c>
      <c r="L149" s="121">
        <f>IF(D149 = D816,1,_xll.BDP(K149,$L$11))</f>
        <v>1</v>
      </c>
      <c r="M149" s="264">
        <f>IF(D149 = D816,1,_xll.BDP(K149,$M$11)*L149)</f>
        <v>1</v>
      </c>
      <c r="N149" s="127">
        <f t="shared" si="89"/>
        <v>0</v>
      </c>
      <c r="O149" s="128">
        <f>N149 / AA750</f>
        <v>0</v>
      </c>
      <c r="P149" s="276">
        <f>N149 / AA816</f>
        <v>0</v>
      </c>
      <c r="Q149" s="129">
        <f t="shared" si="90"/>
        <v>0</v>
      </c>
      <c r="R149" s="130">
        <f>Q149 / AA750*100</f>
        <v>0</v>
      </c>
      <c r="S149" s="286">
        <f>Q149 / AA816*100</f>
        <v>0</v>
      </c>
      <c r="T149" s="130">
        <f t="shared" si="91"/>
        <v>0</v>
      </c>
      <c r="U149" s="286">
        <f t="shared" si="92"/>
        <v>0</v>
      </c>
      <c r="V149" s="121">
        <f t="shared" si="93"/>
        <v>1</v>
      </c>
      <c r="W149" s="121">
        <v>0</v>
      </c>
      <c r="X149" s="121">
        <v>1</v>
      </c>
      <c r="Y149" s="128">
        <f t="shared" si="94"/>
        <v>0</v>
      </c>
      <c r="Z149" s="128">
        <f t="shared" si="95"/>
        <v>0</v>
      </c>
      <c r="AA149" s="75"/>
      <c r="AB149" s="131">
        <f>_xll.BDH(C149,$AB$11,$D$1,$D$1)</f>
        <v>37.9</v>
      </c>
      <c r="AC149" s="131">
        <f t="shared" si="96"/>
        <v>-0.89999999999999858</v>
      </c>
      <c r="AD149" s="191">
        <f t="shared" si="97"/>
        <v>-2.3746701846965661</v>
      </c>
      <c r="AE149" s="133">
        <v>0</v>
      </c>
      <c r="AF149" s="134">
        <f>IF(D149 = D816,1,_xll.BDP(K149,$AF$11)*L149)</f>
        <v>1</v>
      </c>
      <c r="AG149" s="135">
        <f>AC149*AE149*V149/AF149 / AI750</f>
        <v>0</v>
      </c>
      <c r="AH149" s="301">
        <f>AC149*AE149*V149/AF149 / AI816</f>
        <v>0</v>
      </c>
      <c r="AI149" s="78"/>
      <c r="AJ149" s="74"/>
      <c r="AK149" s="66"/>
    </row>
    <row r="150" spans="2:37" s="30" customFormat="1" ht="12" customHeight="1" x14ac:dyDescent="0.2">
      <c r="B150" s="121">
        <v>117</v>
      </c>
      <c r="C150" s="121" t="s">
        <v>708</v>
      </c>
      <c r="D150" s="121" t="str">
        <f>_xll.BDP(C150,$D$11)</f>
        <v>EUR</v>
      </c>
      <c r="E150" s="121" t="s">
        <v>740</v>
      </c>
      <c r="F150" s="122">
        <f>_xll.BDP(C150,$F$11)</f>
        <v>10.544</v>
      </c>
      <c r="G150" s="122">
        <f>_xll.BDP(C150,$G$11)</f>
        <v>10.417999999999999</v>
      </c>
      <c r="H150" s="123">
        <f t="shared" si="87"/>
        <v>-0.12600000000000122</v>
      </c>
      <c r="I150" s="124">
        <f t="shared" si="88"/>
        <v>-1.1949924127465972</v>
      </c>
      <c r="J150" s="125">
        <v>-146000</v>
      </c>
      <c r="K150" s="121" t="str">
        <f>CONCATENATE(D816,D150, " Curncy")</f>
        <v>EUREUR Curncy</v>
      </c>
      <c r="L150" s="121">
        <f>IF(D150 = D816,1,_xll.BDP(K150,$L$11))</f>
        <v>1</v>
      </c>
      <c r="M150" s="264">
        <f>IF(D150 = D816,1,_xll.BDP(K150,$M$11)*L150)</f>
        <v>1</v>
      </c>
      <c r="N150" s="127">
        <f t="shared" si="89"/>
        <v>18396.000000000178</v>
      </c>
      <c r="O150" s="128">
        <f>N150 / AA750</f>
        <v>1.1137940466093361E-4</v>
      </c>
      <c r="P150" s="276">
        <f>N150 / AA816</f>
        <v>1.0270401445694416E-4</v>
      </c>
      <c r="Q150" s="129">
        <f t="shared" si="90"/>
        <v>-1521028</v>
      </c>
      <c r="R150" s="130">
        <f>Q150 / AA750*100</f>
        <v>-0.92091320456951975</v>
      </c>
      <c r="S150" s="286">
        <f>Q150 / AA816*100</f>
        <v>-0.84918287508923329</v>
      </c>
      <c r="T150" s="130">
        <f t="shared" si="91"/>
        <v>-0.92091320456951975</v>
      </c>
      <c r="U150" s="286">
        <f t="shared" si="92"/>
        <v>0</v>
      </c>
      <c r="V150" s="121">
        <f t="shared" si="93"/>
        <v>1</v>
      </c>
      <c r="W150" s="121">
        <v>0</v>
      </c>
      <c r="X150" s="121">
        <v>1</v>
      </c>
      <c r="Y150" s="128">
        <f t="shared" si="94"/>
        <v>1.1137940466093361E-4</v>
      </c>
      <c r="Z150" s="128">
        <f t="shared" si="95"/>
        <v>0</v>
      </c>
      <c r="AA150" s="75"/>
      <c r="AB150" s="131">
        <f>_xll.BDH(C150,$AB$11,$D$1,$D$1)</f>
        <v>10.85</v>
      </c>
      <c r="AC150" s="131">
        <f t="shared" si="96"/>
        <v>-0.30599999999999916</v>
      </c>
      <c r="AD150" s="191">
        <f t="shared" si="97"/>
        <v>-2.8202764976958452</v>
      </c>
      <c r="AE150" s="133">
        <v>-146000</v>
      </c>
      <c r="AF150" s="134">
        <f>IF(D150 = D816,1,_xll.BDP(K150,$AF$11)*L150)</f>
        <v>1</v>
      </c>
      <c r="AG150" s="135">
        <f>AC150*AE150*V150/AF150 / AI750</f>
        <v>2.6861048660716636E-4</v>
      </c>
      <c r="AH150" s="301">
        <f>AC150*AE150*V150/AF150 / AI816</f>
        <v>2.4780556763544524E-4</v>
      </c>
      <c r="AI150" s="78"/>
      <c r="AJ150" s="74"/>
      <c r="AK150" s="66"/>
    </row>
    <row r="151" spans="2:37" s="30" customFormat="1" ht="12" customHeight="1" x14ac:dyDescent="0.2">
      <c r="B151" s="121">
        <v>306</v>
      </c>
      <c r="C151" s="121" t="s">
        <v>709</v>
      </c>
      <c r="D151" s="121" t="str">
        <f>_xll.BDP(C151,$D$11)</f>
        <v>EUR</v>
      </c>
      <c r="E151" s="121" t="s">
        <v>741</v>
      </c>
      <c r="F151" s="122">
        <f>_xll.BDP(C151,$F$11)</f>
        <v>68.97</v>
      </c>
      <c r="G151" s="122">
        <f>_xll.BDP(C151,$G$11)</f>
        <v>68.349999999999994</v>
      </c>
      <c r="H151" s="123">
        <f t="shared" si="87"/>
        <v>-0.62000000000000455</v>
      </c>
      <c r="I151" s="124">
        <f t="shared" si="88"/>
        <v>-0.89894156879803466</v>
      </c>
      <c r="J151" s="125">
        <v>0</v>
      </c>
      <c r="K151" s="121" t="str">
        <f>CONCATENATE(D816,D151, " Curncy")</f>
        <v>EUREUR Curncy</v>
      </c>
      <c r="L151" s="121">
        <f>IF(D151 = D816,1,_xll.BDP(K151,$L$11))</f>
        <v>1</v>
      </c>
      <c r="M151" s="264">
        <f>IF(D151 = D816,1,_xll.BDP(K151,$M$11)*L151)</f>
        <v>1</v>
      </c>
      <c r="N151" s="127">
        <f t="shared" si="89"/>
        <v>0</v>
      </c>
      <c r="O151" s="128">
        <f>N151 / AA750</f>
        <v>0</v>
      </c>
      <c r="P151" s="276">
        <f>N151 / AA816</f>
        <v>0</v>
      </c>
      <c r="Q151" s="129">
        <f t="shared" si="90"/>
        <v>0</v>
      </c>
      <c r="R151" s="130">
        <f>Q151 / AA750*100</f>
        <v>0</v>
      </c>
      <c r="S151" s="286">
        <f>Q151 / AA816*100</f>
        <v>0</v>
      </c>
      <c r="T151" s="130">
        <f t="shared" si="91"/>
        <v>0</v>
      </c>
      <c r="U151" s="286">
        <f t="shared" si="92"/>
        <v>0</v>
      </c>
      <c r="V151" s="121">
        <f t="shared" si="93"/>
        <v>1</v>
      </c>
      <c r="W151" s="121">
        <v>0</v>
      </c>
      <c r="X151" s="121">
        <v>1</v>
      </c>
      <c r="Y151" s="128">
        <f t="shared" si="94"/>
        <v>0</v>
      </c>
      <c r="Z151" s="128">
        <f t="shared" si="95"/>
        <v>0</v>
      </c>
      <c r="AA151" s="75"/>
      <c r="AB151" s="131">
        <f>_xll.BDH(C151,$AB$11,$D$1,$D$1)</f>
        <v>66.47</v>
      </c>
      <c r="AC151" s="131">
        <f t="shared" si="96"/>
        <v>2.5</v>
      </c>
      <c r="AD151" s="191">
        <f t="shared" si="97"/>
        <v>3.7610952309312475</v>
      </c>
      <c r="AE151" s="133">
        <v>0</v>
      </c>
      <c r="AF151" s="134">
        <f>IF(D151 = D816,1,_xll.BDP(K151,$AF$11)*L151)</f>
        <v>1</v>
      </c>
      <c r="AG151" s="135">
        <f>AC151*AE151*V151/AF151 / AI750</f>
        <v>0</v>
      </c>
      <c r="AH151" s="301">
        <f>AC151*AE151*V151/AF151 / AI816</f>
        <v>0</v>
      </c>
      <c r="AI151" s="78"/>
      <c r="AJ151" s="74"/>
      <c r="AK151" s="66"/>
    </row>
    <row r="152" spans="2:37" s="30" customFormat="1" ht="12" customHeight="1" x14ac:dyDescent="0.2">
      <c r="B152" s="121">
        <v>2362</v>
      </c>
      <c r="C152" s="121" t="s">
        <v>710</v>
      </c>
      <c r="D152" s="121" t="str">
        <f>_xll.BDP(C152,$D$11)</f>
        <v>EUR</v>
      </c>
      <c r="E152" s="121" t="s">
        <v>742</v>
      </c>
      <c r="F152" s="122">
        <f>_xll.BDP(C152,$F$11)</f>
        <v>11.326000000000001</v>
      </c>
      <c r="G152" s="122">
        <f>_xll.BDP(C152,$G$11)</f>
        <v>11.13</v>
      </c>
      <c r="H152" s="123">
        <f t="shared" si="87"/>
        <v>-0.19599999999999973</v>
      </c>
      <c r="I152" s="124">
        <f t="shared" si="88"/>
        <v>-1.7305315203955476</v>
      </c>
      <c r="J152" s="125">
        <v>0</v>
      </c>
      <c r="K152" s="121" t="str">
        <f>CONCATENATE(D816,D152, " Curncy")</f>
        <v>EUREUR Curncy</v>
      </c>
      <c r="L152" s="121">
        <f>IF(D152 = D816,1,_xll.BDP(K152,$L$11))</f>
        <v>1</v>
      </c>
      <c r="M152" s="264">
        <f>IF(D152 = D816,1,_xll.BDP(K152,$M$11)*L152)</f>
        <v>1</v>
      </c>
      <c r="N152" s="127">
        <f t="shared" si="89"/>
        <v>0</v>
      </c>
      <c r="O152" s="128">
        <f>N152 / AA750</f>
        <v>0</v>
      </c>
      <c r="P152" s="276">
        <f>N152 / AA816</f>
        <v>0</v>
      </c>
      <c r="Q152" s="129">
        <f t="shared" si="90"/>
        <v>0</v>
      </c>
      <c r="R152" s="130">
        <f>Q152 / AA750*100</f>
        <v>0</v>
      </c>
      <c r="S152" s="286">
        <f>Q152 / AA816*100</f>
        <v>0</v>
      </c>
      <c r="T152" s="130">
        <f t="shared" si="91"/>
        <v>0</v>
      </c>
      <c r="U152" s="286">
        <f t="shared" si="92"/>
        <v>0</v>
      </c>
      <c r="V152" s="121">
        <f t="shared" si="93"/>
        <v>1</v>
      </c>
      <c r="W152" s="121">
        <v>0</v>
      </c>
      <c r="X152" s="121">
        <v>1</v>
      </c>
      <c r="Y152" s="128">
        <f t="shared" si="94"/>
        <v>0</v>
      </c>
      <c r="Z152" s="128">
        <f t="shared" si="95"/>
        <v>0</v>
      </c>
      <c r="AA152" s="75"/>
      <c r="AB152" s="131">
        <f>_xll.BDH(C152,$AB$11,$D$1,$D$1)</f>
        <v>11.314</v>
      </c>
      <c r="AC152" s="131">
        <f t="shared" si="96"/>
        <v>1.2000000000000455E-2</v>
      </c>
      <c r="AD152" s="191">
        <f t="shared" si="97"/>
        <v>0.10606328442637843</v>
      </c>
      <c r="AE152" s="133">
        <v>0</v>
      </c>
      <c r="AF152" s="134">
        <f>IF(D152 = D816,1,_xll.BDP(K152,$AF$11)*L152)</f>
        <v>1</v>
      </c>
      <c r="AG152" s="135">
        <f>AC152*AE152*V152/AF152 / AI750</f>
        <v>0</v>
      </c>
      <c r="AH152" s="301">
        <f>AC152*AE152*V152/AF152 / AI816</f>
        <v>0</v>
      </c>
      <c r="AI152" s="78"/>
      <c r="AJ152" s="74"/>
      <c r="AK152" s="66"/>
    </row>
    <row r="153" spans="2:37" s="30" customFormat="1" ht="12" customHeight="1" x14ac:dyDescent="0.2">
      <c r="B153" s="121">
        <v>3982</v>
      </c>
      <c r="C153" s="121" t="s">
        <v>712</v>
      </c>
      <c r="D153" s="121" t="str">
        <f>_xll.BDP(C153,$D$11)</f>
        <v>EUR</v>
      </c>
      <c r="E153" s="121" t="s">
        <v>744</v>
      </c>
      <c r="F153" s="122">
        <f>_xll.BDP(C153,$F$11)</f>
        <v>25.94</v>
      </c>
      <c r="G153" s="122">
        <f>_xll.BDP(C153,$G$11)</f>
        <v>25.61</v>
      </c>
      <c r="H153" s="123">
        <f t="shared" si="87"/>
        <v>-0.33000000000000185</v>
      </c>
      <c r="I153" s="124">
        <f t="shared" si="88"/>
        <v>-1.2721665381650034</v>
      </c>
      <c r="J153" s="125">
        <v>-33000</v>
      </c>
      <c r="K153" s="121" t="str">
        <f>CONCATENATE(D816,D153, " Curncy")</f>
        <v>EUREUR Curncy</v>
      </c>
      <c r="L153" s="121">
        <f>IF(D153 = D816,1,_xll.BDP(K153,$L$11))</f>
        <v>1</v>
      </c>
      <c r="M153" s="264">
        <f>IF(D153 = D816,1,_xll.BDP(K153,$M$11)*L153)</f>
        <v>1</v>
      </c>
      <c r="N153" s="127">
        <f t="shared" si="89"/>
        <v>10890.000000000062</v>
      </c>
      <c r="O153" s="128">
        <f>N153 / AA750</f>
        <v>6.5933991995953582E-5</v>
      </c>
      <c r="P153" s="276">
        <f>N153 / AA816</f>
        <v>6.0798364722554766E-5</v>
      </c>
      <c r="Q153" s="129">
        <f t="shared" si="90"/>
        <v>-845130</v>
      </c>
      <c r="R153" s="130">
        <f>Q153 / AA750*100</f>
        <v>-0.51168773788374589</v>
      </c>
      <c r="S153" s="286">
        <f>Q153 / AA816*100</f>
        <v>-0.47183215774079357</v>
      </c>
      <c r="T153" s="130">
        <f t="shared" si="91"/>
        <v>-0.51168773788374589</v>
      </c>
      <c r="U153" s="286">
        <f t="shared" si="92"/>
        <v>0</v>
      </c>
      <c r="V153" s="121">
        <f t="shared" si="93"/>
        <v>1</v>
      </c>
      <c r="W153" s="121">
        <v>0</v>
      </c>
      <c r="X153" s="121">
        <v>1</v>
      </c>
      <c r="Y153" s="128">
        <f t="shared" si="94"/>
        <v>6.5933991995953582E-5</v>
      </c>
      <c r="Z153" s="128">
        <f t="shared" si="95"/>
        <v>0</v>
      </c>
      <c r="AA153" s="75"/>
      <c r="AB153" s="131">
        <f>_xll.BDH(C153,$AB$11,$D$1,$D$1)</f>
        <v>25.76</v>
      </c>
      <c r="AC153" s="131">
        <f t="shared" si="96"/>
        <v>0.17999999999999972</v>
      </c>
      <c r="AD153" s="191">
        <f t="shared" si="97"/>
        <v>0.69875776397515421</v>
      </c>
      <c r="AE153" s="133">
        <v>-33000</v>
      </c>
      <c r="AF153" s="134">
        <f>IF(D153 = D816,1,_xll.BDP(K153,$AF$11)*L153)</f>
        <v>1</v>
      </c>
      <c r="AG153" s="135">
        <f>AC153*AE153*V153/AF153 / AI750</f>
        <v>-3.5713723038019751E-5</v>
      </c>
      <c r="AH153" s="301">
        <f>AC153*AE153*V153/AF153 / AI816</f>
        <v>-3.2947557340732086E-5</v>
      </c>
      <c r="AI153" s="78"/>
      <c r="AJ153" s="74"/>
      <c r="AK153" s="66"/>
    </row>
    <row r="154" spans="2:37" s="30" customFormat="1" ht="12" customHeight="1" x14ac:dyDescent="0.2">
      <c r="B154" s="121">
        <v>445</v>
      </c>
      <c r="C154" s="121" t="s">
        <v>711</v>
      </c>
      <c r="D154" s="121" t="str">
        <f>_xll.BDP(C154,$D$11)</f>
        <v>EUR</v>
      </c>
      <c r="E154" s="121" t="s">
        <v>743</v>
      </c>
      <c r="F154" s="122">
        <f>_xll.BDP(C154,$F$11)</f>
        <v>35.520000000000003</v>
      </c>
      <c r="G154" s="122">
        <f>_xll.BDP(C154,$G$11)</f>
        <v>35.07</v>
      </c>
      <c r="H154" s="123">
        <f t="shared" si="87"/>
        <v>-0.45000000000000284</v>
      </c>
      <c r="I154" s="124">
        <f t="shared" si="88"/>
        <v>-1.2668918918918997</v>
      </c>
      <c r="J154" s="125">
        <v>0</v>
      </c>
      <c r="K154" s="121" t="str">
        <f>CONCATENATE(D816,D154, " Curncy")</f>
        <v>EUREUR Curncy</v>
      </c>
      <c r="L154" s="121">
        <f>IF(D154 = D816,1,_xll.BDP(K154,$L$11))</f>
        <v>1</v>
      </c>
      <c r="M154" s="264">
        <f>IF(D154 = D816,1,_xll.BDP(K154,$M$11)*L154)</f>
        <v>1</v>
      </c>
      <c r="N154" s="127">
        <f t="shared" si="89"/>
        <v>0</v>
      </c>
      <c r="O154" s="128">
        <f>N154 / AA750</f>
        <v>0</v>
      </c>
      <c r="P154" s="276">
        <f>N154 / AA816</f>
        <v>0</v>
      </c>
      <c r="Q154" s="129">
        <f t="shared" si="90"/>
        <v>0</v>
      </c>
      <c r="R154" s="130">
        <f>Q154 / AA750*100</f>
        <v>0</v>
      </c>
      <c r="S154" s="286">
        <f>Q154 / AA816*100</f>
        <v>0</v>
      </c>
      <c r="T154" s="130">
        <f t="shared" si="91"/>
        <v>0</v>
      </c>
      <c r="U154" s="286">
        <f t="shared" si="92"/>
        <v>0</v>
      </c>
      <c r="V154" s="121">
        <f t="shared" si="93"/>
        <v>1</v>
      </c>
      <c r="W154" s="121">
        <v>0</v>
      </c>
      <c r="X154" s="121">
        <v>1</v>
      </c>
      <c r="Y154" s="128">
        <f t="shared" si="94"/>
        <v>0</v>
      </c>
      <c r="Z154" s="128">
        <f t="shared" si="95"/>
        <v>0</v>
      </c>
      <c r="AA154" s="75"/>
      <c r="AB154" s="131">
        <f>_xll.BDH(C154,$AB$11,$D$1,$D$1)</f>
        <v>35.159999999999997</v>
      </c>
      <c r="AC154" s="131">
        <f t="shared" si="96"/>
        <v>0.36000000000000654</v>
      </c>
      <c r="AD154" s="191">
        <f t="shared" si="97"/>
        <v>1.0238907849829539</v>
      </c>
      <c r="AE154" s="133">
        <v>0</v>
      </c>
      <c r="AF154" s="134">
        <f>IF(D154 = D816,1,_xll.BDP(K154,$AF$11)*L154)</f>
        <v>1</v>
      </c>
      <c r="AG154" s="135">
        <f>AC154*AE154*V154/AF154 / AI750</f>
        <v>0</v>
      </c>
      <c r="AH154" s="301">
        <f>AC154*AE154*V154/AF154 / AI816</f>
        <v>0</v>
      </c>
      <c r="AI154" s="78"/>
      <c r="AJ154" s="74"/>
      <c r="AK154" s="66"/>
    </row>
    <row r="155" spans="2:37" s="30" customFormat="1" ht="12" customHeight="1" x14ac:dyDescent="0.2">
      <c r="B155" s="121">
        <v>439</v>
      </c>
      <c r="C155" s="121" t="s">
        <v>713</v>
      </c>
      <c r="D155" s="121" t="str">
        <f>_xll.BDP(C155,$D$11)</f>
        <v>EUR</v>
      </c>
      <c r="E155" s="121" t="s">
        <v>745</v>
      </c>
      <c r="F155" s="122">
        <f>_xll.BDP(C155,$F$11)</f>
        <v>9.02</v>
      </c>
      <c r="G155" s="122">
        <f>_xll.BDP(C155,$G$11)</f>
        <v>9.0220000000000002</v>
      </c>
      <c r="H155" s="123">
        <f t="shared" si="87"/>
        <v>2.0000000000006679E-3</v>
      </c>
      <c r="I155" s="124">
        <f t="shared" si="88"/>
        <v>2.21729490022247E-2</v>
      </c>
      <c r="J155" s="125">
        <v>0</v>
      </c>
      <c r="K155" s="121" t="str">
        <f>CONCATENATE(D816,D155, " Curncy")</f>
        <v>EUREUR Curncy</v>
      </c>
      <c r="L155" s="121">
        <f>IF(D155 = D816,1,_xll.BDP(K155,$L$11))</f>
        <v>1</v>
      </c>
      <c r="M155" s="264">
        <f>IF(D155 = D816,1,_xll.BDP(K155,$M$11)*L155)</f>
        <v>1</v>
      </c>
      <c r="N155" s="127">
        <f t="shared" si="89"/>
        <v>0</v>
      </c>
      <c r="O155" s="128">
        <f>N155 / AA750</f>
        <v>0</v>
      </c>
      <c r="P155" s="276">
        <f>N155 / AA816</f>
        <v>0</v>
      </c>
      <c r="Q155" s="129">
        <f t="shared" si="90"/>
        <v>0</v>
      </c>
      <c r="R155" s="130">
        <f>Q155 / AA750*100</f>
        <v>0</v>
      </c>
      <c r="S155" s="286">
        <f>Q155 / AA816*100</f>
        <v>0</v>
      </c>
      <c r="T155" s="130">
        <f t="shared" si="91"/>
        <v>0</v>
      </c>
      <c r="U155" s="286">
        <f t="shared" si="92"/>
        <v>0</v>
      </c>
      <c r="V155" s="121">
        <f t="shared" si="93"/>
        <v>1</v>
      </c>
      <c r="W155" s="121">
        <v>0</v>
      </c>
      <c r="X155" s="121">
        <v>1</v>
      </c>
      <c r="Y155" s="128">
        <f t="shared" si="94"/>
        <v>0</v>
      </c>
      <c r="Z155" s="128">
        <f t="shared" si="95"/>
        <v>0</v>
      </c>
      <c r="AA155" s="75"/>
      <c r="AB155" s="131">
        <f>_xll.BDH(C155,$AB$11,$D$1,$D$1)</f>
        <v>8.8539999999999992</v>
      </c>
      <c r="AC155" s="131">
        <f t="shared" si="96"/>
        <v>0.16600000000000037</v>
      </c>
      <c r="AD155" s="191">
        <f t="shared" si="97"/>
        <v>1.8748588208719268</v>
      </c>
      <c r="AE155" s="133">
        <v>0</v>
      </c>
      <c r="AF155" s="134">
        <f>IF(D155 = D816,1,_xll.BDP(K155,$AF$11)*L155)</f>
        <v>1</v>
      </c>
      <c r="AG155" s="135">
        <f>AC155*AE155*V155/AF155 / AI750</f>
        <v>0</v>
      </c>
      <c r="AH155" s="301">
        <f>AC155*AE155*V155/AF155 / AI816</f>
        <v>0</v>
      </c>
      <c r="AI155" s="78"/>
      <c r="AJ155" s="74"/>
      <c r="AK155" s="66"/>
    </row>
    <row r="156" spans="2:37" s="30" customFormat="1" ht="12" customHeight="1" x14ac:dyDescent="0.2">
      <c r="B156" s="121">
        <v>23985</v>
      </c>
      <c r="C156" s="121" t="s">
        <v>191</v>
      </c>
      <c r="D156" s="121" t="str">
        <f>_xll.BDP(C156,$D$11)</f>
        <v>EUR</v>
      </c>
      <c r="E156" s="121" t="s">
        <v>338</v>
      </c>
      <c r="F156" s="122">
        <f>_xll.BDP(C156,$F$11)</f>
        <v>15.14</v>
      </c>
      <c r="G156" s="122">
        <f>_xll.BDP(C156,$G$11)</f>
        <v>15.04</v>
      </c>
      <c r="H156" s="123">
        <f t="shared" si="87"/>
        <v>-0.10000000000000142</v>
      </c>
      <c r="I156" s="124">
        <f t="shared" si="88"/>
        <v>-0.66050198150595396</v>
      </c>
      <c r="J156" s="125">
        <v>-354000</v>
      </c>
      <c r="K156" s="121" t="str">
        <f>CONCATENATE(D816,D156, " Curncy")</f>
        <v>EUREUR Curncy</v>
      </c>
      <c r="L156" s="121">
        <f>IF(D156 = D816,1,_xll.BDP(K156,$L$11))</f>
        <v>1</v>
      </c>
      <c r="M156" s="264">
        <f>IF(D156 = D816,1,_xll.BDP(K156,$M$11)*L156)</f>
        <v>1</v>
      </c>
      <c r="N156" s="127">
        <f t="shared" si="89"/>
        <v>35400.000000000502</v>
      </c>
      <c r="O156" s="128">
        <f>N156 / AA750</f>
        <v>2.1433088307224761E-4</v>
      </c>
      <c r="P156" s="276">
        <f>N156 / AA816</f>
        <v>1.9763655750031745E-4</v>
      </c>
      <c r="Q156" s="129">
        <f t="shared" si="90"/>
        <v>-5324160</v>
      </c>
      <c r="R156" s="130">
        <f>Q156 / AA750*100</f>
        <v>-3.2235364814065584</v>
      </c>
      <c r="S156" s="286">
        <f>Q156 / AA816*100</f>
        <v>-2.9724538248047319</v>
      </c>
      <c r="T156" s="130">
        <f t="shared" si="91"/>
        <v>-3.2235364814065584</v>
      </c>
      <c r="U156" s="286">
        <f t="shared" si="92"/>
        <v>0</v>
      </c>
      <c r="V156" s="121">
        <f t="shared" si="93"/>
        <v>1</v>
      </c>
      <c r="W156" s="121">
        <v>0</v>
      </c>
      <c r="X156" s="121">
        <v>1</v>
      </c>
      <c r="Y156" s="128">
        <f t="shared" si="94"/>
        <v>2.1433088307224761E-4</v>
      </c>
      <c r="Z156" s="128">
        <f t="shared" si="95"/>
        <v>0</v>
      </c>
      <c r="AA156" s="75"/>
      <c r="AB156" s="131">
        <f>_xll.BDH(C156,$AB$11,$D$1,$D$1)</f>
        <v>15.38</v>
      </c>
      <c r="AC156" s="131">
        <f t="shared" si="96"/>
        <v>-0.24000000000000021</v>
      </c>
      <c r="AD156" s="191">
        <f t="shared" si="97"/>
        <v>-1.5604681404421339</v>
      </c>
      <c r="AE156" s="133">
        <v>-354000</v>
      </c>
      <c r="AF156" s="134">
        <f>IF(D156 = D816,1,_xll.BDP(K156,$AF$11)*L156)</f>
        <v>1</v>
      </c>
      <c r="AG156" s="135">
        <f>AC156*AE156*V156/AF156 / AI750</f>
        <v>5.1081446284682917E-4</v>
      </c>
      <c r="AH156" s="301">
        <f>AC156*AE156*V156/AF156 / AI816</f>
        <v>4.7124991105532062E-4</v>
      </c>
      <c r="AI156" s="78"/>
      <c r="AJ156" s="74"/>
      <c r="AK156" s="66"/>
    </row>
    <row r="157" spans="2:37" s="30" customFormat="1" ht="12" customHeight="1" x14ac:dyDescent="0.2">
      <c r="B157" s="121">
        <v>19397</v>
      </c>
      <c r="C157" s="121" t="s">
        <v>714</v>
      </c>
      <c r="D157" s="121" t="str">
        <f>_xll.BDP(C157,$D$11)</f>
        <v>EUR</v>
      </c>
      <c r="E157" s="121" t="s">
        <v>746</v>
      </c>
      <c r="F157" s="122">
        <f>_xll.BDP(C157,$F$11)</f>
        <v>19.420000000000002</v>
      </c>
      <c r="G157" s="122">
        <f>_xll.BDP(C157,$G$11)</f>
        <v>19.350000000000001</v>
      </c>
      <c r="H157" s="123">
        <f t="shared" si="87"/>
        <v>-7.0000000000000284E-2</v>
      </c>
      <c r="I157" s="124">
        <f t="shared" si="88"/>
        <v>-0.36045314109165955</v>
      </c>
      <c r="J157" s="125">
        <v>0</v>
      </c>
      <c r="K157" s="121" t="str">
        <f>CONCATENATE(D816,D157, " Curncy")</f>
        <v>EUREUR Curncy</v>
      </c>
      <c r="L157" s="121">
        <f>IF(D157 = D816,1,_xll.BDP(K157,$L$11))</f>
        <v>1</v>
      </c>
      <c r="M157" s="264">
        <f>IF(D157 = D816,1,_xll.BDP(K157,$M$11)*L157)</f>
        <v>1</v>
      </c>
      <c r="N157" s="127">
        <f t="shared" si="89"/>
        <v>0</v>
      </c>
      <c r="O157" s="128">
        <f>N157 / AA750</f>
        <v>0</v>
      </c>
      <c r="P157" s="276">
        <f>N157 / AA816</f>
        <v>0</v>
      </c>
      <c r="Q157" s="129">
        <f t="shared" si="90"/>
        <v>0</v>
      </c>
      <c r="R157" s="130">
        <f>Q157 / AA750*100</f>
        <v>0</v>
      </c>
      <c r="S157" s="286">
        <f>Q157 / AA816*100</f>
        <v>0</v>
      </c>
      <c r="T157" s="130">
        <f t="shared" si="91"/>
        <v>0</v>
      </c>
      <c r="U157" s="286">
        <f t="shared" si="92"/>
        <v>0</v>
      </c>
      <c r="V157" s="121">
        <f t="shared" si="93"/>
        <v>1</v>
      </c>
      <c r="W157" s="121">
        <v>0</v>
      </c>
      <c r="X157" s="121">
        <v>1</v>
      </c>
      <c r="Y157" s="128">
        <f t="shared" si="94"/>
        <v>0</v>
      </c>
      <c r="Z157" s="128">
        <f t="shared" si="95"/>
        <v>0</v>
      </c>
      <c r="AA157" s="75"/>
      <c r="AB157" s="131">
        <f>_xll.BDH(C157,$AB$11,$D$1,$D$1)</f>
        <v>19.23</v>
      </c>
      <c r="AC157" s="131">
        <f t="shared" si="96"/>
        <v>0.19000000000000128</v>
      </c>
      <c r="AD157" s="191">
        <f t="shared" si="97"/>
        <v>0.98803952158086994</v>
      </c>
      <c r="AE157" s="133">
        <v>0</v>
      </c>
      <c r="AF157" s="134">
        <f>IF(D157 = D816,1,_xll.BDP(K157,$AF$11)*L157)</f>
        <v>1</v>
      </c>
      <c r="AG157" s="135">
        <f>AC157*AE157*V157/AF157 / AI750</f>
        <v>0</v>
      </c>
      <c r="AH157" s="301">
        <f>AC157*AE157*V157/AF157 / AI816</f>
        <v>0</v>
      </c>
      <c r="AI157" s="78"/>
      <c r="AJ157" s="74"/>
      <c r="AK157" s="66"/>
    </row>
    <row r="158" spans="2:37" s="30" customFormat="1" ht="12" customHeight="1" x14ac:dyDescent="0.2">
      <c r="B158" s="121">
        <v>26538</v>
      </c>
      <c r="C158" s="121" t="s">
        <v>715</v>
      </c>
      <c r="D158" s="121" t="str">
        <f>_xll.BDP(C158,$D$11)</f>
        <v>EUR</v>
      </c>
      <c r="E158" s="121" t="s">
        <v>747</v>
      </c>
      <c r="F158" s="122">
        <f>_xll.BDP(C158,$F$11)</f>
        <v>31.7</v>
      </c>
      <c r="G158" s="122">
        <f>_xll.BDP(C158,$G$11)</f>
        <v>31.28</v>
      </c>
      <c r="H158" s="123">
        <f t="shared" si="87"/>
        <v>-0.41999999999999815</v>
      </c>
      <c r="I158" s="124">
        <f t="shared" si="88"/>
        <v>-1.3249211356466819</v>
      </c>
      <c r="J158" s="125">
        <v>0</v>
      </c>
      <c r="K158" s="121" t="str">
        <f>CONCATENATE(D816,D158, " Curncy")</f>
        <v>EUREUR Curncy</v>
      </c>
      <c r="L158" s="121">
        <f>IF(D158 = D816,1,_xll.BDP(K158,$L$11))</f>
        <v>1</v>
      </c>
      <c r="M158" s="264">
        <f>IF(D158 = D816,1,_xll.BDP(K158,$M$11)*L158)</f>
        <v>1</v>
      </c>
      <c r="N158" s="127">
        <f t="shared" si="89"/>
        <v>0</v>
      </c>
      <c r="O158" s="128">
        <f>N158 / AA750</f>
        <v>0</v>
      </c>
      <c r="P158" s="276">
        <f>N158 / AA816</f>
        <v>0</v>
      </c>
      <c r="Q158" s="129">
        <f t="shared" si="90"/>
        <v>0</v>
      </c>
      <c r="R158" s="130">
        <f>Q158 / AA750*100</f>
        <v>0</v>
      </c>
      <c r="S158" s="286">
        <f>Q158 / AA816*100</f>
        <v>0</v>
      </c>
      <c r="T158" s="130">
        <f t="shared" si="91"/>
        <v>0</v>
      </c>
      <c r="U158" s="286">
        <f t="shared" si="92"/>
        <v>0</v>
      </c>
      <c r="V158" s="121">
        <f t="shared" si="93"/>
        <v>1</v>
      </c>
      <c r="W158" s="121">
        <v>0</v>
      </c>
      <c r="X158" s="121">
        <v>1</v>
      </c>
      <c r="Y158" s="128">
        <f t="shared" si="94"/>
        <v>0</v>
      </c>
      <c r="Z158" s="128">
        <f t="shared" si="95"/>
        <v>0</v>
      </c>
      <c r="AA158" s="75"/>
      <c r="AB158" s="131">
        <f>_xll.BDH(C158,$AB$11,$D$1,$D$1)</f>
        <v>30.04</v>
      </c>
      <c r="AC158" s="131">
        <f t="shared" si="96"/>
        <v>1.6600000000000001</v>
      </c>
      <c r="AD158" s="191">
        <f t="shared" si="97"/>
        <v>5.5259653794940089</v>
      </c>
      <c r="AE158" s="133">
        <v>0</v>
      </c>
      <c r="AF158" s="134">
        <f>IF(D158 = D816,1,_xll.BDP(K158,$AF$11)*L158)</f>
        <v>1</v>
      </c>
      <c r="AG158" s="135">
        <f>AC158*AE158*V158/AF158 / AI750</f>
        <v>0</v>
      </c>
      <c r="AH158" s="301">
        <f>AC158*AE158*V158/AF158 / AI816</f>
        <v>0</v>
      </c>
      <c r="AI158" s="78"/>
      <c r="AJ158" s="74"/>
      <c r="AK158" s="66"/>
    </row>
    <row r="159" spans="2:37" s="30" customFormat="1" ht="12" customHeight="1" x14ac:dyDescent="0.2">
      <c r="B159" s="121">
        <v>2559</v>
      </c>
      <c r="C159" s="121" t="s">
        <v>716</v>
      </c>
      <c r="D159" s="121" t="str">
        <f>_xll.BDP(C159,$D$11)</f>
        <v>EUR</v>
      </c>
      <c r="E159" s="121" t="s">
        <v>748</v>
      </c>
      <c r="F159" s="122">
        <f>_xll.BDP(C159,$F$11)</f>
        <v>79.78</v>
      </c>
      <c r="G159" s="122">
        <f>_xll.BDP(C159,$G$11)</f>
        <v>79.180000000000007</v>
      </c>
      <c r="H159" s="123">
        <f t="shared" si="87"/>
        <v>-0.59999999999999432</v>
      </c>
      <c r="I159" s="124">
        <f t="shared" si="88"/>
        <v>-0.75206818751566096</v>
      </c>
      <c r="J159" s="125">
        <v>0</v>
      </c>
      <c r="K159" s="121" t="str">
        <f>CONCATENATE(D816,D159, " Curncy")</f>
        <v>EUREUR Curncy</v>
      </c>
      <c r="L159" s="121">
        <f>IF(D159 = D816,1,_xll.BDP(K159,$L$11))</f>
        <v>1</v>
      </c>
      <c r="M159" s="264">
        <f>IF(D159 = D816,1,_xll.BDP(K159,$M$11)*L159)</f>
        <v>1</v>
      </c>
      <c r="N159" s="127">
        <f t="shared" si="89"/>
        <v>0</v>
      </c>
      <c r="O159" s="128">
        <f>N159 / AA750</f>
        <v>0</v>
      </c>
      <c r="P159" s="276">
        <f>N159 / AA816</f>
        <v>0</v>
      </c>
      <c r="Q159" s="129">
        <f t="shared" si="90"/>
        <v>0</v>
      </c>
      <c r="R159" s="130">
        <f>Q159 / AA750*100</f>
        <v>0</v>
      </c>
      <c r="S159" s="286">
        <f>Q159 / AA816*100</f>
        <v>0</v>
      </c>
      <c r="T159" s="130">
        <f t="shared" si="91"/>
        <v>0</v>
      </c>
      <c r="U159" s="286">
        <f t="shared" si="92"/>
        <v>0</v>
      </c>
      <c r="V159" s="121">
        <f t="shared" si="93"/>
        <v>1</v>
      </c>
      <c r="W159" s="121">
        <v>0</v>
      </c>
      <c r="X159" s="121">
        <v>1</v>
      </c>
      <c r="Y159" s="128">
        <f t="shared" si="94"/>
        <v>0</v>
      </c>
      <c r="Z159" s="128">
        <f t="shared" si="95"/>
        <v>0</v>
      </c>
      <c r="AA159" s="75"/>
      <c r="AB159" s="131">
        <f>_xll.BDH(C159,$AB$11,$D$1,$D$1)</f>
        <v>79.84</v>
      </c>
      <c r="AC159" s="131">
        <f t="shared" si="96"/>
        <v>-6.0000000000002274E-2</v>
      </c>
      <c r="AD159" s="191">
        <f t="shared" si="97"/>
        <v>-7.5150300601205242E-2</v>
      </c>
      <c r="AE159" s="133">
        <v>0</v>
      </c>
      <c r="AF159" s="134">
        <f>IF(D159 = D816,1,_xll.BDP(K159,$AF$11)*L159)</f>
        <v>1</v>
      </c>
      <c r="AG159" s="135">
        <f>AC159*AE159*V159/AF159 / AI750</f>
        <v>0</v>
      </c>
      <c r="AH159" s="301">
        <f>AC159*AE159*V159/AF159 / AI816</f>
        <v>0</v>
      </c>
      <c r="AI159" s="78"/>
      <c r="AJ159" s="74"/>
      <c r="AK159" s="66"/>
    </row>
    <row r="160" spans="2:37" s="30" customFormat="1" ht="12" customHeight="1" x14ac:dyDescent="0.2">
      <c r="B160" s="121">
        <v>3015</v>
      </c>
      <c r="C160" s="121" t="s">
        <v>717</v>
      </c>
      <c r="D160" s="121" t="str">
        <f>_xll.BDP(C160,$D$11)</f>
        <v>EUR</v>
      </c>
      <c r="E160" s="121" t="s">
        <v>749</v>
      </c>
      <c r="F160" s="122">
        <f>_xll.BDP(C160,$F$11)</f>
        <v>102.3</v>
      </c>
      <c r="G160" s="122">
        <f>_xll.BDP(C160,$G$11)</f>
        <v>101.1</v>
      </c>
      <c r="H160" s="123">
        <f t="shared" si="87"/>
        <v>-1.2000000000000028</v>
      </c>
      <c r="I160" s="124">
        <f t="shared" si="88"/>
        <v>-1.1730205278592403</v>
      </c>
      <c r="J160" s="125">
        <v>0</v>
      </c>
      <c r="K160" s="121" t="str">
        <f>CONCATENATE(D816,D160, " Curncy")</f>
        <v>EUREUR Curncy</v>
      </c>
      <c r="L160" s="121">
        <f>IF(D160 = D816,1,_xll.BDP(K160,$L$11))</f>
        <v>1</v>
      </c>
      <c r="M160" s="264">
        <f>IF(D160 = D816,1,_xll.BDP(K160,$M$11)*L160)</f>
        <v>1</v>
      </c>
      <c r="N160" s="127">
        <f t="shared" si="89"/>
        <v>0</v>
      </c>
      <c r="O160" s="128">
        <f>N160 / AA750</f>
        <v>0</v>
      </c>
      <c r="P160" s="276">
        <f>N160 / AA816</f>
        <v>0</v>
      </c>
      <c r="Q160" s="129">
        <f t="shared" si="90"/>
        <v>0</v>
      </c>
      <c r="R160" s="130">
        <f>Q160 / AA750*100</f>
        <v>0</v>
      </c>
      <c r="S160" s="286">
        <f>Q160 / AA816*100</f>
        <v>0</v>
      </c>
      <c r="T160" s="130">
        <f t="shared" si="91"/>
        <v>0</v>
      </c>
      <c r="U160" s="286">
        <f t="shared" si="92"/>
        <v>0</v>
      </c>
      <c r="V160" s="121">
        <f t="shared" si="93"/>
        <v>1</v>
      </c>
      <c r="W160" s="121">
        <v>0</v>
      </c>
      <c r="X160" s="121">
        <v>1</v>
      </c>
      <c r="Y160" s="128">
        <f t="shared" si="94"/>
        <v>0</v>
      </c>
      <c r="Z160" s="128">
        <f t="shared" si="95"/>
        <v>0</v>
      </c>
      <c r="AA160" s="75"/>
      <c r="AB160" s="131">
        <f>_xll.BDH(C160,$AB$11,$D$1,$D$1)</f>
        <v>100.9</v>
      </c>
      <c r="AC160" s="131">
        <f t="shared" si="96"/>
        <v>1.3999999999999915</v>
      </c>
      <c r="AD160" s="191">
        <f t="shared" si="97"/>
        <v>1.3875123885034601</v>
      </c>
      <c r="AE160" s="133">
        <v>0</v>
      </c>
      <c r="AF160" s="134">
        <f>IF(D160 = D816,1,_xll.BDP(K160,$AF$11)*L160)</f>
        <v>1</v>
      </c>
      <c r="AG160" s="135">
        <f>AC160*AE160*V160/AF160 / AI750</f>
        <v>0</v>
      </c>
      <c r="AH160" s="301">
        <f>AC160*AE160*V160/AF160 / AI816</f>
        <v>0</v>
      </c>
      <c r="AI160" s="78"/>
      <c r="AJ160" s="74"/>
      <c r="AK160" s="66"/>
    </row>
    <row r="161" spans="2:37" s="30" customFormat="1" ht="12" customHeight="1" x14ac:dyDescent="0.2">
      <c r="B161" s="121">
        <v>6438</v>
      </c>
      <c r="C161" s="121" t="s">
        <v>718</v>
      </c>
      <c r="D161" s="121" t="str">
        <f>_xll.BDP(C161,$D$11)</f>
        <v>EUR</v>
      </c>
      <c r="E161" s="121" t="s">
        <v>750</v>
      </c>
      <c r="F161" s="122">
        <f>_xll.BDP(C161,$F$11)</f>
        <v>151.69999999999999</v>
      </c>
      <c r="G161" s="122">
        <f>_xll.BDP(C161,$G$11)</f>
        <v>148.6</v>
      </c>
      <c r="H161" s="123">
        <f t="shared" si="87"/>
        <v>-3.0999999999999943</v>
      </c>
      <c r="I161" s="124">
        <f t="shared" si="88"/>
        <v>-2.0435069215556987</v>
      </c>
      <c r="J161" s="125">
        <v>0</v>
      </c>
      <c r="K161" s="121" t="str">
        <f>CONCATENATE(D816,D161, " Curncy")</f>
        <v>EUREUR Curncy</v>
      </c>
      <c r="L161" s="121">
        <f>IF(D161 = D816,1,_xll.BDP(K161,$L$11))</f>
        <v>1</v>
      </c>
      <c r="M161" s="264">
        <f>IF(D161 = D816,1,_xll.BDP(K161,$M$11)*L161)</f>
        <v>1</v>
      </c>
      <c r="N161" s="127">
        <f t="shared" si="89"/>
        <v>0</v>
      </c>
      <c r="O161" s="128">
        <f>N161 / AA750</f>
        <v>0</v>
      </c>
      <c r="P161" s="276">
        <f>N161 / AA816</f>
        <v>0</v>
      </c>
      <c r="Q161" s="129">
        <f t="shared" si="90"/>
        <v>0</v>
      </c>
      <c r="R161" s="130">
        <f>Q161 / AA750*100</f>
        <v>0</v>
      </c>
      <c r="S161" s="286">
        <f>Q161 / AA816*100</f>
        <v>0</v>
      </c>
      <c r="T161" s="130">
        <f t="shared" si="91"/>
        <v>0</v>
      </c>
      <c r="U161" s="286">
        <f t="shared" si="92"/>
        <v>0</v>
      </c>
      <c r="V161" s="121">
        <f t="shared" si="93"/>
        <v>1</v>
      </c>
      <c r="W161" s="121">
        <v>0</v>
      </c>
      <c r="X161" s="121">
        <v>1</v>
      </c>
      <c r="Y161" s="128">
        <f t="shared" si="94"/>
        <v>0</v>
      </c>
      <c r="Z161" s="128">
        <f t="shared" si="95"/>
        <v>0</v>
      </c>
      <c r="AA161" s="75"/>
      <c r="AB161" s="131">
        <f>_xll.BDH(C161,$AB$11,$D$1,$D$1)</f>
        <v>148.1</v>
      </c>
      <c r="AC161" s="131">
        <f t="shared" si="96"/>
        <v>3.5999999999999943</v>
      </c>
      <c r="AD161" s="191">
        <f t="shared" si="97"/>
        <v>2.4307900067521908</v>
      </c>
      <c r="AE161" s="133">
        <v>0</v>
      </c>
      <c r="AF161" s="134">
        <f>IF(D161 = D816,1,_xll.BDP(K161,$AF$11)*L161)</f>
        <v>1</v>
      </c>
      <c r="AG161" s="135">
        <f>AC161*AE161*V161/AF161 / AI750</f>
        <v>0</v>
      </c>
      <c r="AH161" s="301">
        <f>AC161*AE161*V161/AF161 / AI816</f>
        <v>0</v>
      </c>
      <c r="AI161" s="78"/>
      <c r="AJ161" s="74"/>
      <c r="AK161" s="66"/>
    </row>
    <row r="162" spans="2:37" s="30" customFormat="1" ht="12" customHeight="1" x14ac:dyDescent="0.2">
      <c r="B162" s="121">
        <v>18813</v>
      </c>
      <c r="C162" s="121" t="s">
        <v>719</v>
      </c>
      <c r="D162" s="121" t="str">
        <f>_xll.BDP(C162,$D$11)</f>
        <v>EUR</v>
      </c>
      <c r="E162" s="121" t="s">
        <v>751</v>
      </c>
      <c r="F162" s="122">
        <f>_xll.BDP(C162,$F$11)</f>
        <v>70.760000000000005</v>
      </c>
      <c r="G162" s="122">
        <f>_xll.BDP(C162,$G$11)</f>
        <v>70.16</v>
      </c>
      <c r="H162" s="123">
        <f t="shared" si="87"/>
        <v>-0.60000000000000853</v>
      </c>
      <c r="I162" s="124">
        <f t="shared" si="88"/>
        <v>-0.84793668739401984</v>
      </c>
      <c r="J162" s="125">
        <v>0</v>
      </c>
      <c r="K162" s="121" t="str">
        <f>CONCATENATE(D816,D162, " Curncy")</f>
        <v>EUREUR Curncy</v>
      </c>
      <c r="L162" s="121">
        <f>IF(D162 = D816,1,_xll.BDP(K162,$L$11))</f>
        <v>1</v>
      </c>
      <c r="M162" s="264">
        <f>IF(D162 = D816,1,_xll.BDP(K162,$M$11)*L162)</f>
        <v>1</v>
      </c>
      <c r="N162" s="127">
        <f t="shared" si="89"/>
        <v>0</v>
      </c>
      <c r="O162" s="128">
        <f>N162 / AA750</f>
        <v>0</v>
      </c>
      <c r="P162" s="276">
        <f>N162 / AA816</f>
        <v>0</v>
      </c>
      <c r="Q162" s="129">
        <f t="shared" si="90"/>
        <v>0</v>
      </c>
      <c r="R162" s="130">
        <f>Q162 / AA750*100</f>
        <v>0</v>
      </c>
      <c r="S162" s="286">
        <f>Q162 / AA816*100</f>
        <v>0</v>
      </c>
      <c r="T162" s="130">
        <f t="shared" si="91"/>
        <v>0</v>
      </c>
      <c r="U162" s="286">
        <f t="shared" si="92"/>
        <v>0</v>
      </c>
      <c r="V162" s="121">
        <f t="shared" si="93"/>
        <v>1</v>
      </c>
      <c r="W162" s="121">
        <v>0</v>
      </c>
      <c r="X162" s="121">
        <v>1</v>
      </c>
      <c r="Y162" s="128">
        <f t="shared" si="94"/>
        <v>0</v>
      </c>
      <c r="Z162" s="128">
        <f t="shared" si="95"/>
        <v>0</v>
      </c>
      <c r="AA162" s="75"/>
      <c r="AB162" s="131">
        <f>_xll.BDH(C162,$AB$11,$D$1,$D$1)</f>
        <v>70.7</v>
      </c>
      <c r="AC162" s="131">
        <f t="shared" si="96"/>
        <v>6.0000000000002274E-2</v>
      </c>
      <c r="AD162" s="191">
        <f t="shared" si="97"/>
        <v>8.4865629420088087E-2</v>
      </c>
      <c r="AE162" s="133">
        <v>0</v>
      </c>
      <c r="AF162" s="134">
        <f>IF(D162 = D816,1,_xll.BDP(K162,$AF$11)*L162)</f>
        <v>1</v>
      </c>
      <c r="AG162" s="135">
        <f>AC162*AE162*V162/AF162 / AI750</f>
        <v>0</v>
      </c>
      <c r="AH162" s="301">
        <f>AC162*AE162*V162/AF162 / AI816</f>
        <v>0</v>
      </c>
      <c r="AI162" s="78"/>
      <c r="AJ162" s="74"/>
      <c r="AK162" s="66"/>
    </row>
    <row r="163" spans="2:37" s="30" customFormat="1" ht="12" customHeight="1" x14ac:dyDescent="0.2">
      <c r="B163" s="121">
        <v>1980</v>
      </c>
      <c r="C163" s="121" t="s">
        <v>190</v>
      </c>
      <c r="D163" s="121" t="str">
        <f>_xll.BDP(C163,$D$11)</f>
        <v>EUR</v>
      </c>
      <c r="E163" s="121" t="s">
        <v>409</v>
      </c>
      <c r="F163" s="122">
        <f>_xll.BDP(C163,$F$11)</f>
        <v>21.74</v>
      </c>
      <c r="G163" s="122">
        <f>_xll.BDP(C163,$G$11)</f>
        <v>21.2</v>
      </c>
      <c r="H163" s="123">
        <f t="shared" si="87"/>
        <v>-0.53999999999999915</v>
      </c>
      <c r="I163" s="124">
        <f t="shared" si="88"/>
        <v>-2.4839006439742373</v>
      </c>
      <c r="J163" s="125">
        <v>-207000</v>
      </c>
      <c r="K163" s="121" t="str">
        <f>CONCATENATE(D816,D163, " Curncy")</f>
        <v>EUREUR Curncy</v>
      </c>
      <c r="L163" s="121">
        <f>IF(D163 = D816,1,_xll.BDP(K163,$L$11))</f>
        <v>1</v>
      </c>
      <c r="M163" s="264">
        <f>IF(D163 = D816,1,_xll.BDP(K163,$M$11)*L163)</f>
        <v>1</v>
      </c>
      <c r="N163" s="127">
        <f t="shared" si="89"/>
        <v>111779.99999999983</v>
      </c>
      <c r="O163" s="128">
        <f>N163 / AA750</f>
        <v>6.7677700875184922E-4</v>
      </c>
      <c r="P163" s="276">
        <f>N163 / AA816</f>
        <v>6.2406255359845017E-4</v>
      </c>
      <c r="Q163" s="129">
        <f t="shared" si="90"/>
        <v>-4388400</v>
      </c>
      <c r="R163" s="130">
        <f>Q163 / AA750*100</f>
        <v>-2.6569764047294862</v>
      </c>
      <c r="S163" s="286">
        <f>Q163 / AA816*100</f>
        <v>-2.4500233585716971</v>
      </c>
      <c r="T163" s="130">
        <f t="shared" si="91"/>
        <v>-2.6569764047294862</v>
      </c>
      <c r="U163" s="286">
        <f t="shared" si="92"/>
        <v>0</v>
      </c>
      <c r="V163" s="121">
        <f t="shared" si="93"/>
        <v>1</v>
      </c>
      <c r="W163" s="121">
        <v>0</v>
      </c>
      <c r="X163" s="121">
        <v>1</v>
      </c>
      <c r="Y163" s="128">
        <f t="shared" si="94"/>
        <v>6.7677700875184922E-4</v>
      </c>
      <c r="Z163" s="128">
        <f t="shared" si="95"/>
        <v>0</v>
      </c>
      <c r="AA163" s="75"/>
      <c r="AB163" s="131">
        <f>_xll.BDH(C163,$AB$11,$D$1,$D$1)</f>
        <v>22.46</v>
      </c>
      <c r="AC163" s="131">
        <f t="shared" si="96"/>
        <v>-0.72000000000000242</v>
      </c>
      <c r="AD163" s="191">
        <f t="shared" si="97"/>
        <v>-3.2056990204808655</v>
      </c>
      <c r="AE163" s="133">
        <v>-207000</v>
      </c>
      <c r="AF163" s="134">
        <f>IF(D163 = D816,1,_xll.BDP(K163,$AF$11)*L163)</f>
        <v>1</v>
      </c>
      <c r="AG163" s="135">
        <f>AC163*AE163*V163/AF163 / AI750</f>
        <v>8.9608977804486354E-4</v>
      </c>
      <c r="AH163" s="301">
        <f>AC163*AE163*V163/AF163 / AI816</f>
        <v>8.2668416600382728E-4</v>
      </c>
      <c r="AI163" s="78"/>
      <c r="AJ163" s="74"/>
      <c r="AK163" s="66"/>
    </row>
    <row r="164" spans="2:37" s="30" customFormat="1" ht="12" customHeight="1" x14ac:dyDescent="0.2">
      <c r="B164" s="121">
        <v>1933</v>
      </c>
      <c r="C164" s="121" t="s">
        <v>189</v>
      </c>
      <c r="D164" s="121" t="str">
        <f>_xll.BDP(C164,$D$11)</f>
        <v>EUR</v>
      </c>
      <c r="E164" s="121" t="s">
        <v>331</v>
      </c>
      <c r="F164" s="122">
        <f>_xll.BDP(C164,$F$11)</f>
        <v>23.44</v>
      </c>
      <c r="G164" s="122">
        <f>_xll.BDP(C164,$G$11)</f>
        <v>23.19</v>
      </c>
      <c r="H164" s="123">
        <f t="shared" si="87"/>
        <v>-0.25</v>
      </c>
      <c r="I164" s="124">
        <f t="shared" si="88"/>
        <v>-1.0665529010238908</v>
      </c>
      <c r="J164" s="125">
        <v>-43000</v>
      </c>
      <c r="K164" s="121" t="str">
        <f>CONCATENATE(D816,D164, " Curncy")</f>
        <v>EUREUR Curncy</v>
      </c>
      <c r="L164" s="121">
        <f>IF(D164 = D816,1,_xll.BDP(K164,$L$11))</f>
        <v>1</v>
      </c>
      <c r="M164" s="264">
        <f>IF(D164 = D816,1,_xll.BDP(K164,$M$11)*L164)</f>
        <v>1</v>
      </c>
      <c r="N164" s="127">
        <f t="shared" si="89"/>
        <v>10750</v>
      </c>
      <c r="O164" s="128">
        <f>N164 / AA750</f>
        <v>6.5086355735215516E-5</v>
      </c>
      <c r="P164" s="276">
        <f>N164 / AA816</f>
        <v>6.0016751218315888E-5</v>
      </c>
      <c r="Q164" s="129">
        <f t="shared" si="90"/>
        <v>-997170</v>
      </c>
      <c r="R164" s="130">
        <f>Q164 / AA750*100</f>
        <v>-0.60374103579985905</v>
      </c>
      <c r="S164" s="286">
        <f>Q164 / AA816*100</f>
        <v>-0.55671538430109813</v>
      </c>
      <c r="T164" s="130">
        <f t="shared" si="91"/>
        <v>-0.60374103579985905</v>
      </c>
      <c r="U164" s="286">
        <f t="shared" si="92"/>
        <v>0</v>
      </c>
      <c r="V164" s="121">
        <f t="shared" si="93"/>
        <v>1</v>
      </c>
      <c r="W164" s="121">
        <v>0</v>
      </c>
      <c r="X164" s="121">
        <v>1</v>
      </c>
      <c r="Y164" s="128">
        <f t="shared" si="94"/>
        <v>6.5086355735215516E-5</v>
      </c>
      <c r="Z164" s="128">
        <f t="shared" si="95"/>
        <v>0</v>
      </c>
      <c r="AA164" s="75"/>
      <c r="AB164" s="131">
        <f>_xll.BDH(C164,$AB$11,$D$1,$D$1)</f>
        <v>23.87</v>
      </c>
      <c r="AC164" s="131">
        <f t="shared" si="96"/>
        <v>-0.42999999999999972</v>
      </c>
      <c r="AD164" s="191">
        <f t="shared" si="97"/>
        <v>-1.8014243820695421</v>
      </c>
      <c r="AE164" s="133">
        <v>-43000</v>
      </c>
      <c r="AF164" s="134">
        <f>IF(D164 = D816,1,_xll.BDP(K164,$AF$11)*L164)</f>
        <v>1</v>
      </c>
      <c r="AG164" s="135">
        <f>AC164*AE164*V164/AF164 / AI750</f>
        <v>1.1116948467558683E-4</v>
      </c>
      <c r="AH164" s="301">
        <f>AC164*AE164*V164/AF164 / AI816</f>
        <v>1.0255897899497252E-4</v>
      </c>
      <c r="AI164" s="78"/>
      <c r="AJ164" s="74"/>
      <c r="AK164" s="66"/>
    </row>
    <row r="165" spans="2:37" s="30" customFormat="1" ht="12" customHeight="1" x14ac:dyDescent="0.2">
      <c r="B165" s="121">
        <v>516</v>
      </c>
      <c r="C165" s="121" t="s">
        <v>720</v>
      </c>
      <c r="D165" s="121" t="str">
        <f>_xll.BDP(C165,$D$11)</f>
        <v>EUR</v>
      </c>
      <c r="E165" s="121" t="s">
        <v>752</v>
      </c>
      <c r="F165" s="122">
        <f>_xll.BDP(C165,$F$11)</f>
        <v>94.75</v>
      </c>
      <c r="G165" s="122">
        <f>_xll.BDP(C165,$G$11)</f>
        <v>95</v>
      </c>
      <c r="H165" s="123">
        <f t="shared" si="87"/>
        <v>0.25</v>
      </c>
      <c r="I165" s="124">
        <f t="shared" si="88"/>
        <v>0.26385224274406333</v>
      </c>
      <c r="J165" s="125">
        <v>0</v>
      </c>
      <c r="K165" s="121" t="str">
        <f>CONCATENATE(D816,D165, " Curncy")</f>
        <v>EUREUR Curncy</v>
      </c>
      <c r="L165" s="121">
        <f>IF(D165 = D816,1,_xll.BDP(K165,$L$11))</f>
        <v>1</v>
      </c>
      <c r="M165" s="264">
        <f>IF(D165 = D816,1,_xll.BDP(K165,$M$11)*L165)</f>
        <v>1</v>
      </c>
      <c r="N165" s="127">
        <f t="shared" si="89"/>
        <v>0</v>
      </c>
      <c r="O165" s="128">
        <f>N165 / AA750</f>
        <v>0</v>
      </c>
      <c r="P165" s="276">
        <f>N165 / AA816</f>
        <v>0</v>
      </c>
      <c r="Q165" s="129">
        <f t="shared" si="90"/>
        <v>0</v>
      </c>
      <c r="R165" s="130">
        <f>Q165 / AA750*100</f>
        <v>0</v>
      </c>
      <c r="S165" s="286">
        <f>Q165 / AA816*100</f>
        <v>0</v>
      </c>
      <c r="T165" s="130">
        <f t="shared" si="91"/>
        <v>0</v>
      </c>
      <c r="U165" s="286">
        <f t="shared" si="92"/>
        <v>0</v>
      </c>
      <c r="V165" s="121">
        <f t="shared" si="93"/>
        <v>1</v>
      </c>
      <c r="W165" s="121">
        <v>0</v>
      </c>
      <c r="X165" s="121">
        <v>1</v>
      </c>
      <c r="Y165" s="128">
        <f t="shared" si="94"/>
        <v>0</v>
      </c>
      <c r="Z165" s="128">
        <f t="shared" si="95"/>
        <v>0</v>
      </c>
      <c r="AA165" s="75"/>
      <c r="AB165" s="131">
        <f>_xll.BDH(C165,$AB$11,$D$1,$D$1)</f>
        <v>94.9</v>
      </c>
      <c r="AC165" s="131">
        <f t="shared" si="96"/>
        <v>-0.15000000000000568</v>
      </c>
      <c r="AD165" s="191">
        <f t="shared" si="97"/>
        <v>-0.15806111696523253</v>
      </c>
      <c r="AE165" s="133">
        <v>0</v>
      </c>
      <c r="AF165" s="134">
        <f>IF(D165 = D816,1,_xll.BDP(K165,$AF$11)*L165)</f>
        <v>1</v>
      </c>
      <c r="AG165" s="135">
        <f>AC165*AE165*V165/AF165 / AI750</f>
        <v>0</v>
      </c>
      <c r="AH165" s="301">
        <f>AC165*AE165*V165/AF165 / AI816</f>
        <v>0</v>
      </c>
      <c r="AI165" s="78"/>
      <c r="AJ165" s="74"/>
      <c r="AK165" s="66"/>
    </row>
    <row r="166" spans="2:37" s="30" customFormat="1" ht="12" customHeight="1" x14ac:dyDescent="0.2">
      <c r="B166" s="121">
        <v>125</v>
      </c>
      <c r="C166" s="121" t="s">
        <v>721</v>
      </c>
      <c r="D166" s="121" t="str">
        <f>_xll.BDP(C166,$D$11)</f>
        <v>EUR</v>
      </c>
      <c r="E166" s="121" t="s">
        <v>753</v>
      </c>
      <c r="F166" s="122">
        <f>_xll.BDP(C166,$F$11)</f>
        <v>188.85</v>
      </c>
      <c r="G166" s="122">
        <f>_xll.BDP(C166,$G$11)</f>
        <v>186.95</v>
      </c>
      <c r="H166" s="123">
        <f t="shared" si="87"/>
        <v>-1.9000000000000057</v>
      </c>
      <c r="I166" s="124">
        <f t="shared" si="88"/>
        <v>-1.0060894890124468</v>
      </c>
      <c r="J166" s="125">
        <v>0</v>
      </c>
      <c r="K166" s="121" t="str">
        <f>CONCATENATE(D816,D166, " Curncy")</f>
        <v>EUREUR Curncy</v>
      </c>
      <c r="L166" s="121">
        <f>IF(D166 = D816,1,_xll.BDP(K166,$L$11))</f>
        <v>1</v>
      </c>
      <c r="M166" s="264">
        <f>IF(D166 = D816,1,_xll.BDP(K166,$M$11)*L166)</f>
        <v>1</v>
      </c>
      <c r="N166" s="127">
        <f t="shared" si="89"/>
        <v>0</v>
      </c>
      <c r="O166" s="128">
        <f>N166 / AA750</f>
        <v>0</v>
      </c>
      <c r="P166" s="276">
        <f>N166 / AA816</f>
        <v>0</v>
      </c>
      <c r="Q166" s="129">
        <f t="shared" si="90"/>
        <v>0</v>
      </c>
      <c r="R166" s="130">
        <f>Q166 / AA750*100</f>
        <v>0</v>
      </c>
      <c r="S166" s="286">
        <f>Q166 / AA816*100</f>
        <v>0</v>
      </c>
      <c r="T166" s="130">
        <f t="shared" si="91"/>
        <v>0</v>
      </c>
      <c r="U166" s="286">
        <f t="shared" si="92"/>
        <v>0</v>
      </c>
      <c r="V166" s="121">
        <f t="shared" si="93"/>
        <v>1</v>
      </c>
      <c r="W166" s="121">
        <v>0</v>
      </c>
      <c r="X166" s="121">
        <v>1</v>
      </c>
      <c r="Y166" s="128">
        <f t="shared" si="94"/>
        <v>0</v>
      </c>
      <c r="Z166" s="128">
        <f t="shared" si="95"/>
        <v>0</v>
      </c>
      <c r="AA166" s="75"/>
      <c r="AB166" s="131">
        <f>_xll.BDH(C166,$AB$11,$D$1,$D$1)</f>
        <v>184.6</v>
      </c>
      <c r="AC166" s="131">
        <f t="shared" si="96"/>
        <v>4.25</v>
      </c>
      <c r="AD166" s="191">
        <f t="shared" si="97"/>
        <v>2.3022751895991336</v>
      </c>
      <c r="AE166" s="133">
        <v>0</v>
      </c>
      <c r="AF166" s="134">
        <f>IF(D166 = D816,1,_xll.BDP(K166,$AF$11)*L166)</f>
        <v>1</v>
      </c>
      <c r="AG166" s="135">
        <f>AC166*AE166*V166/AF166 / AI750</f>
        <v>0</v>
      </c>
      <c r="AH166" s="301">
        <f>AC166*AE166*V166/AF166 / AI816</f>
        <v>0</v>
      </c>
      <c r="AI166" s="78"/>
      <c r="AJ166" s="74"/>
      <c r="AK166" s="66"/>
    </row>
    <row r="167" spans="2:37" s="30" customFormat="1" ht="12" customHeight="1" x14ac:dyDescent="0.2">
      <c r="B167" s="121">
        <v>3439</v>
      </c>
      <c r="C167" s="121" t="s">
        <v>722</v>
      </c>
      <c r="D167" s="121" t="str">
        <f>_xll.BDP(C167,$D$11)</f>
        <v>EUR</v>
      </c>
      <c r="E167" s="121" t="s">
        <v>754</v>
      </c>
      <c r="F167" s="122">
        <f>_xll.BDP(C167,$F$11)</f>
        <v>67.5</v>
      </c>
      <c r="G167" s="122">
        <f>_xll.BDP(C167,$G$11)</f>
        <v>66.86</v>
      </c>
      <c r="H167" s="123">
        <f t="shared" si="87"/>
        <v>-0.64000000000000057</v>
      </c>
      <c r="I167" s="124">
        <f t="shared" si="88"/>
        <v>-0.94814814814814896</v>
      </c>
      <c r="J167" s="125">
        <v>0</v>
      </c>
      <c r="K167" s="121" t="str">
        <f>CONCATENATE(D816,D167, " Curncy")</f>
        <v>EUREUR Curncy</v>
      </c>
      <c r="L167" s="121">
        <f>IF(D167 = D816,1,_xll.BDP(K167,$L$11))</f>
        <v>1</v>
      </c>
      <c r="M167" s="264">
        <f>IF(D167 = D816,1,_xll.BDP(K167,$M$11)*L167)</f>
        <v>1</v>
      </c>
      <c r="N167" s="127">
        <f t="shared" si="89"/>
        <v>0</v>
      </c>
      <c r="O167" s="128">
        <f>N167 / AA750</f>
        <v>0</v>
      </c>
      <c r="P167" s="276">
        <f>N167 / AA816</f>
        <v>0</v>
      </c>
      <c r="Q167" s="129">
        <f t="shared" si="90"/>
        <v>0</v>
      </c>
      <c r="R167" s="130">
        <f>Q167 / AA750*100</f>
        <v>0</v>
      </c>
      <c r="S167" s="286">
        <f>Q167 / AA816*100</f>
        <v>0</v>
      </c>
      <c r="T167" s="130">
        <f t="shared" si="91"/>
        <v>0</v>
      </c>
      <c r="U167" s="286">
        <f t="shared" si="92"/>
        <v>0</v>
      </c>
      <c r="V167" s="121">
        <f t="shared" si="93"/>
        <v>1</v>
      </c>
      <c r="W167" s="121">
        <v>0</v>
      </c>
      <c r="X167" s="121">
        <v>1</v>
      </c>
      <c r="Y167" s="128">
        <f t="shared" si="94"/>
        <v>0</v>
      </c>
      <c r="Z167" s="128">
        <f t="shared" si="95"/>
        <v>0</v>
      </c>
      <c r="AA167" s="75"/>
      <c r="AB167" s="131">
        <f>_xll.BDH(C167,$AB$11,$D$1,$D$1)</f>
        <v>65.28</v>
      </c>
      <c r="AC167" s="131">
        <f t="shared" si="96"/>
        <v>2.2199999999999989</v>
      </c>
      <c r="AD167" s="191">
        <f t="shared" si="97"/>
        <v>3.4007352941176454</v>
      </c>
      <c r="AE167" s="133">
        <v>0</v>
      </c>
      <c r="AF167" s="134">
        <f>IF(D167 = D816,1,_xll.BDP(K167,$AF$11)*L167)</f>
        <v>1</v>
      </c>
      <c r="AG167" s="135">
        <f>AC167*AE167*V167/AF167 / AI750</f>
        <v>0</v>
      </c>
      <c r="AH167" s="301">
        <f>AC167*AE167*V167/AF167 / AI816</f>
        <v>0</v>
      </c>
      <c r="AI167" s="78"/>
      <c r="AJ167" s="74"/>
      <c r="AK167" s="66"/>
    </row>
    <row r="168" spans="2:37" s="30" customFormat="1" ht="12" customHeight="1" x14ac:dyDescent="0.2">
      <c r="B168" s="121">
        <v>1770</v>
      </c>
      <c r="C168" s="121" t="s">
        <v>723</v>
      </c>
      <c r="D168" s="121" t="str">
        <f>_xll.BDP(C168,$D$11)</f>
        <v>EUR</v>
      </c>
      <c r="E168" s="121" t="s">
        <v>755</v>
      </c>
      <c r="F168" s="122">
        <f>_xll.BDP(C168,$F$11)</f>
        <v>28.18</v>
      </c>
      <c r="G168" s="122">
        <f>_xll.BDP(C168,$G$11)</f>
        <v>27.58</v>
      </c>
      <c r="H168" s="123">
        <f t="shared" si="87"/>
        <v>-0.60000000000000142</v>
      </c>
      <c r="I168" s="124">
        <f t="shared" si="88"/>
        <v>-2.1291696238467046</v>
      </c>
      <c r="J168" s="125">
        <v>0</v>
      </c>
      <c r="K168" s="121" t="str">
        <f>CONCATENATE(D816,D168, " Curncy")</f>
        <v>EUREUR Curncy</v>
      </c>
      <c r="L168" s="121">
        <f>IF(D168 = D816,1,_xll.BDP(K168,$L$11))</f>
        <v>1</v>
      </c>
      <c r="M168" s="264">
        <f>IF(D168 = D816,1,_xll.BDP(K168,$M$11)*L168)</f>
        <v>1</v>
      </c>
      <c r="N168" s="127">
        <f t="shared" si="89"/>
        <v>0</v>
      </c>
      <c r="O168" s="128">
        <f>N168 / AA750</f>
        <v>0</v>
      </c>
      <c r="P168" s="276">
        <f>N168 / AA816</f>
        <v>0</v>
      </c>
      <c r="Q168" s="129">
        <f t="shared" si="90"/>
        <v>0</v>
      </c>
      <c r="R168" s="130">
        <f>Q168 / AA750*100</f>
        <v>0</v>
      </c>
      <c r="S168" s="286">
        <f>Q168 / AA816*100</f>
        <v>0</v>
      </c>
      <c r="T168" s="130">
        <f t="shared" si="91"/>
        <v>0</v>
      </c>
      <c r="U168" s="286">
        <f t="shared" si="92"/>
        <v>0</v>
      </c>
      <c r="V168" s="121">
        <f t="shared" si="93"/>
        <v>1</v>
      </c>
      <c r="W168" s="121">
        <v>0</v>
      </c>
      <c r="X168" s="121">
        <v>1</v>
      </c>
      <c r="Y168" s="128">
        <f t="shared" si="94"/>
        <v>0</v>
      </c>
      <c r="Z168" s="128">
        <f t="shared" si="95"/>
        <v>0</v>
      </c>
      <c r="AA168" s="75"/>
      <c r="AB168" s="131">
        <f>_xll.BDH(C168,$AB$11,$D$1,$D$1)</f>
        <v>27.98</v>
      </c>
      <c r="AC168" s="131">
        <f t="shared" si="96"/>
        <v>0.19999999999999929</v>
      </c>
      <c r="AD168" s="191">
        <f t="shared" si="97"/>
        <v>0.71479628305932552</v>
      </c>
      <c r="AE168" s="133">
        <v>0</v>
      </c>
      <c r="AF168" s="134">
        <f>IF(D168 = D816,1,_xll.BDP(K168,$AF$11)*L168)</f>
        <v>1</v>
      </c>
      <c r="AG168" s="135">
        <f>AC168*AE168*V168/AF168 / AI750</f>
        <v>0</v>
      </c>
      <c r="AH168" s="301">
        <f>AC168*AE168*V168/AF168 / AI816</f>
        <v>0</v>
      </c>
      <c r="AI168" s="78"/>
      <c r="AJ168" s="74"/>
      <c r="AK168" s="66"/>
    </row>
    <row r="169" spans="2:37" s="30" customFormat="1" ht="12" customHeight="1" x14ac:dyDescent="0.2">
      <c r="B169" s="121">
        <v>2760</v>
      </c>
      <c r="C169" s="121"/>
      <c r="D169" s="121" t="s">
        <v>7</v>
      </c>
      <c r="E169" s="121" t="s">
        <v>188</v>
      </c>
      <c r="F169" s="122">
        <v>0</v>
      </c>
      <c r="G169" s="122">
        <v>0</v>
      </c>
      <c r="H169" s="123">
        <f t="shared" si="87"/>
        <v>0</v>
      </c>
      <c r="I169" s="124">
        <f t="shared" si="88"/>
        <v>0</v>
      </c>
      <c r="J169" s="125">
        <v>3500000</v>
      </c>
      <c r="K169" s="121" t="str">
        <f>CONCATENATE(D816,D169, " Curncy")</f>
        <v>EUREUR Curncy</v>
      </c>
      <c r="L169" s="121">
        <f>IF(D169 = D816,1,_xll.BDP(K169,$L$11))</f>
        <v>1</v>
      </c>
      <c r="M169" s="264">
        <f>IF(D169 = D816,1,_xll.BDP(K169,$M$11)*L169)</f>
        <v>1</v>
      </c>
      <c r="N169" s="127">
        <f t="shared" si="89"/>
        <v>0</v>
      </c>
      <c r="O169" s="128">
        <f>N169 / AA750</f>
        <v>0</v>
      </c>
      <c r="P169" s="276">
        <f>N169 / AA816</f>
        <v>0</v>
      </c>
      <c r="Q169" s="129">
        <f t="shared" si="90"/>
        <v>0</v>
      </c>
      <c r="R169" s="130">
        <f>Q169 / AA750*100</f>
        <v>0</v>
      </c>
      <c r="S169" s="286">
        <f>Q169 / AA816*100</f>
        <v>0</v>
      </c>
      <c r="T169" s="130">
        <f t="shared" si="91"/>
        <v>0</v>
      </c>
      <c r="U169" s="286">
        <f t="shared" si="92"/>
        <v>0</v>
      </c>
      <c r="V169" s="121">
        <f t="shared" si="93"/>
        <v>1</v>
      </c>
      <c r="W169" s="121">
        <v>1</v>
      </c>
      <c r="X169" s="121">
        <v>1</v>
      </c>
      <c r="Y169" s="128">
        <f t="shared" si="94"/>
        <v>0</v>
      </c>
      <c r="Z169" s="128">
        <f t="shared" si="95"/>
        <v>0</v>
      </c>
      <c r="AA169" s="75"/>
      <c r="AB169" s="131">
        <v>0</v>
      </c>
      <c r="AC169" s="131">
        <f t="shared" si="96"/>
        <v>0</v>
      </c>
      <c r="AD169" s="191">
        <f t="shared" si="97"/>
        <v>0</v>
      </c>
      <c r="AE169" s="133">
        <v>3500000</v>
      </c>
      <c r="AF169" s="134">
        <f>IF(D169 = D816,1,_xll.BDP(K169,$AF$11)*L169)</f>
        <v>1</v>
      </c>
      <c r="AG169" s="135">
        <f>AC169*AE169*V169/AF169 / AI750</f>
        <v>0</v>
      </c>
      <c r="AH169" s="301">
        <f>AC169*AE169*V169/AF169 / AI816</f>
        <v>0</v>
      </c>
      <c r="AI169" s="78"/>
      <c r="AJ169" s="74"/>
      <c r="AK169" s="66"/>
    </row>
    <row r="170" spans="2:37" s="30" customFormat="1" ht="12" customHeight="1" x14ac:dyDescent="0.2">
      <c r="B170" s="121">
        <v>168</v>
      </c>
      <c r="C170" s="121" t="s">
        <v>724</v>
      </c>
      <c r="D170" s="121" t="str">
        <f>_xll.BDP(C170,$D$11)</f>
        <v>EUR</v>
      </c>
      <c r="E170" s="121" t="s">
        <v>1371</v>
      </c>
      <c r="F170" s="122">
        <f>_xll.BDP(C170,$F$11)</f>
        <v>115.35</v>
      </c>
      <c r="G170" s="122">
        <f>_xll.BDP(C170,$G$11)</f>
        <v>113.2</v>
      </c>
      <c r="H170" s="123">
        <f t="shared" si="87"/>
        <v>-2.1499999999999915</v>
      </c>
      <c r="I170" s="124">
        <f t="shared" si="88"/>
        <v>-1.8638925010836513</v>
      </c>
      <c r="J170" s="125">
        <v>0</v>
      </c>
      <c r="K170" s="121" t="str">
        <f>CONCATENATE(D816,D170, " Curncy")</f>
        <v>EUREUR Curncy</v>
      </c>
      <c r="L170" s="121">
        <f>IF(D170 = D816,1,_xll.BDP(K170,$L$11))</f>
        <v>1</v>
      </c>
      <c r="M170" s="264">
        <f>IF(D170 = D816,1,_xll.BDP(K170,$M$11)*L170)</f>
        <v>1</v>
      </c>
      <c r="N170" s="127">
        <f t="shared" si="89"/>
        <v>0</v>
      </c>
      <c r="O170" s="128">
        <f>N170 / AA750</f>
        <v>0</v>
      </c>
      <c r="P170" s="276">
        <f>N170 / AA816</f>
        <v>0</v>
      </c>
      <c r="Q170" s="129">
        <f t="shared" si="90"/>
        <v>0</v>
      </c>
      <c r="R170" s="130">
        <f>Q170 / AA750*100</f>
        <v>0</v>
      </c>
      <c r="S170" s="286">
        <f>Q170 / AA816*100</f>
        <v>0</v>
      </c>
      <c r="T170" s="130">
        <f t="shared" si="91"/>
        <v>0</v>
      </c>
      <c r="U170" s="286">
        <f t="shared" si="92"/>
        <v>0</v>
      </c>
      <c r="V170" s="121">
        <f t="shared" si="93"/>
        <v>1</v>
      </c>
      <c r="W170" s="121">
        <v>0</v>
      </c>
      <c r="X170" s="121">
        <v>1</v>
      </c>
      <c r="Y170" s="128">
        <f t="shared" si="94"/>
        <v>0</v>
      </c>
      <c r="Z170" s="128">
        <f t="shared" si="95"/>
        <v>0</v>
      </c>
      <c r="AA170" s="75"/>
      <c r="AB170" s="131">
        <f>_xll.BDH(C170,$AB$11,$D$1,$D$1)</f>
        <v>113.4</v>
      </c>
      <c r="AC170" s="131">
        <f t="shared" si="96"/>
        <v>1.9499999999999886</v>
      </c>
      <c r="AD170" s="191">
        <f t="shared" si="97"/>
        <v>1.7195767195767093</v>
      </c>
      <c r="AE170" s="133">
        <v>0</v>
      </c>
      <c r="AF170" s="134">
        <f>IF(D170 = D816,1,_xll.BDP(K170,$AF$11)*L170)</f>
        <v>1</v>
      </c>
      <c r="AG170" s="135">
        <f>AC170*AE170*V170/AF170 / AI750</f>
        <v>0</v>
      </c>
      <c r="AH170" s="301">
        <f>AC170*AE170*V170/AF170 / AI816</f>
        <v>0</v>
      </c>
      <c r="AI170" s="78"/>
      <c r="AJ170" s="74"/>
      <c r="AK170" s="66"/>
    </row>
    <row r="171" spans="2:37" s="30" customFormat="1" ht="12" customHeight="1" x14ac:dyDescent="0.2">
      <c r="B171" s="121">
        <v>42</v>
      </c>
      <c r="C171" s="121" t="s">
        <v>725</v>
      </c>
      <c r="D171" s="121" t="str">
        <f>_xll.BDP(C171,$D$11)</f>
        <v>EUR</v>
      </c>
      <c r="E171" s="121" t="s">
        <v>1372</v>
      </c>
      <c r="F171" s="122">
        <f>_xll.BDP(C171,$F$11)</f>
        <v>27.38</v>
      </c>
      <c r="G171" s="122">
        <f>_xll.BDP(C171,$G$11)</f>
        <v>26.88</v>
      </c>
      <c r="H171" s="123">
        <f t="shared" si="87"/>
        <v>-0.5</v>
      </c>
      <c r="I171" s="124">
        <f t="shared" si="88"/>
        <v>-1.8261504747991237</v>
      </c>
      <c r="J171" s="125">
        <v>0</v>
      </c>
      <c r="K171" s="121" t="str">
        <f>CONCATENATE(D816,D171, " Curncy")</f>
        <v>EUREUR Curncy</v>
      </c>
      <c r="L171" s="121">
        <f>IF(D171 = D816,1,_xll.BDP(K171,$L$11))</f>
        <v>1</v>
      </c>
      <c r="M171" s="264">
        <f>IF(D171 = D816,1,_xll.BDP(K171,$M$11)*L171)</f>
        <v>1</v>
      </c>
      <c r="N171" s="127">
        <f t="shared" si="89"/>
        <v>0</v>
      </c>
      <c r="O171" s="128">
        <f>N171 / AA750</f>
        <v>0</v>
      </c>
      <c r="P171" s="276">
        <f>N171 / AA816</f>
        <v>0</v>
      </c>
      <c r="Q171" s="129">
        <f t="shared" si="90"/>
        <v>0</v>
      </c>
      <c r="R171" s="130">
        <f>Q171 / AA750*100</f>
        <v>0</v>
      </c>
      <c r="S171" s="286">
        <f>Q171 / AA816*100</f>
        <v>0</v>
      </c>
      <c r="T171" s="130">
        <f t="shared" si="91"/>
        <v>0</v>
      </c>
      <c r="U171" s="286">
        <f t="shared" si="92"/>
        <v>0</v>
      </c>
      <c r="V171" s="121">
        <f t="shared" si="93"/>
        <v>1</v>
      </c>
      <c r="W171" s="121">
        <v>0</v>
      </c>
      <c r="X171" s="121">
        <v>1</v>
      </c>
      <c r="Y171" s="128">
        <f t="shared" si="94"/>
        <v>0</v>
      </c>
      <c r="Z171" s="128">
        <f t="shared" si="95"/>
        <v>0</v>
      </c>
      <c r="AA171" s="75"/>
      <c r="AB171" s="131">
        <f>_xll.BDH(C171,$AB$11,$D$1,$D$1)</f>
        <v>26.96</v>
      </c>
      <c r="AC171" s="131">
        <f t="shared" si="96"/>
        <v>0.41999999999999815</v>
      </c>
      <c r="AD171" s="191">
        <f t="shared" si="97"/>
        <v>1.5578635014836726</v>
      </c>
      <c r="AE171" s="133">
        <v>0</v>
      </c>
      <c r="AF171" s="134">
        <f>IF(D171 = D816,1,_xll.BDP(K171,$AF$11)*L171)</f>
        <v>1</v>
      </c>
      <c r="AG171" s="135">
        <f>AC171*AE171*V171/AF171 / AI750</f>
        <v>0</v>
      </c>
      <c r="AH171" s="301">
        <f>AC171*AE171*V171/AF171 / AI816</f>
        <v>0</v>
      </c>
      <c r="AI171" s="78"/>
      <c r="AJ171" s="74"/>
      <c r="AK171" s="66"/>
    </row>
    <row r="172" spans="2:37" s="30" customFormat="1" ht="12" customHeight="1" x14ac:dyDescent="0.2">
      <c r="B172" s="121">
        <v>2089</v>
      </c>
      <c r="C172" s="121" t="s">
        <v>726</v>
      </c>
      <c r="D172" s="121" t="str">
        <f>_xll.BDP(C172,$D$11)</f>
        <v>EUR</v>
      </c>
      <c r="E172" s="121" t="s">
        <v>756</v>
      </c>
      <c r="F172" s="122">
        <f>_xll.BDP(C172,$F$11)</f>
        <v>20.059999999999999</v>
      </c>
      <c r="G172" s="122">
        <f>_xll.BDP(C172,$G$11)</f>
        <v>19.954999999999998</v>
      </c>
      <c r="H172" s="123">
        <f t="shared" si="87"/>
        <v>-0.10500000000000043</v>
      </c>
      <c r="I172" s="124">
        <f t="shared" si="88"/>
        <v>-0.52342971086739998</v>
      </c>
      <c r="J172" s="125">
        <v>0</v>
      </c>
      <c r="K172" s="121" t="str">
        <f>CONCATENATE(D816,D172, " Curncy")</f>
        <v>EUREUR Curncy</v>
      </c>
      <c r="L172" s="121">
        <f>IF(D172 = D816,1,_xll.BDP(K172,$L$11))</f>
        <v>1</v>
      </c>
      <c r="M172" s="264">
        <f>IF(D172 = D816,1,_xll.BDP(K172,$M$11)*L172)</f>
        <v>1</v>
      </c>
      <c r="N172" s="127">
        <f t="shared" si="89"/>
        <v>0</v>
      </c>
      <c r="O172" s="128">
        <f>N172 / AA750</f>
        <v>0</v>
      </c>
      <c r="P172" s="276">
        <f>N172 / AA816</f>
        <v>0</v>
      </c>
      <c r="Q172" s="129">
        <f t="shared" si="90"/>
        <v>0</v>
      </c>
      <c r="R172" s="130">
        <f>Q172 / AA750*100</f>
        <v>0</v>
      </c>
      <c r="S172" s="286">
        <f>Q172 / AA816*100</f>
        <v>0</v>
      </c>
      <c r="T172" s="130">
        <f t="shared" si="91"/>
        <v>0</v>
      </c>
      <c r="U172" s="286">
        <f t="shared" si="92"/>
        <v>0</v>
      </c>
      <c r="V172" s="121">
        <f t="shared" si="93"/>
        <v>1</v>
      </c>
      <c r="W172" s="121">
        <v>0</v>
      </c>
      <c r="X172" s="121">
        <v>1</v>
      </c>
      <c r="Y172" s="128">
        <f t="shared" si="94"/>
        <v>0</v>
      </c>
      <c r="Z172" s="128">
        <f t="shared" si="95"/>
        <v>0</v>
      </c>
      <c r="AA172" s="75"/>
      <c r="AB172" s="131">
        <f>_xll.BDH(C172,$AB$11,$D$1,$D$1)</f>
        <v>19.875</v>
      </c>
      <c r="AC172" s="131">
        <f t="shared" si="96"/>
        <v>0.18499999999999872</v>
      </c>
      <c r="AD172" s="191">
        <f t="shared" si="97"/>
        <v>0.93081761006288655</v>
      </c>
      <c r="AE172" s="133">
        <v>0</v>
      </c>
      <c r="AF172" s="134">
        <f>IF(D172 = D816,1,_xll.BDP(K172,$AF$11)*L172)</f>
        <v>1</v>
      </c>
      <c r="AG172" s="135">
        <f>AC172*AE172*V172/AF172 / AI750</f>
        <v>0</v>
      </c>
      <c r="AH172" s="301">
        <f>AC172*AE172*V172/AF172 / AI816</f>
        <v>0</v>
      </c>
      <c r="AI172" s="78"/>
      <c r="AJ172" s="74"/>
      <c r="AK172" s="66"/>
    </row>
    <row r="173" spans="2:37" s="30" customFormat="1" ht="12" customHeight="1" x14ac:dyDescent="0.2">
      <c r="B173" s="121">
        <v>2450</v>
      </c>
      <c r="C173" s="121" t="s">
        <v>187</v>
      </c>
      <c r="D173" s="121" t="str">
        <f>_xll.BDP(C173,$D$11)</f>
        <v>EUR</v>
      </c>
      <c r="E173" s="121" t="s">
        <v>408</v>
      </c>
      <c r="F173" s="122">
        <f>_xll.BDP(C173,$F$11)</f>
        <v>84.97</v>
      </c>
      <c r="G173" s="122">
        <f>_xll.BDP(C173,$G$11)</f>
        <v>83.6</v>
      </c>
      <c r="H173" s="123">
        <f t="shared" si="87"/>
        <v>-1.3700000000000045</v>
      </c>
      <c r="I173" s="124">
        <f t="shared" si="88"/>
        <v>-1.6123337648581906</v>
      </c>
      <c r="J173" s="125">
        <v>6438</v>
      </c>
      <c r="K173" s="121" t="str">
        <f>CONCATENATE(D816,D173, " Curncy")</f>
        <v>EUREUR Curncy</v>
      </c>
      <c r="L173" s="121">
        <f>IF(D173 = D816,1,_xll.BDP(K173,$L$11))</f>
        <v>1</v>
      </c>
      <c r="M173" s="264">
        <f>IF(D173 = D816,1,_xll.BDP(K173,$M$11)*L173)</f>
        <v>1</v>
      </c>
      <c r="N173" s="127">
        <f t="shared" si="89"/>
        <v>-8820.0600000000286</v>
      </c>
      <c r="O173" s="128">
        <f>N173 / AA750</f>
        <v>-5.3401447699157842E-5</v>
      </c>
      <c r="P173" s="276">
        <f>N173 / AA816</f>
        <v>-4.9241985744243811E-5</v>
      </c>
      <c r="Q173" s="129">
        <f t="shared" si="90"/>
        <v>538216.79999999993</v>
      </c>
      <c r="R173" s="130">
        <f>Q173 / AA750*100</f>
        <v>0.32586576844157522</v>
      </c>
      <c r="S173" s="286">
        <f>Q173 / AA816*100</f>
        <v>0.30048394220574953</v>
      </c>
      <c r="T173" s="130">
        <f t="shared" si="91"/>
        <v>0</v>
      </c>
      <c r="U173" s="286">
        <f t="shared" si="92"/>
        <v>0.32586576844157522</v>
      </c>
      <c r="V173" s="121">
        <f t="shared" si="93"/>
        <v>1</v>
      </c>
      <c r="W173" s="121">
        <v>0</v>
      </c>
      <c r="X173" s="121">
        <v>1</v>
      </c>
      <c r="Y173" s="128">
        <f t="shared" si="94"/>
        <v>0</v>
      </c>
      <c r="Z173" s="128">
        <f t="shared" si="95"/>
        <v>0</v>
      </c>
      <c r="AA173" s="75"/>
      <c r="AB173" s="131">
        <f>_xll.BDH(C173,$AB$11,$D$1,$D$1)</f>
        <v>84.78</v>
      </c>
      <c r="AC173" s="131">
        <f t="shared" si="96"/>
        <v>0.18999999999999773</v>
      </c>
      <c r="AD173" s="191">
        <f t="shared" si="97"/>
        <v>0.22410945977824689</v>
      </c>
      <c r="AE173" s="133">
        <v>6438</v>
      </c>
      <c r="AF173" s="134">
        <f>IF(D173 = D816,1,_xll.BDP(K173,$AF$11)*L173)</f>
        <v>1</v>
      </c>
      <c r="AG173" s="135">
        <f>AC173*AE173*V173/AF173 / AI750</f>
        <v>7.3545017330919292E-6</v>
      </c>
      <c r="AH173" s="301">
        <f>AC173*AE173*V173/AF173 / AI816</f>
        <v>6.7848671869242216E-6</v>
      </c>
      <c r="AI173" s="78"/>
      <c r="AJ173" s="74"/>
      <c r="AK173" s="66"/>
    </row>
    <row r="174" spans="2:37" s="30" customFormat="1" ht="12" customHeight="1" x14ac:dyDescent="0.2">
      <c r="B174" s="121">
        <v>6735</v>
      </c>
      <c r="C174" s="121" t="s">
        <v>727</v>
      </c>
      <c r="D174" s="121" t="str">
        <f>_xll.BDP(C174,$D$11)</f>
        <v>EUR</v>
      </c>
      <c r="E174" s="121" t="s">
        <v>1373</v>
      </c>
      <c r="F174" s="122">
        <f>_xll.BDP(C174,$F$11)</f>
        <v>11.45</v>
      </c>
      <c r="G174" s="122">
        <f>_xll.BDP(C174,$G$11)</f>
        <v>11.2</v>
      </c>
      <c r="H174" s="123">
        <f t="shared" si="87"/>
        <v>-0.25</v>
      </c>
      <c r="I174" s="124">
        <f t="shared" si="88"/>
        <v>-2.1834061135371181</v>
      </c>
      <c r="J174" s="125">
        <v>0</v>
      </c>
      <c r="K174" s="121" t="str">
        <f>CONCATENATE(D816,D174, " Curncy")</f>
        <v>EUREUR Curncy</v>
      </c>
      <c r="L174" s="121">
        <f>IF(D174 = D816,1,_xll.BDP(K174,$L$11))</f>
        <v>1</v>
      </c>
      <c r="M174" s="264">
        <f>IF(D174 = D816,1,_xll.BDP(K174,$M$11)*L174)</f>
        <v>1</v>
      </c>
      <c r="N174" s="127">
        <f t="shared" si="89"/>
        <v>0</v>
      </c>
      <c r="O174" s="128">
        <f>N174 / AA750</f>
        <v>0</v>
      </c>
      <c r="P174" s="276">
        <f>N174 / AA816</f>
        <v>0</v>
      </c>
      <c r="Q174" s="129">
        <f t="shared" si="90"/>
        <v>0</v>
      </c>
      <c r="R174" s="130">
        <f>Q174 / AA750*100</f>
        <v>0</v>
      </c>
      <c r="S174" s="286">
        <f>Q174 / AA816*100</f>
        <v>0</v>
      </c>
      <c r="T174" s="130">
        <f t="shared" si="91"/>
        <v>0</v>
      </c>
      <c r="U174" s="286">
        <f t="shared" si="92"/>
        <v>0</v>
      </c>
      <c r="V174" s="121">
        <f t="shared" si="93"/>
        <v>1</v>
      </c>
      <c r="W174" s="121">
        <v>0</v>
      </c>
      <c r="X174" s="121">
        <v>1</v>
      </c>
      <c r="Y174" s="128">
        <f t="shared" si="94"/>
        <v>0</v>
      </c>
      <c r="Z174" s="128">
        <f t="shared" si="95"/>
        <v>0</v>
      </c>
      <c r="AA174" s="75"/>
      <c r="AB174" s="131">
        <f>_xll.BDH(C174,$AB$11,$D$1,$D$1)</f>
        <v>11.54</v>
      </c>
      <c r="AC174" s="131">
        <f t="shared" si="96"/>
        <v>-8.9999999999999858E-2</v>
      </c>
      <c r="AD174" s="191">
        <f t="shared" si="97"/>
        <v>-0.77989601386481677</v>
      </c>
      <c r="AE174" s="133">
        <v>0</v>
      </c>
      <c r="AF174" s="134">
        <f>IF(D174 = D816,1,_xll.BDP(K174,$AF$11)*L174)</f>
        <v>1</v>
      </c>
      <c r="AG174" s="135">
        <f>AC174*AE174*V174/AF174 / AI750</f>
        <v>0</v>
      </c>
      <c r="AH174" s="301">
        <f>AC174*AE174*V174/AF174 / AI816</f>
        <v>0</v>
      </c>
      <c r="AI174" s="78"/>
      <c r="AJ174" s="74"/>
      <c r="AK174" s="66"/>
    </row>
    <row r="175" spans="2:37" s="30" customFormat="1" ht="12" customHeight="1" x14ac:dyDescent="0.2">
      <c r="B175" s="121">
        <v>1178</v>
      </c>
      <c r="C175" s="121" t="s">
        <v>728</v>
      </c>
      <c r="D175" s="121" t="str">
        <f>_xll.BDP(C175,$D$11)</f>
        <v>EUR</v>
      </c>
      <c r="E175" s="121" t="s">
        <v>757</v>
      </c>
      <c r="F175" s="122">
        <f>_xll.BDP(C175,$F$11)</f>
        <v>103.52</v>
      </c>
      <c r="G175" s="122">
        <f>_xll.BDP(C175,$G$11)</f>
        <v>102.02</v>
      </c>
      <c r="H175" s="123">
        <f t="shared" si="87"/>
        <v>-1.5</v>
      </c>
      <c r="I175" s="124">
        <f t="shared" si="88"/>
        <v>-1.4489953632148378</v>
      </c>
      <c r="J175" s="125">
        <v>0</v>
      </c>
      <c r="K175" s="121" t="str">
        <f>CONCATENATE(D816,D175, " Curncy")</f>
        <v>EUREUR Curncy</v>
      </c>
      <c r="L175" s="121">
        <f>IF(D175 = D816,1,_xll.BDP(K175,$L$11))</f>
        <v>1</v>
      </c>
      <c r="M175" s="264">
        <f>IF(D175 = D816,1,_xll.BDP(K175,$M$11)*L175)</f>
        <v>1</v>
      </c>
      <c r="N175" s="127">
        <f t="shared" si="89"/>
        <v>0</v>
      </c>
      <c r="O175" s="128">
        <f>N175 / AA750</f>
        <v>0</v>
      </c>
      <c r="P175" s="276">
        <f>N175 / AA816</f>
        <v>0</v>
      </c>
      <c r="Q175" s="129">
        <f t="shared" si="90"/>
        <v>0</v>
      </c>
      <c r="R175" s="130">
        <f>Q175 / AA750*100</f>
        <v>0</v>
      </c>
      <c r="S175" s="286">
        <f>Q175 / AA816*100</f>
        <v>0</v>
      </c>
      <c r="T175" s="130">
        <f t="shared" si="91"/>
        <v>0</v>
      </c>
      <c r="U175" s="286">
        <f t="shared" si="92"/>
        <v>0</v>
      </c>
      <c r="V175" s="121">
        <f t="shared" si="93"/>
        <v>1</v>
      </c>
      <c r="W175" s="121">
        <v>0</v>
      </c>
      <c r="X175" s="121">
        <v>1</v>
      </c>
      <c r="Y175" s="128">
        <f t="shared" si="94"/>
        <v>0</v>
      </c>
      <c r="Z175" s="128">
        <f t="shared" si="95"/>
        <v>0</v>
      </c>
      <c r="AA175" s="75"/>
      <c r="AB175" s="131">
        <f>_xll.BDH(C175,$AB$11,$D$1,$D$1)</f>
        <v>101.8</v>
      </c>
      <c r="AC175" s="131">
        <f t="shared" si="96"/>
        <v>1.7199999999999989</v>
      </c>
      <c r="AD175" s="191">
        <f t="shared" si="97"/>
        <v>1.6895874263261286</v>
      </c>
      <c r="AE175" s="133">
        <v>0</v>
      </c>
      <c r="AF175" s="134">
        <f>IF(D175 = D816,1,_xll.BDP(K175,$AF$11)*L175)</f>
        <v>1</v>
      </c>
      <c r="AG175" s="135">
        <f>AC175*AE175*V175/AF175 / AI750</f>
        <v>0</v>
      </c>
      <c r="AH175" s="301">
        <f>AC175*AE175*V175/AF175 / AI816</f>
        <v>0</v>
      </c>
      <c r="AI175" s="78"/>
      <c r="AJ175" s="74"/>
      <c r="AK175" s="66"/>
    </row>
    <row r="176" spans="2:37" s="30" customFormat="1" ht="12" customHeight="1" x14ac:dyDescent="0.2">
      <c r="B176" s="121">
        <v>27088</v>
      </c>
      <c r="C176" s="121" t="s">
        <v>452</v>
      </c>
      <c r="D176" s="121" t="str">
        <f>_xll.BDP(C176,$D$11)</f>
        <v>EUR</v>
      </c>
      <c r="E176" s="121" t="s">
        <v>453</v>
      </c>
      <c r="F176" s="122">
        <f>_xll.BDP(C176,$F$11)</f>
        <v>138.75</v>
      </c>
      <c r="G176" s="122">
        <f>_xll.BDP(C176,$G$11)</f>
        <v>138.05000000000001</v>
      </c>
      <c r="H176" s="123">
        <f t="shared" si="87"/>
        <v>-0.69999999999998863</v>
      </c>
      <c r="I176" s="124">
        <f t="shared" si="88"/>
        <v>-0.50450450450449635</v>
      </c>
      <c r="J176" s="125">
        <v>-8190</v>
      </c>
      <c r="K176" s="121" t="str">
        <f>CONCATENATE(D816,D176, " Curncy")</f>
        <v>EUREUR Curncy</v>
      </c>
      <c r="L176" s="121">
        <f>IF(D176 = D816,1,_xll.BDP(K176,$L$11))</f>
        <v>1</v>
      </c>
      <c r="M176" s="264">
        <f>IF(D176 = D816,1,_xll.BDP(K176,$M$11)*L176)</f>
        <v>1</v>
      </c>
      <c r="N176" s="127">
        <f t="shared" si="89"/>
        <v>5732.9999999999072</v>
      </c>
      <c r="O176" s="128">
        <f>N176 / AA750</f>
        <v>3.4710704877207863E-5</v>
      </c>
      <c r="P176" s="276">
        <f>N176 / AA816</f>
        <v>3.2007072998567389E-5</v>
      </c>
      <c r="Q176" s="129">
        <f t="shared" si="90"/>
        <v>-1130629.5</v>
      </c>
      <c r="R176" s="130">
        <f>Q176 / AA750*100</f>
        <v>-0.68454468689980319</v>
      </c>
      <c r="S176" s="286">
        <f>Q176 / AA816*100</f>
        <v>-0.63122520392175696</v>
      </c>
      <c r="T176" s="130">
        <f t="shared" si="91"/>
        <v>-0.68454468689980319</v>
      </c>
      <c r="U176" s="286">
        <f t="shared" si="92"/>
        <v>0</v>
      </c>
      <c r="V176" s="121">
        <f t="shared" si="93"/>
        <v>1</v>
      </c>
      <c r="W176" s="121">
        <v>0</v>
      </c>
      <c r="X176" s="121">
        <v>1</v>
      </c>
      <c r="Y176" s="128">
        <f t="shared" si="94"/>
        <v>3.4710704877207863E-5</v>
      </c>
      <c r="Z176" s="128">
        <f t="shared" si="95"/>
        <v>0</v>
      </c>
      <c r="AA176" s="75"/>
      <c r="AB176" s="131">
        <f>_xll.BDH(C176,$AB$11,$D$1,$D$1)</f>
        <v>149.30000000000001</v>
      </c>
      <c r="AC176" s="131">
        <f t="shared" si="96"/>
        <v>-10.550000000000011</v>
      </c>
      <c r="AD176" s="191">
        <f t="shared" si="97"/>
        <v>-7.0663094440723437</v>
      </c>
      <c r="AE176" s="133">
        <v>-8190</v>
      </c>
      <c r="AF176" s="134">
        <f>IF(D176 = D816,1,_xll.BDP(K176,$AF$11)*L176)</f>
        <v>1</v>
      </c>
      <c r="AG176" s="135">
        <f>AC176*AE176*V176/AF176 / AI750</f>
        <v>5.1949939094925678E-4</v>
      </c>
      <c r="AH176" s="301">
        <f>AC176*AE176*V176/AF176 / AI816</f>
        <v>4.7926215795408969E-4</v>
      </c>
      <c r="AI176" s="78"/>
      <c r="AJ176" s="74"/>
      <c r="AK176" s="66"/>
    </row>
    <row r="177" spans="1:37" s="30" customFormat="1" ht="12" customHeight="1" x14ac:dyDescent="0.2">
      <c r="B177" s="121">
        <v>1967</v>
      </c>
      <c r="C177" s="121" t="s">
        <v>729</v>
      </c>
      <c r="D177" s="121" t="str">
        <f>_xll.BDP(C177,$D$11)</f>
        <v>EUR</v>
      </c>
      <c r="E177" s="121" t="s">
        <v>1374</v>
      </c>
      <c r="F177" s="122">
        <f>_xll.BDP(C177,$F$11)</f>
        <v>42.52</v>
      </c>
      <c r="G177" s="122">
        <f>_xll.BDP(C177,$G$11)</f>
        <v>41.65</v>
      </c>
      <c r="H177" s="123">
        <f t="shared" si="87"/>
        <v>-0.87000000000000455</v>
      </c>
      <c r="I177" s="124">
        <f t="shared" si="88"/>
        <v>-2.0460959548447897</v>
      </c>
      <c r="J177" s="125">
        <v>0</v>
      </c>
      <c r="K177" s="121" t="str">
        <f>CONCATENATE(D816,D177, " Curncy")</f>
        <v>EUREUR Curncy</v>
      </c>
      <c r="L177" s="121">
        <f>IF(D177 = D816,1,_xll.BDP(K177,$L$11))</f>
        <v>1</v>
      </c>
      <c r="M177" s="264">
        <f>IF(D177 = D816,1,_xll.BDP(K177,$M$11)*L177)</f>
        <v>1</v>
      </c>
      <c r="N177" s="127">
        <f t="shared" si="89"/>
        <v>0</v>
      </c>
      <c r="O177" s="128">
        <f>N177 / AA750</f>
        <v>0</v>
      </c>
      <c r="P177" s="276">
        <f>N177 / AA816</f>
        <v>0</v>
      </c>
      <c r="Q177" s="129">
        <f t="shared" si="90"/>
        <v>0</v>
      </c>
      <c r="R177" s="130">
        <f>Q177 / AA750*100</f>
        <v>0</v>
      </c>
      <c r="S177" s="286">
        <f>Q177 / AA816*100</f>
        <v>0</v>
      </c>
      <c r="T177" s="130">
        <f t="shared" si="91"/>
        <v>0</v>
      </c>
      <c r="U177" s="286">
        <f t="shared" si="92"/>
        <v>0</v>
      </c>
      <c r="V177" s="121">
        <f t="shared" si="93"/>
        <v>1</v>
      </c>
      <c r="W177" s="121">
        <v>0</v>
      </c>
      <c r="X177" s="121">
        <v>1</v>
      </c>
      <c r="Y177" s="128">
        <f t="shared" si="94"/>
        <v>0</v>
      </c>
      <c r="Z177" s="128">
        <f t="shared" si="95"/>
        <v>0</v>
      </c>
      <c r="AA177" s="75"/>
      <c r="AB177" s="131">
        <f>_xll.BDH(C177,$AB$11,$D$1,$D$1)</f>
        <v>43</v>
      </c>
      <c r="AC177" s="131">
        <f t="shared" si="96"/>
        <v>-0.47999999999999687</v>
      </c>
      <c r="AD177" s="191">
        <f t="shared" si="97"/>
        <v>-1.1162790697674345</v>
      </c>
      <c r="AE177" s="133">
        <v>0</v>
      </c>
      <c r="AF177" s="134">
        <f>IF(D177 = D816,1,_xll.BDP(K177,$AF$11)*L177)</f>
        <v>1</v>
      </c>
      <c r="AG177" s="135">
        <f>AC177*AE177*V177/AF177 / AI750</f>
        <v>0</v>
      </c>
      <c r="AH177" s="301">
        <f>AC177*AE177*V177/AF177 / AI816</f>
        <v>0</v>
      </c>
      <c r="AI177" s="78"/>
      <c r="AJ177" s="74"/>
      <c r="AK177" s="66"/>
    </row>
    <row r="178" spans="1:37" s="30" customFormat="1" ht="12" customHeight="1" x14ac:dyDescent="0.2">
      <c r="B178" s="121">
        <v>3209</v>
      </c>
      <c r="C178" s="121" t="s">
        <v>186</v>
      </c>
      <c r="D178" s="121" t="str">
        <f>_xll.BDP(C178,$D$11)</f>
        <v>EUR</v>
      </c>
      <c r="E178" s="121" t="s">
        <v>407</v>
      </c>
      <c r="F178" s="122">
        <f>_xll.BDP(C178,$F$11)</f>
        <v>13.79</v>
      </c>
      <c r="G178" s="122">
        <f>_xll.BDP(C178,$G$11)</f>
        <v>13.734999999999999</v>
      </c>
      <c r="H178" s="123">
        <f t="shared" si="87"/>
        <v>-5.4999999999999716E-2</v>
      </c>
      <c r="I178" s="124">
        <f t="shared" si="88"/>
        <v>-0.39883973894125968</v>
      </c>
      <c r="J178" s="125">
        <v>-114000</v>
      </c>
      <c r="K178" s="121" t="str">
        <f>CONCATENATE(D816,D178, " Curncy")</f>
        <v>EUREUR Curncy</v>
      </c>
      <c r="L178" s="121">
        <f>IF(D178 = D816,1,_xll.BDP(K178,$L$11))</f>
        <v>1</v>
      </c>
      <c r="M178" s="264">
        <f>IF(D178 = D816,1,_xll.BDP(K178,$M$11)*L178)</f>
        <v>1</v>
      </c>
      <c r="N178" s="127">
        <f t="shared" si="89"/>
        <v>6269.9999999999673</v>
      </c>
      <c r="O178" s="128">
        <f>N178 / AA750</f>
        <v>3.7961995391609223E-5</v>
      </c>
      <c r="P178" s="276">
        <f>N178 / AA816</f>
        <v>3.5005119082682667E-5</v>
      </c>
      <c r="Q178" s="129">
        <f t="shared" si="90"/>
        <v>-1565790</v>
      </c>
      <c r="R178" s="130">
        <f>Q178 / AA750*100</f>
        <v>-0.94801455764319165</v>
      </c>
      <c r="S178" s="286">
        <f>Q178 / AA816*100</f>
        <v>-0.87417329200117977</v>
      </c>
      <c r="T178" s="130">
        <f t="shared" si="91"/>
        <v>-0.94801455764319165</v>
      </c>
      <c r="U178" s="286">
        <f t="shared" si="92"/>
        <v>0</v>
      </c>
      <c r="V178" s="121">
        <f t="shared" si="93"/>
        <v>1</v>
      </c>
      <c r="W178" s="121">
        <v>0</v>
      </c>
      <c r="X178" s="121">
        <v>1</v>
      </c>
      <c r="Y178" s="128">
        <f t="shared" si="94"/>
        <v>3.7961995391609223E-5</v>
      </c>
      <c r="Z178" s="128">
        <f t="shared" si="95"/>
        <v>0</v>
      </c>
      <c r="AA178" s="75"/>
      <c r="AB178" s="131">
        <f>_xll.BDH(C178,$AB$11,$D$1,$D$1)</f>
        <v>13.195</v>
      </c>
      <c r="AC178" s="131">
        <f t="shared" si="96"/>
        <v>0.59499999999999886</v>
      </c>
      <c r="AD178" s="191">
        <f t="shared" si="97"/>
        <v>4.5092838196286387</v>
      </c>
      <c r="AE178" s="133">
        <v>-114000</v>
      </c>
      <c r="AF178" s="134">
        <f>IF(D178 = D816,1,_xll.BDP(K178,$AF$11)*L178)</f>
        <v>1</v>
      </c>
      <c r="AG178" s="135">
        <f>AC178*AE178*V178/AF178 / AI750</f>
        <v>-4.0782185752001322E-4</v>
      </c>
      <c r="AH178" s="301">
        <f>AC178*AE178*V178/AF178 / AI816</f>
        <v>-3.7623448054240006E-4</v>
      </c>
      <c r="AI178" s="78"/>
      <c r="AJ178" s="74"/>
      <c r="AK178" s="66"/>
    </row>
    <row r="179" spans="1:37" s="30" customFormat="1" ht="12" customHeight="1" x14ac:dyDescent="0.2">
      <c r="B179" s="121">
        <v>829</v>
      </c>
      <c r="C179" s="121" t="s">
        <v>185</v>
      </c>
      <c r="D179" s="121" t="str">
        <f>_xll.BDP(C179,$D$11)</f>
        <v>EUR</v>
      </c>
      <c r="E179" s="121" t="s">
        <v>406</v>
      </c>
      <c r="F179" s="122">
        <f>_xll.BDP(C179,$F$11)</f>
        <v>21.19</v>
      </c>
      <c r="G179" s="122">
        <f>_xll.BDP(C179,$G$11)</f>
        <v>21.16</v>
      </c>
      <c r="H179" s="123">
        <f t="shared" si="87"/>
        <v>-3.0000000000001137E-2</v>
      </c>
      <c r="I179" s="124">
        <f t="shared" si="88"/>
        <v>-0.14157621519585245</v>
      </c>
      <c r="J179" s="125">
        <v>-74000</v>
      </c>
      <c r="K179" s="121" t="str">
        <f>CONCATENATE(D816,D179, " Curncy")</f>
        <v>EUREUR Curncy</v>
      </c>
      <c r="L179" s="121">
        <f>IF(D179 = D816,1,_xll.BDP(K179,$L$11))</f>
        <v>1</v>
      </c>
      <c r="M179" s="264">
        <f>IF(D179 = D816,1,_xll.BDP(K179,$M$11)*L179)</f>
        <v>1</v>
      </c>
      <c r="N179" s="127">
        <f t="shared" si="89"/>
        <v>2220.0000000000841</v>
      </c>
      <c r="O179" s="128">
        <f>N179 / AA750</f>
        <v>1.3441089277412458E-5</v>
      </c>
      <c r="P179" s="276">
        <f>N179 / AA816</f>
        <v>1.2394156995782914E-5</v>
      </c>
      <c r="Q179" s="129">
        <f t="shared" si="90"/>
        <v>-1565840</v>
      </c>
      <c r="R179" s="130">
        <f>Q179 / AA750*100</f>
        <v>-0.94804483036678933</v>
      </c>
      <c r="S179" s="286">
        <f>Q179 / AA816*100</f>
        <v>-0.87420120676918833</v>
      </c>
      <c r="T179" s="130">
        <f t="shared" si="91"/>
        <v>-0.94804483036678933</v>
      </c>
      <c r="U179" s="286">
        <f t="shared" si="92"/>
        <v>0</v>
      </c>
      <c r="V179" s="121">
        <f t="shared" si="93"/>
        <v>1</v>
      </c>
      <c r="W179" s="121">
        <v>0</v>
      </c>
      <c r="X179" s="121">
        <v>1</v>
      </c>
      <c r="Y179" s="128">
        <f t="shared" si="94"/>
        <v>1.3441089277412458E-5</v>
      </c>
      <c r="Z179" s="128">
        <f t="shared" si="95"/>
        <v>0</v>
      </c>
      <c r="AA179" s="75"/>
      <c r="AB179" s="131">
        <f>_xll.BDH(C179,$AB$11,$D$1,$D$1)</f>
        <v>21.54</v>
      </c>
      <c r="AC179" s="131">
        <f t="shared" si="96"/>
        <v>-0.34999999999999787</v>
      </c>
      <c r="AD179" s="191">
        <f t="shared" si="97"/>
        <v>-1.624883936861643</v>
      </c>
      <c r="AE179" s="133">
        <v>-74000</v>
      </c>
      <c r="AF179" s="134">
        <f>IF(D179 = D816,1,_xll.BDP(K179,$AF$11)*L179)</f>
        <v>1</v>
      </c>
      <c r="AG179" s="135">
        <f>AC179*AE179*V179/AF179 / AI750</f>
        <v>1.5572145230382278E-4</v>
      </c>
      <c r="AH179" s="301">
        <f>AC179*AE179*V179/AF179 / AI816</f>
        <v>1.436602247685113E-4</v>
      </c>
      <c r="AI179" s="78"/>
      <c r="AJ179" s="74"/>
      <c r="AK179" s="66"/>
    </row>
    <row r="180" spans="1:37" s="30" customFormat="1" ht="12" customHeight="1" x14ac:dyDescent="0.2">
      <c r="B180" s="121">
        <v>363</v>
      </c>
      <c r="C180" s="121" t="s">
        <v>730</v>
      </c>
      <c r="D180" s="121" t="str">
        <f>_xll.BDP(C180,$D$11)</f>
        <v>EUR</v>
      </c>
      <c r="E180" s="121" t="s">
        <v>758</v>
      </c>
      <c r="F180" s="122">
        <f>_xll.BDP(C180,$F$11)</f>
        <v>17.405000000000001</v>
      </c>
      <c r="G180" s="122">
        <f>_xll.BDP(C180,$G$11)</f>
        <v>17.234999999999999</v>
      </c>
      <c r="H180" s="123">
        <f t="shared" si="87"/>
        <v>-0.17000000000000171</v>
      </c>
      <c r="I180" s="124">
        <f t="shared" si="88"/>
        <v>-0.976730824475735</v>
      </c>
      <c r="J180" s="125">
        <v>0</v>
      </c>
      <c r="K180" s="121" t="str">
        <f>CONCATENATE(D816,D180, " Curncy")</f>
        <v>EUREUR Curncy</v>
      </c>
      <c r="L180" s="121">
        <f>IF(D180 = D816,1,_xll.BDP(K180,$L$11))</f>
        <v>1</v>
      </c>
      <c r="M180" s="264">
        <f>IF(D180 = D816,1,_xll.BDP(K180,$M$11)*L180)</f>
        <v>1</v>
      </c>
      <c r="N180" s="127">
        <f t="shared" si="89"/>
        <v>0</v>
      </c>
      <c r="O180" s="128">
        <f>N180 / AA750</f>
        <v>0</v>
      </c>
      <c r="P180" s="276">
        <f>N180 / AA816</f>
        <v>0</v>
      </c>
      <c r="Q180" s="129">
        <f t="shared" si="90"/>
        <v>0</v>
      </c>
      <c r="R180" s="130">
        <f>Q180 / AA750*100</f>
        <v>0</v>
      </c>
      <c r="S180" s="286">
        <f>Q180 / AA816*100</f>
        <v>0</v>
      </c>
      <c r="T180" s="130">
        <f t="shared" si="91"/>
        <v>0</v>
      </c>
      <c r="U180" s="286">
        <f t="shared" si="92"/>
        <v>0</v>
      </c>
      <c r="V180" s="121">
        <f t="shared" si="93"/>
        <v>1</v>
      </c>
      <c r="W180" s="121">
        <v>0</v>
      </c>
      <c r="X180" s="121">
        <v>1</v>
      </c>
      <c r="Y180" s="128">
        <f t="shared" si="94"/>
        <v>0</v>
      </c>
      <c r="Z180" s="128">
        <f t="shared" si="95"/>
        <v>0</v>
      </c>
      <c r="AA180" s="75"/>
      <c r="AB180" s="131">
        <f>_xll.BDH(C180,$AB$11,$D$1,$D$1)</f>
        <v>17.59</v>
      </c>
      <c r="AC180" s="131">
        <f t="shared" si="96"/>
        <v>-0.18499999999999872</v>
      </c>
      <c r="AD180" s="191">
        <f t="shared" si="97"/>
        <v>-1.0517339397384804</v>
      </c>
      <c r="AE180" s="133">
        <v>0</v>
      </c>
      <c r="AF180" s="134">
        <f>IF(D180 = D816,1,_xll.BDP(K180,$AF$11)*L180)</f>
        <v>1</v>
      </c>
      <c r="AG180" s="135">
        <f>AC180*AE180*V180/AF180 / AI750</f>
        <v>0</v>
      </c>
      <c r="AH180" s="301">
        <f>AC180*AE180*V180/AF180 / AI816</f>
        <v>0</v>
      </c>
      <c r="AI180" s="78"/>
      <c r="AJ180" s="74"/>
      <c r="AK180" s="66"/>
    </row>
    <row r="181" spans="1:37" s="30" customFormat="1" ht="12" customHeight="1" x14ac:dyDescent="0.2">
      <c r="B181" s="121">
        <v>24720</v>
      </c>
      <c r="C181" s="121" t="s">
        <v>184</v>
      </c>
      <c r="D181" s="121" t="str">
        <f>_xll.BDP(C181,$D$11)</f>
        <v>EUR</v>
      </c>
      <c r="E181" s="121" t="s">
        <v>405</v>
      </c>
      <c r="F181" s="122">
        <f>_xll.BDP(C181,$F$11)</f>
        <v>24.75</v>
      </c>
      <c r="G181" s="122">
        <f>_xll.BDP(C181,$G$11)</f>
        <v>24.43</v>
      </c>
      <c r="H181" s="123">
        <f t="shared" si="87"/>
        <v>-0.32000000000000028</v>
      </c>
      <c r="I181" s="124">
        <f t="shared" si="88"/>
        <v>-1.2929292929292941</v>
      </c>
      <c r="J181" s="125">
        <v>115179</v>
      </c>
      <c r="K181" s="121" t="str">
        <f>CONCATENATE(D816,D181, " Curncy")</f>
        <v>EUREUR Curncy</v>
      </c>
      <c r="L181" s="121">
        <f>IF(D181 = D816,1,_xll.BDP(K181,$L$11))</f>
        <v>1</v>
      </c>
      <c r="M181" s="264">
        <f>IF(D181 = D816,1,_xll.BDP(K181,$M$11)*L181)</f>
        <v>1</v>
      </c>
      <c r="N181" s="127">
        <f t="shared" si="89"/>
        <v>-36857.280000000035</v>
      </c>
      <c r="O181" s="128">
        <f>N181 / AA750</f>
        <v>-2.2315405000115779E-4</v>
      </c>
      <c r="P181" s="276">
        <f>N181 / AA816</f>
        <v>-2.0577248412500577E-4</v>
      </c>
      <c r="Q181" s="129">
        <f t="shared" si="90"/>
        <v>2813822.9699999997</v>
      </c>
      <c r="R181" s="130">
        <f>Q181 / AA750*100</f>
        <v>1.7036417004775872</v>
      </c>
      <c r="S181" s="286">
        <f>Q181 / AA816*100</f>
        <v>1.5709443084918391</v>
      </c>
      <c r="T181" s="130">
        <f t="shared" si="91"/>
        <v>0</v>
      </c>
      <c r="U181" s="286">
        <f t="shared" si="92"/>
        <v>1.7036417004775872</v>
      </c>
      <c r="V181" s="121">
        <f t="shared" si="93"/>
        <v>1</v>
      </c>
      <c r="W181" s="121">
        <v>0</v>
      </c>
      <c r="X181" s="121">
        <v>1</v>
      </c>
      <c r="Y181" s="128">
        <f t="shared" si="94"/>
        <v>0</v>
      </c>
      <c r="Z181" s="128">
        <f t="shared" si="95"/>
        <v>0</v>
      </c>
      <c r="AA181" s="75"/>
      <c r="AB181" s="131">
        <f>_xll.BDH(C181,$AB$11,$D$1,$D$1)</f>
        <v>24.35</v>
      </c>
      <c r="AC181" s="131">
        <f t="shared" si="96"/>
        <v>0.39999999999999858</v>
      </c>
      <c r="AD181" s="191">
        <f t="shared" si="97"/>
        <v>1.6427104722792549</v>
      </c>
      <c r="AE181" s="133">
        <v>115179</v>
      </c>
      <c r="AF181" s="134">
        <f>IF(D181 = D816,1,_xll.BDP(K181,$AF$11)*L181)</f>
        <v>1</v>
      </c>
      <c r="AG181" s="135">
        <f>AC181*AE181*V181/AF181 / AI750</f>
        <v>2.7700140779771506E-4</v>
      </c>
      <c r="AH181" s="301">
        <f>AC181*AE181*V181/AF181 / AI816</f>
        <v>2.5554657959246955E-4</v>
      </c>
      <c r="AI181" s="78"/>
      <c r="AJ181" s="74"/>
      <c r="AK181" s="66"/>
    </row>
    <row r="182" spans="1:37" s="30" customFormat="1" ht="12" customHeight="1" x14ac:dyDescent="0.2">
      <c r="B182" s="121">
        <v>575</v>
      </c>
      <c r="C182" s="121" t="s">
        <v>731</v>
      </c>
      <c r="D182" s="121" t="str">
        <f>_xll.BDP(C182,$D$11)</f>
        <v>EUR</v>
      </c>
      <c r="E182" s="121" t="s">
        <v>759</v>
      </c>
      <c r="F182" s="122">
        <f>_xll.BDP(C182,$F$11)</f>
        <v>162.6</v>
      </c>
      <c r="G182" s="122">
        <f>_xll.BDP(C182,$G$11)</f>
        <v>160.6</v>
      </c>
      <c r="H182" s="123">
        <f t="shared" si="87"/>
        <v>-2</v>
      </c>
      <c r="I182" s="124">
        <f t="shared" si="88"/>
        <v>-1.2300123001230012</v>
      </c>
      <c r="J182" s="125">
        <v>0</v>
      </c>
      <c r="K182" s="121" t="str">
        <f>CONCATENATE(D816,D182, " Curncy")</f>
        <v>EUREUR Curncy</v>
      </c>
      <c r="L182" s="121">
        <f>IF(D182 = D816,1,_xll.BDP(K182,$L$11))</f>
        <v>1</v>
      </c>
      <c r="M182" s="264">
        <f>IF(D182 = D816,1,_xll.BDP(K182,$M$11)*L182)</f>
        <v>1</v>
      </c>
      <c r="N182" s="127">
        <f t="shared" si="89"/>
        <v>0</v>
      </c>
      <c r="O182" s="128">
        <f>N182 / AA750</f>
        <v>0</v>
      </c>
      <c r="P182" s="276">
        <f>N182 / AA816</f>
        <v>0</v>
      </c>
      <c r="Q182" s="129">
        <f t="shared" si="90"/>
        <v>0</v>
      </c>
      <c r="R182" s="130">
        <f>Q182 / AA750*100</f>
        <v>0</v>
      </c>
      <c r="S182" s="286">
        <f>Q182 / AA816*100</f>
        <v>0</v>
      </c>
      <c r="T182" s="130">
        <f t="shared" si="91"/>
        <v>0</v>
      </c>
      <c r="U182" s="286">
        <f t="shared" si="92"/>
        <v>0</v>
      </c>
      <c r="V182" s="121">
        <f t="shared" si="93"/>
        <v>1</v>
      </c>
      <c r="W182" s="121">
        <v>0</v>
      </c>
      <c r="X182" s="121">
        <v>1</v>
      </c>
      <c r="Y182" s="128">
        <f t="shared" si="94"/>
        <v>0</v>
      </c>
      <c r="Z182" s="128">
        <f t="shared" si="95"/>
        <v>0</v>
      </c>
      <c r="AA182" s="75"/>
      <c r="AB182" s="131">
        <f>_xll.BDH(C182,$AB$11,$D$1,$D$1)</f>
        <v>159.69999999999999</v>
      </c>
      <c r="AC182" s="131">
        <f t="shared" si="96"/>
        <v>2.9000000000000057</v>
      </c>
      <c r="AD182" s="191">
        <f t="shared" si="97"/>
        <v>1.8159048215403917</v>
      </c>
      <c r="AE182" s="133">
        <v>0</v>
      </c>
      <c r="AF182" s="134">
        <f>IF(D182 = D816,1,_xll.BDP(K182,$AF$11)*L182)</f>
        <v>1</v>
      </c>
      <c r="AG182" s="135">
        <f>AC182*AE182*V182/AF182 / AI750</f>
        <v>0</v>
      </c>
      <c r="AH182" s="301">
        <f>AC182*AE182*V182/AF182 / AI816</f>
        <v>0</v>
      </c>
      <c r="AI182" s="78"/>
      <c r="AJ182" s="74"/>
      <c r="AK182" s="66"/>
    </row>
    <row r="183" spans="1:37" s="30" customFormat="1" ht="12" customHeight="1" x14ac:dyDescent="0.2">
      <c r="B183" s="121">
        <v>10361</v>
      </c>
      <c r="C183" s="121" t="s">
        <v>183</v>
      </c>
      <c r="D183" s="121" t="str">
        <f>_xll.BDP(C183,$D$11)</f>
        <v>EUR</v>
      </c>
      <c r="E183" s="121" t="s">
        <v>404</v>
      </c>
      <c r="F183" s="122">
        <f>_xll.BDP(C183,$F$11)</f>
        <v>133.35</v>
      </c>
      <c r="G183" s="122">
        <f>_xll.BDP(C183,$G$11)</f>
        <v>133.55000000000001</v>
      </c>
      <c r="H183" s="123">
        <f t="shared" si="87"/>
        <v>0.20000000000001705</v>
      </c>
      <c r="I183" s="124">
        <f t="shared" si="88"/>
        <v>0.14998125234346987</v>
      </c>
      <c r="J183" s="125">
        <v>-12600</v>
      </c>
      <c r="K183" s="121" t="str">
        <f>CONCATENATE(D816,D183, " Curncy")</f>
        <v>EUREUR Curncy</v>
      </c>
      <c r="L183" s="121">
        <f>IF(D183 = D816,1,_xll.BDP(K183,$L$11))</f>
        <v>1</v>
      </c>
      <c r="M183" s="264">
        <f>IF(D183 = D816,1,_xll.BDP(K183,$M$11)*L183)</f>
        <v>1</v>
      </c>
      <c r="N183" s="127">
        <f t="shared" si="89"/>
        <v>-2520.0000000002146</v>
      </c>
      <c r="O183" s="128">
        <f>N183 / AA750</f>
        <v>-1.5257452693279728E-5</v>
      </c>
      <c r="P183" s="276">
        <f>N183 / AA816</f>
        <v>-1.4069043076294783E-5</v>
      </c>
      <c r="Q183" s="129">
        <f t="shared" si="90"/>
        <v>-1682730.0000000002</v>
      </c>
      <c r="R183" s="130">
        <f>Q183 / AA750*100</f>
        <v>-1.0188164035936671</v>
      </c>
      <c r="S183" s="286">
        <f>Q183 / AA816*100</f>
        <v>-0.93946035141950424</v>
      </c>
      <c r="T183" s="130">
        <f t="shared" si="91"/>
        <v>-1.0188164035936671</v>
      </c>
      <c r="U183" s="286">
        <f t="shared" si="92"/>
        <v>0</v>
      </c>
      <c r="V183" s="121">
        <f t="shared" si="93"/>
        <v>1</v>
      </c>
      <c r="W183" s="121">
        <v>0</v>
      </c>
      <c r="X183" s="121">
        <v>1</v>
      </c>
      <c r="Y183" s="128">
        <f t="shared" si="94"/>
        <v>0</v>
      </c>
      <c r="Z183" s="128">
        <f t="shared" si="95"/>
        <v>0</v>
      </c>
      <c r="AA183" s="75"/>
      <c r="AB183" s="131">
        <f>_xll.BDH(C183,$AB$11,$D$1,$D$1)</f>
        <v>135.6</v>
      </c>
      <c r="AC183" s="131">
        <f t="shared" si="96"/>
        <v>-2.25</v>
      </c>
      <c r="AD183" s="191">
        <f t="shared" si="97"/>
        <v>-1.6592920353982303</v>
      </c>
      <c r="AE183" s="133">
        <v>-12600</v>
      </c>
      <c r="AF183" s="134">
        <f>IF(D183 = D816,1,_xll.BDP(K183,$AF$11)*L183)</f>
        <v>1</v>
      </c>
      <c r="AG183" s="135">
        <f>AC183*AE183*V183/AF183 / AI750</f>
        <v>1.7045185995418543E-4</v>
      </c>
      <c r="AH183" s="301">
        <f>AC183*AE183*V183/AF183 / AI816</f>
        <v>1.5724970548985792E-4</v>
      </c>
      <c r="AI183" s="78"/>
      <c r="AJ183" s="74"/>
      <c r="AK183" s="66"/>
    </row>
    <row r="184" spans="1:37" s="30" customFormat="1" ht="12" customHeight="1" x14ac:dyDescent="0.2">
      <c r="B184" s="121">
        <v>19393</v>
      </c>
      <c r="C184" s="121" t="s">
        <v>182</v>
      </c>
      <c r="D184" s="121" t="str">
        <f>_xll.BDP(C184,$D$11)</f>
        <v>EUR</v>
      </c>
      <c r="E184" s="121" t="s">
        <v>303</v>
      </c>
      <c r="F184" s="122">
        <f>_xll.BDP(C184,$F$11)</f>
        <v>95.92</v>
      </c>
      <c r="G184" s="122">
        <f>_xll.BDP(C184,$G$11)</f>
        <v>94.12</v>
      </c>
      <c r="H184" s="123">
        <f t="shared" si="87"/>
        <v>-1.7999999999999972</v>
      </c>
      <c r="I184" s="124">
        <f t="shared" si="88"/>
        <v>-1.8765638031693048</v>
      </c>
      <c r="J184" s="125">
        <v>-28000</v>
      </c>
      <c r="K184" s="121" t="str">
        <f>CONCATENATE(D816,D184, " Curncy")</f>
        <v>EUREUR Curncy</v>
      </c>
      <c r="L184" s="121">
        <f>IF(D184 = D816,1,_xll.BDP(K184,$L$11))</f>
        <v>1</v>
      </c>
      <c r="M184" s="264">
        <f>IF(D184 = D816,1,_xll.BDP(K184,$M$11)*L184)</f>
        <v>1</v>
      </c>
      <c r="N184" s="127">
        <f t="shared" si="89"/>
        <v>50399.99999999992</v>
      </c>
      <c r="O184" s="128">
        <f>N184 / AA750</f>
        <v>3.0514905386556804E-4</v>
      </c>
      <c r="P184" s="276">
        <f>N184 / AA816</f>
        <v>2.8138086152587122E-4</v>
      </c>
      <c r="Q184" s="129">
        <f t="shared" si="90"/>
        <v>-2635360</v>
      </c>
      <c r="R184" s="130">
        <f>Q184 / AA750*100</f>
        <v>-1.5955904972126285</v>
      </c>
      <c r="S184" s="286">
        <f>Q184 / AA816*100</f>
        <v>-1.4713092603786135</v>
      </c>
      <c r="T184" s="130">
        <f t="shared" si="91"/>
        <v>-1.5955904972126285</v>
      </c>
      <c r="U184" s="286">
        <f t="shared" si="92"/>
        <v>0</v>
      </c>
      <c r="V184" s="121">
        <f t="shared" si="93"/>
        <v>1</v>
      </c>
      <c r="W184" s="121">
        <v>0</v>
      </c>
      <c r="X184" s="121">
        <v>1</v>
      </c>
      <c r="Y184" s="128">
        <f t="shared" si="94"/>
        <v>3.0514905386556804E-4</v>
      </c>
      <c r="Z184" s="128">
        <f t="shared" si="95"/>
        <v>0</v>
      </c>
      <c r="AA184" s="75"/>
      <c r="AB184" s="131">
        <f>_xll.BDH(C184,$AB$11,$D$1,$D$1)</f>
        <v>96.28</v>
      </c>
      <c r="AC184" s="131">
        <f t="shared" si="96"/>
        <v>-0.35999999999999943</v>
      </c>
      <c r="AD184" s="191">
        <f t="shared" si="97"/>
        <v>-0.37390943082675471</v>
      </c>
      <c r="AE184" s="133">
        <v>-28000</v>
      </c>
      <c r="AF184" s="134">
        <f>IF(D184 = D816,1,_xll.BDP(K184,$AF$11)*L184)</f>
        <v>1</v>
      </c>
      <c r="AG184" s="135">
        <f>AC184*AE184*V184/AF184 / AI750</f>
        <v>6.0605105761488055E-5</v>
      </c>
      <c r="AH184" s="301">
        <f>AC184*AE184*V184/AF184 / AI816</f>
        <v>5.5911006396393839E-5</v>
      </c>
      <c r="AI184" s="78"/>
      <c r="AJ184" s="74"/>
      <c r="AK184" s="66"/>
    </row>
    <row r="185" spans="1:37" s="30" customFormat="1" ht="12" customHeight="1" x14ac:dyDescent="0.2">
      <c r="A185" s="103" t="s">
        <v>295</v>
      </c>
      <c r="B185" s="103"/>
      <c r="C185" s="103"/>
      <c r="D185" s="103"/>
      <c r="E185" s="103" t="s">
        <v>181</v>
      </c>
      <c r="F185" s="137"/>
      <c r="G185" s="137"/>
      <c r="H185" s="138"/>
      <c r="I185" s="139"/>
      <c r="J185" s="140"/>
      <c r="K185" s="103"/>
      <c r="L185" s="103"/>
      <c r="M185" s="265"/>
      <c r="N185" s="172">
        <f t="shared" ref="N185:U185" si="98" xml:space="preserve"> SUM(N138:N184)</f>
        <v>203641.66000000021</v>
      </c>
      <c r="O185" s="141">
        <f t="shared" si="98"/>
        <v>1.2329575372344017E-3</v>
      </c>
      <c r="P185" s="277">
        <f t="shared" si="98"/>
        <v>1.1369219391539421E-3</v>
      </c>
      <c r="Q185" s="142">
        <f t="shared" si="98"/>
        <v>-18169077.809999999</v>
      </c>
      <c r="R185" s="143">
        <f t="shared" si="98"/>
        <v>-11.000549411371816</v>
      </c>
      <c r="S185" s="287">
        <f t="shared" si="98"/>
        <v>-10.143711839897612</v>
      </c>
      <c r="T185" s="143">
        <f t="shared" si="98"/>
        <v>-13.111865840105247</v>
      </c>
      <c r="U185" s="287">
        <f t="shared" si="98"/>
        <v>2.1113164287334309</v>
      </c>
      <c r="V185" s="103"/>
      <c r="W185" s="103"/>
      <c r="X185" s="103"/>
      <c r="Y185" s="144">
        <f xml:space="preserve"> SUM(Y138:Y184)</f>
        <v>1.5247704876279972E-3</v>
      </c>
      <c r="Z185" s="144">
        <f xml:space="preserve"> SUM(Z138:Z184)</f>
        <v>0</v>
      </c>
      <c r="AA185" s="103"/>
      <c r="AB185" s="145"/>
      <c r="AC185" s="145"/>
      <c r="AD185" s="192"/>
      <c r="AE185" s="146"/>
      <c r="AF185" s="147"/>
      <c r="AG185" s="148">
        <f xml:space="preserve"> SUM(AG138:AG184)</f>
        <v>2.5196945489838443E-3</v>
      </c>
      <c r="AH185" s="302">
        <f xml:space="preserve"> SUM(AH138:AH184)</f>
        <v>2.3245344806363945E-3</v>
      </c>
      <c r="AI185" s="223"/>
      <c r="AJ185" s="74"/>
      <c r="AK185" s="66"/>
    </row>
    <row r="186" spans="1:37" s="30" customFormat="1" ht="12" customHeight="1" x14ac:dyDescent="0.2">
      <c r="A186" s="12"/>
      <c r="B186" s="34"/>
      <c r="C186" s="87"/>
      <c r="D186" s="12"/>
      <c r="E186" s="89"/>
      <c r="F186" s="90"/>
      <c r="G186" s="90"/>
      <c r="H186" s="91"/>
      <c r="I186" s="92"/>
      <c r="J186" s="21"/>
      <c r="K186" s="34"/>
      <c r="L186" s="34"/>
      <c r="M186" s="266"/>
      <c r="N186" s="93"/>
      <c r="O186" s="58"/>
      <c r="P186" s="278"/>
      <c r="Q186" s="93"/>
      <c r="R186" s="79"/>
      <c r="S186" s="288"/>
      <c r="T186" s="174"/>
      <c r="U186" s="297"/>
      <c r="V186" s="27"/>
      <c r="W186" s="12"/>
      <c r="X186" s="12"/>
      <c r="Y186" s="94"/>
      <c r="Z186" s="94"/>
      <c r="AA186" s="95"/>
      <c r="AB186" s="96"/>
      <c r="AC186" s="96"/>
      <c r="AD186" s="97"/>
      <c r="AE186" s="96"/>
      <c r="AF186" s="98"/>
      <c r="AG186" s="99"/>
      <c r="AH186" s="303"/>
      <c r="AI186" s="78"/>
      <c r="AJ186" s="74"/>
      <c r="AK186" s="66"/>
    </row>
    <row r="187" spans="1:37" s="30" customFormat="1" ht="12" customHeight="1" x14ac:dyDescent="0.2">
      <c r="A187" s="12"/>
      <c r="B187" s="121">
        <v>6948</v>
      </c>
      <c r="C187" s="121" t="s">
        <v>456</v>
      </c>
      <c r="D187" s="121" t="str">
        <f>_xll.BDP(C187,$D$11)</f>
        <v>EUR</v>
      </c>
      <c r="E187" s="121" t="s">
        <v>457</v>
      </c>
      <c r="F187" s="122">
        <f>_xll.BDP(C187,$F$11)</f>
        <v>1.73</v>
      </c>
      <c r="G187" s="122">
        <f>_xll.BDP(C187,$G$11)</f>
        <v>1.7</v>
      </c>
      <c r="H187" s="123">
        <f>IF(OR(OR(G187="#N/A N/A",G187="#N/A Real Time"),OR(F187="#N/A N/A",F187="#N/A Real Time")),0,  G187 - F187)</f>
        <v>-3.0000000000000027E-2</v>
      </c>
      <c r="I187" s="124">
        <f>IF(OR(F187=0,F187="#N/A N/A"),0,H187 / F187*100)</f>
        <v>-1.7341040462427761</v>
      </c>
      <c r="J187" s="125">
        <v>120000</v>
      </c>
      <c r="K187" s="121" t="str">
        <f>CONCATENATE(D816,D187, " Curncy")</f>
        <v>EUREUR Curncy</v>
      </c>
      <c r="L187" s="121">
        <f>IF(D187 = D816,1,_xll.BDP(K187,$L$11))</f>
        <v>1</v>
      </c>
      <c r="M187" s="264">
        <f>IF(D187 = D816,1,_xll.BDP(K187,$M$11)*L187)</f>
        <v>1</v>
      </c>
      <c r="N187" s="127">
        <f>H187*J187*V187/M187</f>
        <v>-3600.0000000000032</v>
      </c>
      <c r="O187" s="128">
        <f>N187 / AA750</f>
        <v>-2.1796360990397774E-5</v>
      </c>
      <c r="P187" s="276">
        <f>N187 / AA816</f>
        <v>-2.009863296613371E-5</v>
      </c>
      <c r="Q187" s="129">
        <f>IF(J187=0,0,G187*J187*V187/M187)</f>
        <v>204000</v>
      </c>
      <c r="R187" s="130">
        <f>Q187 / AA750*100</f>
        <v>0.12351271227892061</v>
      </c>
      <c r="S187" s="286">
        <f>Q187 / AA816*100</f>
        <v>0.11389225347475759</v>
      </c>
      <c r="T187" s="130">
        <f>IF(S187&lt;0,R187,0)</f>
        <v>0</v>
      </c>
      <c r="U187" s="286">
        <f>IF(S187&gt;0,R187,0)</f>
        <v>0.12351271227892061</v>
      </c>
      <c r="V187" s="121">
        <f>IF(EXACT(D187,UPPER(D187)),1,0.01)/X187</f>
        <v>1</v>
      </c>
      <c r="W187" s="121">
        <v>0</v>
      </c>
      <c r="X187" s="121">
        <v>1</v>
      </c>
      <c r="Y187" s="128">
        <f>IF(AND(S187&lt;0,O187&gt;0),O187,0)</f>
        <v>0</v>
      </c>
      <c r="Z187" s="128">
        <f>IF(AND(S187&gt;0,O187&gt;0),O187,0)</f>
        <v>0</v>
      </c>
      <c r="AA187" s="95"/>
      <c r="AB187" s="131">
        <f>_xll.BDH(C187,$AB$11,$D$1,$D$1)</f>
        <v>1.7749999999999999</v>
      </c>
      <c r="AC187" s="131">
        <f>IF(OR(OR(F187="#N/A N/A",F187="#N/A Real Time"),OR(AB187="#N/A N/A",AB187="#N/A Real Time")),0,  F187 - AB187)</f>
        <v>-4.4999999999999929E-2</v>
      </c>
      <c r="AD187" s="191">
        <f>IF(OR(AB187=0,AB187="#N/A N/A"),0,AC187 / AB187*100)</f>
        <v>-2.53521126760563</v>
      </c>
      <c r="AE187" s="133">
        <v>120000</v>
      </c>
      <c r="AF187" s="134">
        <f>IF(D187 = D816,1,_xll.BDP(K187,$AF$11)*L187)</f>
        <v>1</v>
      </c>
      <c r="AG187" s="135">
        <f>AC187*AE187*V187/AF187 / AI750</f>
        <v>-3.2467020943654315E-5</v>
      </c>
      <c r="AH187" s="301">
        <f>AC187*AE187*V187/AF187 / AI816</f>
        <v>-2.9952324855210986E-5</v>
      </c>
      <c r="AI187" s="78"/>
      <c r="AJ187" s="74"/>
      <c r="AK187" s="66"/>
    </row>
    <row r="188" spans="1:37" s="30" customFormat="1" ht="12" customHeight="1" x14ac:dyDescent="0.2">
      <c r="A188" s="103" t="s">
        <v>454</v>
      </c>
      <c r="B188" s="103"/>
      <c r="C188" s="103"/>
      <c r="D188" s="103"/>
      <c r="E188" s="103" t="s">
        <v>455</v>
      </c>
      <c r="F188" s="137"/>
      <c r="G188" s="137"/>
      <c r="H188" s="138"/>
      <c r="I188" s="139"/>
      <c r="J188" s="140"/>
      <c r="K188" s="103"/>
      <c r="L188" s="103"/>
      <c r="M188" s="265"/>
      <c r="N188" s="172">
        <f t="shared" ref="N188:U188" si="99" xml:space="preserve"> SUM(N186:N187)</f>
        <v>-3600.0000000000032</v>
      </c>
      <c r="O188" s="141">
        <f t="shared" si="99"/>
        <v>-2.1796360990397774E-5</v>
      </c>
      <c r="P188" s="277">
        <f t="shared" si="99"/>
        <v>-2.009863296613371E-5</v>
      </c>
      <c r="Q188" s="142">
        <f t="shared" si="99"/>
        <v>204000</v>
      </c>
      <c r="R188" s="143">
        <f t="shared" si="99"/>
        <v>0.12351271227892061</v>
      </c>
      <c r="S188" s="287">
        <f t="shared" si="99"/>
        <v>0.11389225347475759</v>
      </c>
      <c r="T188" s="143">
        <f t="shared" si="99"/>
        <v>0</v>
      </c>
      <c r="U188" s="287">
        <f t="shared" si="99"/>
        <v>0.12351271227892061</v>
      </c>
      <c r="V188" s="103"/>
      <c r="W188" s="103"/>
      <c r="X188" s="103"/>
      <c r="Y188" s="144">
        <f xml:space="preserve"> SUM(Y186:Y187)</f>
        <v>0</v>
      </c>
      <c r="Z188" s="144">
        <f xml:space="preserve"> SUM(Z186:Z187)</f>
        <v>0</v>
      </c>
      <c r="AA188" s="103"/>
      <c r="AB188" s="145"/>
      <c r="AC188" s="145"/>
      <c r="AD188" s="192"/>
      <c r="AE188" s="146"/>
      <c r="AF188" s="147"/>
      <c r="AG188" s="148">
        <f xml:space="preserve"> SUM(AG186:AG187)</f>
        <v>-3.2467020943654315E-5</v>
      </c>
      <c r="AH188" s="302">
        <f xml:space="preserve"> SUM(AH186:AH187)</f>
        <v>-2.9952324855210986E-5</v>
      </c>
      <c r="AI188" s="223"/>
      <c r="AJ188" s="74"/>
      <c r="AK188" s="66"/>
    </row>
    <row r="189" spans="1:37" s="30" customFormat="1" ht="12" customHeight="1" x14ac:dyDescent="0.2">
      <c r="B189" s="32"/>
      <c r="C189" s="52"/>
      <c r="F189" s="38"/>
      <c r="G189" s="38"/>
      <c r="H189" s="39"/>
      <c r="I189" s="42"/>
      <c r="J189" s="18"/>
      <c r="K189" s="32"/>
      <c r="L189" s="32"/>
      <c r="M189" s="266"/>
      <c r="N189" s="100"/>
      <c r="O189" s="58"/>
      <c r="P189" s="278"/>
      <c r="Q189" s="40"/>
      <c r="R189" s="10"/>
      <c r="S189" s="285"/>
      <c r="T189" s="101"/>
      <c r="U189" s="298"/>
      <c r="V189" s="24"/>
      <c r="Y189" s="54"/>
      <c r="Z189" s="54"/>
      <c r="AA189" s="75"/>
      <c r="AB189" s="69"/>
      <c r="AC189" s="68"/>
      <c r="AD189" s="61"/>
      <c r="AE189" s="60"/>
      <c r="AF189" s="62"/>
      <c r="AG189" s="73"/>
      <c r="AH189" s="300"/>
      <c r="AI189" s="78"/>
      <c r="AJ189" s="74"/>
      <c r="AK189" s="66"/>
    </row>
    <row r="190" spans="1:37" s="30" customFormat="1" ht="12" customHeight="1" x14ac:dyDescent="0.2">
      <c r="B190" s="121">
        <v>23726</v>
      </c>
      <c r="C190" s="121" t="s">
        <v>180</v>
      </c>
      <c r="D190" s="121" t="str">
        <f>_xll.BDP(C190,$D$11)</f>
        <v>USD</v>
      </c>
      <c r="E190" s="121" t="s">
        <v>403</v>
      </c>
      <c r="F190" s="122">
        <f>_xll.BDP(C190,$F$11)</f>
        <v>61.49</v>
      </c>
      <c r="G190" s="122">
        <f>_xll.BDP(C190,$G$11)</f>
        <v>61.49</v>
      </c>
      <c r="H190" s="123">
        <f>IF(OR(OR(G190="#N/A N/A",G190="#N/A Real Time"),OR(F190="#N/A N/A",F190="#N/A Real Time")),0,  G190 - F190)</f>
        <v>0</v>
      </c>
      <c r="I190" s="124">
        <f>IF(OR(F190=0,F190="#N/A N/A"),0,H190 / F190*100)</f>
        <v>0</v>
      </c>
      <c r="J190" s="125">
        <v>53988.737800000003</v>
      </c>
      <c r="K190" s="121" t="str">
        <f>CONCATENATE(D816,D190, " Curncy")</f>
        <v>EURUSD Curncy</v>
      </c>
      <c r="L190" s="121">
        <f>IF(D190 = D816,1,_xll.BDP(K190,$L$11))</f>
        <v>1</v>
      </c>
      <c r="M190" s="264">
        <f>IF(D190 = D816,1,_xll.BDP(K190,$M$11)*L190)</f>
        <v>1.2327999999999999</v>
      </c>
      <c r="N190" s="127">
        <f>H190*J190*V190/M190</f>
        <v>0</v>
      </c>
      <c r="O190" s="128">
        <f>N190 / AA750</f>
        <v>0</v>
      </c>
      <c r="P190" s="276">
        <f>N190 / AA816</f>
        <v>0</v>
      </c>
      <c r="Q190" s="129">
        <f>IF(J190=0,0,G190*J190*V190/M190)</f>
        <v>2692867.85149416</v>
      </c>
      <c r="R190" s="130">
        <f>Q190 / AA750*100</f>
        <v>1.63040888307232</v>
      </c>
      <c r="S190" s="286">
        <f>Q190 / AA816*100</f>
        <v>1.5034156270411703</v>
      </c>
      <c r="T190" s="130">
        <f>IF(S190&lt;0,R190,0)</f>
        <v>0</v>
      </c>
      <c r="U190" s="286">
        <f>IF(S190&gt;0,R190,0)</f>
        <v>1.63040888307232</v>
      </c>
      <c r="V190" s="121">
        <f>IF(EXACT(D190,UPPER(D190)),1,0.01)/X190</f>
        <v>1</v>
      </c>
      <c r="W190" s="121">
        <v>4</v>
      </c>
      <c r="X190" s="121">
        <v>1</v>
      </c>
      <c r="Y190" s="128">
        <f>IF(AND(S190&lt;0,O190&gt;0),O190,0)</f>
        <v>0</v>
      </c>
      <c r="Z190" s="128">
        <f>IF(AND(S190&gt;0,O190&gt;0),O190,0)</f>
        <v>0</v>
      </c>
      <c r="AA190" s="75"/>
      <c r="AB190" s="131" t="str">
        <f>_xll.BDH(C190,$AB$11,$D$1,$D$1)</f>
        <v>#N/A N/A</v>
      </c>
      <c r="AC190" s="131">
        <f>IF(OR(OR(F190="#N/A N/A",F190="#N/A Real Time"),OR(AB190="#N/A N/A",AB190="#N/A Real Time")),0,  F190 - AB190)</f>
        <v>0</v>
      </c>
      <c r="AD190" s="191">
        <f>IF(OR(AB190=0,AB190="#N/A N/A"),0,AC190 / AB190*100)</f>
        <v>0</v>
      </c>
      <c r="AE190" s="133">
        <v>53988.737800000003</v>
      </c>
      <c r="AF190" s="134">
        <f>IF(D190 = D816,1,_xll.BDP(K190,$AF$11)*L190)</f>
        <v>1.2294</v>
      </c>
      <c r="AG190" s="135">
        <f>AC190*AE190*V190/AF190 / AI750</f>
        <v>0</v>
      </c>
      <c r="AH190" s="301">
        <f>AC190*AE190*V190/AF190 / AI816</f>
        <v>0</v>
      </c>
      <c r="AI190" s="78"/>
      <c r="AJ190" s="74"/>
      <c r="AK190" s="66"/>
    </row>
    <row r="191" spans="1:37" s="30" customFormat="1" ht="12" customHeight="1" x14ac:dyDescent="0.2">
      <c r="A191" s="103" t="s">
        <v>285</v>
      </c>
      <c r="B191" s="103"/>
      <c r="C191" s="103"/>
      <c r="D191" s="103"/>
      <c r="E191" s="103" t="s">
        <v>179</v>
      </c>
      <c r="F191" s="137"/>
      <c r="G191" s="137"/>
      <c r="H191" s="138"/>
      <c r="I191" s="139"/>
      <c r="J191" s="140"/>
      <c r="K191" s="103"/>
      <c r="L191" s="103"/>
      <c r="M191" s="265"/>
      <c r="N191" s="172">
        <f t="shared" ref="N191:U191" si="100" xml:space="preserve"> SUM(N189:N190)</f>
        <v>0</v>
      </c>
      <c r="O191" s="141">
        <f t="shared" si="100"/>
        <v>0</v>
      </c>
      <c r="P191" s="277">
        <f t="shared" si="100"/>
        <v>0</v>
      </c>
      <c r="Q191" s="142">
        <f t="shared" si="100"/>
        <v>2692867.85149416</v>
      </c>
      <c r="R191" s="143">
        <f t="shared" si="100"/>
        <v>1.63040888307232</v>
      </c>
      <c r="S191" s="287">
        <f t="shared" si="100"/>
        <v>1.5034156270411703</v>
      </c>
      <c r="T191" s="143">
        <f t="shared" si="100"/>
        <v>0</v>
      </c>
      <c r="U191" s="287">
        <f t="shared" si="100"/>
        <v>1.63040888307232</v>
      </c>
      <c r="V191" s="103"/>
      <c r="W191" s="103"/>
      <c r="X191" s="103"/>
      <c r="Y191" s="144">
        <f xml:space="preserve"> SUM(Y189:Y190)</f>
        <v>0</v>
      </c>
      <c r="Z191" s="144">
        <f xml:space="preserve"> SUM(Z189:Z190)</f>
        <v>0</v>
      </c>
      <c r="AA191" s="103"/>
      <c r="AB191" s="145"/>
      <c r="AC191" s="145"/>
      <c r="AD191" s="192"/>
      <c r="AE191" s="146"/>
      <c r="AF191" s="147"/>
      <c r="AG191" s="148">
        <f xml:space="preserve"> SUM(AG189:AG190)</f>
        <v>0</v>
      </c>
      <c r="AH191" s="302">
        <f xml:space="preserve"> SUM(AH189:AH190)</f>
        <v>0</v>
      </c>
      <c r="AI191" s="223"/>
      <c r="AJ191" s="74"/>
      <c r="AK191" s="66"/>
    </row>
    <row r="192" spans="1:37" s="30" customFormat="1" ht="12" customHeight="1" x14ac:dyDescent="0.2">
      <c r="B192" s="32"/>
      <c r="C192" s="52"/>
      <c r="F192" s="38"/>
      <c r="G192" s="38"/>
      <c r="H192" s="39"/>
      <c r="I192" s="42"/>
      <c r="J192" s="18"/>
      <c r="K192" s="32"/>
      <c r="L192" s="32"/>
      <c r="M192" s="266"/>
      <c r="N192" s="100"/>
      <c r="O192" s="58"/>
      <c r="P192" s="278"/>
      <c r="Q192" s="40"/>
      <c r="R192" s="10"/>
      <c r="S192" s="285"/>
      <c r="T192" s="101"/>
      <c r="U192" s="298"/>
      <c r="V192" s="24"/>
      <c r="Y192" s="54"/>
      <c r="Z192" s="54"/>
      <c r="AA192" s="75"/>
      <c r="AB192" s="69"/>
      <c r="AC192" s="68"/>
      <c r="AD192" s="61"/>
      <c r="AE192" s="60"/>
      <c r="AF192" s="62"/>
      <c r="AG192" s="73"/>
      <c r="AH192" s="300"/>
      <c r="AI192" s="78"/>
      <c r="AJ192" s="74"/>
      <c r="AK192" s="66"/>
    </row>
    <row r="193" spans="1:37" s="30" customFormat="1" ht="12" customHeight="1" x14ac:dyDescent="0.2">
      <c r="B193" s="121">
        <v>833</v>
      </c>
      <c r="C193" s="121" t="s">
        <v>657</v>
      </c>
      <c r="D193" s="121" t="str">
        <f>_xll.BDP(C193,$D$11)</f>
        <v>HKD</v>
      </c>
      <c r="E193" s="121" t="s">
        <v>1378</v>
      </c>
      <c r="F193" s="122">
        <f>_xll.BDP(C193,$F$11)</f>
        <v>15.14</v>
      </c>
      <c r="G193" s="122">
        <f>_xll.BDP(C193,$G$11)</f>
        <v>14.88</v>
      </c>
      <c r="H193" s="123">
        <f t="shared" ref="H193:H206" si="101">IF(OR(OR(G193="#N/A N/A",G193="#N/A Real Time"),OR(F193="#N/A N/A",F193="#N/A Real Time")),0,  G193 - F193)</f>
        <v>-0.25999999999999979</v>
      </c>
      <c r="I193" s="124">
        <f t="shared" ref="I193:I206" si="102">IF(OR(F193=0,F193="#N/A N/A"),0,H193 / F193*100)</f>
        <v>-1.7173051519154543</v>
      </c>
      <c r="J193" s="125">
        <v>0</v>
      </c>
      <c r="K193" s="121" t="str">
        <f>CONCATENATE(D816,D193, " Curncy")</f>
        <v>EURHKD Curncy</v>
      </c>
      <c r="L193" s="121">
        <f>IF(D193 = D816,1,_xll.BDP(K193,$L$11))</f>
        <v>1</v>
      </c>
      <c r="M193" s="264">
        <f>IF(D193 = D816,1,_xll.BDP(K193,$M$11)*L193)</f>
        <v>9.6766000000000005</v>
      </c>
      <c r="N193" s="127">
        <f t="shared" ref="N193:N206" si="103">H193*J193*V193/M193</f>
        <v>0</v>
      </c>
      <c r="O193" s="128">
        <f>N193 / AA750</f>
        <v>0</v>
      </c>
      <c r="P193" s="276">
        <f>N193 / AA816</f>
        <v>0</v>
      </c>
      <c r="Q193" s="129">
        <f t="shared" ref="Q193:Q206" si="104">IF(J193=0,0,G193*J193*V193/M193)</f>
        <v>0</v>
      </c>
      <c r="R193" s="130">
        <f>Q193 / AA750*100</f>
        <v>0</v>
      </c>
      <c r="S193" s="286">
        <f>Q193 / AA816*100</f>
        <v>0</v>
      </c>
      <c r="T193" s="130">
        <f t="shared" ref="T193:T206" si="105">IF(S193&lt;0,R193,0)</f>
        <v>0</v>
      </c>
      <c r="U193" s="286">
        <f t="shared" ref="U193:U206" si="106">IF(S193&gt;0,R193,0)</f>
        <v>0</v>
      </c>
      <c r="V193" s="121">
        <f t="shared" ref="V193:V206" si="107">IF(EXACT(D193,UPPER(D193)),1,0.01)/X193</f>
        <v>1</v>
      </c>
      <c r="W193" s="121">
        <v>0</v>
      </c>
      <c r="X193" s="121">
        <v>1</v>
      </c>
      <c r="Y193" s="128">
        <f t="shared" ref="Y193:Y206" si="108">IF(AND(S193&lt;0,O193&gt;0),O193,0)</f>
        <v>0</v>
      </c>
      <c r="Z193" s="128">
        <f t="shared" ref="Z193:Z206" si="109">IF(AND(S193&gt;0,O193&gt;0),O193,0)</f>
        <v>0</v>
      </c>
      <c r="AA193" s="75"/>
      <c r="AB193" s="131">
        <f>_xll.BDH(C193,$AB$11,$D$1,$D$1)</f>
        <v>15.24</v>
      </c>
      <c r="AC193" s="131">
        <f t="shared" ref="AC193:AC206" si="110">IF(OR(OR(F193="#N/A N/A",F193="#N/A Real Time"),OR(AB193="#N/A N/A",AB193="#N/A Real Time")),0,  F193 - AB193)</f>
        <v>-9.9999999999999645E-2</v>
      </c>
      <c r="AD193" s="191">
        <f t="shared" ref="AD193:AD206" si="111">IF(OR(AB193=0,AB193="#N/A N/A"),0,AC193 / AB193*100)</f>
        <v>-0.65616797900262236</v>
      </c>
      <c r="AE193" s="133">
        <v>0</v>
      </c>
      <c r="AF193" s="134">
        <f>IF(D193 = D816,1,_xll.BDP(K193,$AF$11)*L193)</f>
        <v>9.6493000000000002</v>
      </c>
      <c r="AG193" s="135">
        <f>AC193*AE193*V193/AF193 / AI750</f>
        <v>0</v>
      </c>
      <c r="AH193" s="301">
        <f>AC193*AE193*V193/AF193 / AI816</f>
        <v>0</v>
      </c>
      <c r="AI193" s="78"/>
      <c r="AJ193" s="74"/>
      <c r="AK193" s="66"/>
    </row>
    <row r="194" spans="1:37" s="30" customFormat="1" ht="12" customHeight="1" x14ac:dyDescent="0.2">
      <c r="B194" s="121">
        <v>1809</v>
      </c>
      <c r="C194" s="121" t="s">
        <v>829</v>
      </c>
      <c r="D194" s="121" t="str">
        <f>_xll.BDP(C194,$D$11)</f>
        <v>HKD</v>
      </c>
      <c r="E194" s="121" t="s">
        <v>1375</v>
      </c>
      <c r="F194" s="122">
        <f>_xll.BDP(C194,$F$11)</f>
        <v>6.15</v>
      </c>
      <c r="G194" s="122">
        <f>_xll.BDP(C194,$G$11)</f>
        <v>6.28</v>
      </c>
      <c r="H194" s="123">
        <f t="shared" si="101"/>
        <v>0.12999999999999989</v>
      </c>
      <c r="I194" s="124">
        <f t="shared" si="102"/>
        <v>2.1138211382113803</v>
      </c>
      <c r="J194" s="125">
        <v>0</v>
      </c>
      <c r="K194" s="121" t="str">
        <f>CONCATENATE(D816,D194, " Curncy")</f>
        <v>EURHKD Curncy</v>
      </c>
      <c r="L194" s="121">
        <f>IF(D194 = D816,1,_xll.BDP(K194,$L$11))</f>
        <v>1</v>
      </c>
      <c r="M194" s="264">
        <f>IF(D194 = D816,1,_xll.BDP(K194,$M$11)*L194)</f>
        <v>9.6766000000000005</v>
      </c>
      <c r="N194" s="127">
        <f t="shared" si="103"/>
        <v>0</v>
      </c>
      <c r="O194" s="128">
        <f>N194 / AA750</f>
        <v>0</v>
      </c>
      <c r="P194" s="276">
        <f>N194 / AA816</f>
        <v>0</v>
      </c>
      <c r="Q194" s="129">
        <f t="shared" si="104"/>
        <v>0</v>
      </c>
      <c r="R194" s="130">
        <f>Q194 / AA750*100</f>
        <v>0</v>
      </c>
      <c r="S194" s="286">
        <f>Q194 / AA816*100</f>
        <v>0</v>
      </c>
      <c r="T194" s="130">
        <f t="shared" si="105"/>
        <v>0</v>
      </c>
      <c r="U194" s="286">
        <f t="shared" si="106"/>
        <v>0</v>
      </c>
      <c r="V194" s="121">
        <f t="shared" si="107"/>
        <v>1</v>
      </c>
      <c r="W194" s="121">
        <v>0</v>
      </c>
      <c r="X194" s="121">
        <v>1</v>
      </c>
      <c r="Y194" s="128">
        <f t="shared" si="108"/>
        <v>0</v>
      </c>
      <c r="Z194" s="128">
        <f t="shared" si="109"/>
        <v>0</v>
      </c>
      <c r="AA194" s="75"/>
      <c r="AB194" s="131">
        <f>_xll.BDH(C194,$AB$11,$D$1,$D$1)</f>
        <v>6.27</v>
      </c>
      <c r="AC194" s="131">
        <f t="shared" si="110"/>
        <v>-0.11999999999999922</v>
      </c>
      <c r="AD194" s="191">
        <f t="shared" si="111"/>
        <v>-1.9138755980861122</v>
      </c>
      <c r="AE194" s="133">
        <v>0</v>
      </c>
      <c r="AF194" s="134">
        <f>IF(D194 = D816,1,_xll.BDP(K194,$AF$11)*L194)</f>
        <v>9.6493000000000002</v>
      </c>
      <c r="AG194" s="135">
        <f>AC194*AE194*V194/AF194 / AI750</f>
        <v>0</v>
      </c>
      <c r="AH194" s="301">
        <f>AC194*AE194*V194/AF194 / AI816</f>
        <v>0</v>
      </c>
      <c r="AI194" s="78"/>
      <c r="AJ194" s="74"/>
      <c r="AK194" s="66"/>
    </row>
    <row r="195" spans="1:37" s="30" customFormat="1" ht="12" customHeight="1" x14ac:dyDescent="0.2">
      <c r="B195" s="121">
        <v>2992</v>
      </c>
      <c r="C195" s="121" t="s">
        <v>830</v>
      </c>
      <c r="D195" s="121" t="str">
        <f>_xll.BDP(C195,$D$11)</f>
        <v>HKD</v>
      </c>
      <c r="E195" s="121" t="s">
        <v>878</v>
      </c>
      <c r="F195" s="122">
        <f>_xll.BDP(C195,$F$11)</f>
        <v>8.06</v>
      </c>
      <c r="G195" s="122">
        <f>_xll.BDP(C195,$G$11)</f>
        <v>8.1199999999999992</v>
      </c>
      <c r="H195" s="123">
        <f t="shared" si="101"/>
        <v>5.9999999999998721E-2</v>
      </c>
      <c r="I195" s="124">
        <f t="shared" si="102"/>
        <v>0.74441687344911567</v>
      </c>
      <c r="J195" s="125">
        <v>0</v>
      </c>
      <c r="K195" s="121" t="str">
        <f>CONCATENATE(D816,D195, " Curncy")</f>
        <v>EURHKD Curncy</v>
      </c>
      <c r="L195" s="121">
        <f>IF(D195 = D816,1,_xll.BDP(K195,$L$11))</f>
        <v>1</v>
      </c>
      <c r="M195" s="264">
        <f>IF(D195 = D816,1,_xll.BDP(K195,$M$11)*L195)</f>
        <v>9.6766000000000005</v>
      </c>
      <c r="N195" s="127">
        <f t="shared" si="103"/>
        <v>0</v>
      </c>
      <c r="O195" s="128">
        <f>N195 / AA750</f>
        <v>0</v>
      </c>
      <c r="P195" s="276">
        <f>N195 / AA816</f>
        <v>0</v>
      </c>
      <c r="Q195" s="129">
        <f t="shared" si="104"/>
        <v>0</v>
      </c>
      <c r="R195" s="130">
        <f>Q195 / AA750*100</f>
        <v>0</v>
      </c>
      <c r="S195" s="286">
        <f>Q195 / AA816*100</f>
        <v>0</v>
      </c>
      <c r="T195" s="130">
        <f t="shared" si="105"/>
        <v>0</v>
      </c>
      <c r="U195" s="286">
        <f t="shared" si="106"/>
        <v>0</v>
      </c>
      <c r="V195" s="121">
        <f t="shared" si="107"/>
        <v>1</v>
      </c>
      <c r="W195" s="121">
        <v>0</v>
      </c>
      <c r="X195" s="121">
        <v>1</v>
      </c>
      <c r="Y195" s="128">
        <f t="shared" si="108"/>
        <v>0</v>
      </c>
      <c r="Z195" s="128">
        <f t="shared" si="109"/>
        <v>0</v>
      </c>
      <c r="AA195" s="75"/>
      <c r="AB195" s="131">
        <f>_xll.BDH(C195,$AB$11,$D$1,$D$1)</f>
        <v>8.26</v>
      </c>
      <c r="AC195" s="131">
        <f t="shared" si="110"/>
        <v>-0.19999999999999929</v>
      </c>
      <c r="AD195" s="191">
        <f t="shared" si="111"/>
        <v>-2.4213075060532603</v>
      </c>
      <c r="AE195" s="133">
        <v>0</v>
      </c>
      <c r="AF195" s="134">
        <f>IF(D195 = D816,1,_xll.BDP(K195,$AF$11)*L195)</f>
        <v>9.6493000000000002</v>
      </c>
      <c r="AG195" s="135">
        <f>AC195*AE195*V195/AF195 / AI750</f>
        <v>0</v>
      </c>
      <c r="AH195" s="301">
        <f>AC195*AE195*V195/AF195 / AI816</f>
        <v>0</v>
      </c>
      <c r="AI195" s="78"/>
      <c r="AJ195" s="74"/>
      <c r="AK195" s="66"/>
    </row>
    <row r="196" spans="1:37" s="30" customFormat="1" ht="12" customHeight="1" x14ac:dyDescent="0.2">
      <c r="B196" s="121">
        <v>2474</v>
      </c>
      <c r="C196" s="121" t="s">
        <v>832</v>
      </c>
      <c r="D196" s="121" t="str">
        <f>_xll.BDP(C196,$D$11)</f>
        <v>HKD</v>
      </c>
      <c r="E196" s="121" t="s">
        <v>1376</v>
      </c>
      <c r="F196" s="122">
        <f>_xll.BDP(C196,$F$11)</f>
        <v>3.89</v>
      </c>
      <c r="G196" s="122">
        <f>_xll.BDP(C196,$G$11)</f>
        <v>3.9</v>
      </c>
      <c r="H196" s="123">
        <f t="shared" si="101"/>
        <v>9.9999999999997868E-3</v>
      </c>
      <c r="I196" s="124">
        <f t="shared" si="102"/>
        <v>0.25706940874035439</v>
      </c>
      <c r="J196" s="125">
        <v>0</v>
      </c>
      <c r="K196" s="121" t="str">
        <f>CONCATENATE(D816,D196, " Curncy")</f>
        <v>EURHKD Curncy</v>
      </c>
      <c r="L196" s="121">
        <f>IF(D196 = D816,1,_xll.BDP(K196,$L$11))</f>
        <v>1</v>
      </c>
      <c r="M196" s="264">
        <f>IF(D196 = D816,1,_xll.BDP(K196,$M$11)*L196)</f>
        <v>9.6766000000000005</v>
      </c>
      <c r="N196" s="127">
        <f t="shared" si="103"/>
        <v>0</v>
      </c>
      <c r="O196" s="128">
        <f>N196 / AA750</f>
        <v>0</v>
      </c>
      <c r="P196" s="276">
        <f>N196 / AA816</f>
        <v>0</v>
      </c>
      <c r="Q196" s="129">
        <f t="shared" si="104"/>
        <v>0</v>
      </c>
      <c r="R196" s="130">
        <f>Q196 / AA750*100</f>
        <v>0</v>
      </c>
      <c r="S196" s="286">
        <f>Q196 / AA816*100</f>
        <v>0</v>
      </c>
      <c r="T196" s="130">
        <f t="shared" si="105"/>
        <v>0</v>
      </c>
      <c r="U196" s="286">
        <f t="shared" si="106"/>
        <v>0</v>
      </c>
      <c r="V196" s="121">
        <f t="shared" si="107"/>
        <v>1</v>
      </c>
      <c r="W196" s="121">
        <v>0</v>
      </c>
      <c r="X196" s="121">
        <v>1</v>
      </c>
      <c r="Y196" s="128">
        <f t="shared" si="108"/>
        <v>0</v>
      </c>
      <c r="Z196" s="128">
        <f t="shared" si="109"/>
        <v>0</v>
      </c>
      <c r="AA196" s="75"/>
      <c r="AB196" s="131">
        <f>_xll.BDH(C196,$AB$11,$D$1,$D$1)</f>
        <v>4.03</v>
      </c>
      <c r="AC196" s="131">
        <f t="shared" si="110"/>
        <v>-0.14000000000000012</v>
      </c>
      <c r="AD196" s="191">
        <f t="shared" si="111"/>
        <v>-3.4739454094292834</v>
      </c>
      <c r="AE196" s="133">
        <v>0</v>
      </c>
      <c r="AF196" s="134">
        <f>IF(D196 = D816,1,_xll.BDP(K196,$AF$11)*L196)</f>
        <v>9.6493000000000002</v>
      </c>
      <c r="AG196" s="135">
        <f>AC196*AE196*V196/AF196 / AI750</f>
        <v>0</v>
      </c>
      <c r="AH196" s="301">
        <f>AC196*AE196*V196/AF196 / AI816</f>
        <v>0</v>
      </c>
      <c r="AI196" s="78"/>
      <c r="AJ196" s="74"/>
      <c r="AK196" s="66"/>
    </row>
    <row r="197" spans="1:37" s="30" customFormat="1" ht="12" customHeight="1" x14ac:dyDescent="0.2">
      <c r="B197" s="121">
        <v>26486</v>
      </c>
      <c r="C197" s="121" t="s">
        <v>178</v>
      </c>
      <c r="D197" s="121" t="str">
        <f>_xll.BDP(C197,$D$11)</f>
        <v>HKD</v>
      </c>
      <c r="E197" s="121" t="s">
        <v>402</v>
      </c>
      <c r="F197" s="122">
        <f>_xll.BDP(C197,$F$11)</f>
        <v>17</v>
      </c>
      <c r="G197" s="122">
        <f>_xll.BDP(C197,$G$11)</f>
        <v>17.22</v>
      </c>
      <c r="H197" s="123">
        <f t="shared" si="101"/>
        <v>0.21999999999999886</v>
      </c>
      <c r="I197" s="124">
        <f t="shared" si="102"/>
        <v>1.2941176470588167</v>
      </c>
      <c r="J197" s="125">
        <v>-1602100</v>
      </c>
      <c r="K197" s="121" t="str">
        <f>CONCATENATE(D816,D197, " Curncy")</f>
        <v>EURHKD Curncy</v>
      </c>
      <c r="L197" s="121">
        <f>IF(D197 = D816,1,_xll.BDP(K197,$L$11))</f>
        <v>1</v>
      </c>
      <c r="M197" s="264">
        <f>IF(D197 = D816,1,_xll.BDP(K197,$M$11)*L197)</f>
        <v>9.6766000000000005</v>
      </c>
      <c r="N197" s="127">
        <f t="shared" si="103"/>
        <v>-36424.157245313247</v>
      </c>
      <c r="O197" s="128">
        <f>N197 / AA750</f>
        <v>-2.2053168891384982E-4</v>
      </c>
      <c r="P197" s="276">
        <f>N197 / AA816</f>
        <v>-2.0335437988174728E-4</v>
      </c>
      <c r="Q197" s="129">
        <f t="shared" si="104"/>
        <v>-2851018.1262013516</v>
      </c>
      <c r="R197" s="130">
        <f>Q197 / AA750*100</f>
        <v>-1.7261616741347789</v>
      </c>
      <c r="S197" s="286">
        <f>Q197 / AA816*100</f>
        <v>-1.5917101916198666</v>
      </c>
      <c r="T197" s="130">
        <f t="shared" si="105"/>
        <v>-1.7261616741347789</v>
      </c>
      <c r="U197" s="286">
        <f t="shared" si="106"/>
        <v>0</v>
      </c>
      <c r="V197" s="121">
        <f t="shared" si="107"/>
        <v>1</v>
      </c>
      <c r="W197" s="121">
        <v>0</v>
      </c>
      <c r="X197" s="121">
        <v>1</v>
      </c>
      <c r="Y197" s="128">
        <f t="shared" si="108"/>
        <v>0</v>
      </c>
      <c r="Z197" s="128">
        <f t="shared" si="109"/>
        <v>0</v>
      </c>
      <c r="AA197" s="75"/>
      <c r="AB197" s="131">
        <f>_xll.BDH(C197,$AB$11,$D$1,$D$1)</f>
        <v>17.940000000000001</v>
      </c>
      <c r="AC197" s="131">
        <f t="shared" si="110"/>
        <v>-0.94000000000000128</v>
      </c>
      <c r="AD197" s="191">
        <f t="shared" si="111"/>
        <v>-5.2396878483835074</v>
      </c>
      <c r="AE197" s="133">
        <v>-1602100</v>
      </c>
      <c r="AF197" s="134">
        <f>IF(D197 = D816,1,_xll.BDP(K197,$AF$11)*L197)</f>
        <v>9.6493000000000002</v>
      </c>
      <c r="AG197" s="135">
        <f>AC197*AE197*V197/AF197 / AI750</f>
        <v>9.3836185773212889E-4</v>
      </c>
      <c r="AH197" s="301">
        <f>AC197*AE197*V197/AF197 / AI816</f>
        <v>8.6568210995734563E-4</v>
      </c>
      <c r="AI197" s="78"/>
      <c r="AJ197" s="74"/>
      <c r="AK197" s="66"/>
    </row>
    <row r="198" spans="1:37" s="30" customFormat="1" ht="12" customHeight="1" x14ac:dyDescent="0.2">
      <c r="A198" s="121"/>
      <c r="B198" s="121">
        <v>28008</v>
      </c>
      <c r="C198" s="121" t="s">
        <v>1417</v>
      </c>
      <c r="D198" s="121" t="str">
        <f>_xll.BDP(C198,$D$11)</f>
        <v>HKD</v>
      </c>
      <c r="E198" s="121" t="s">
        <v>1418</v>
      </c>
      <c r="F198" s="122">
        <f>_xll.BDP(C198,$F$11)</f>
        <v>22.6</v>
      </c>
      <c r="G198" s="122">
        <f>_xll.BDP(C198,$G$11)</f>
        <v>23</v>
      </c>
      <c r="H198" s="123">
        <f t="shared" si="101"/>
        <v>0.39999999999999858</v>
      </c>
      <c r="I198" s="124">
        <f t="shared" si="102"/>
        <v>1.7699115044247724</v>
      </c>
      <c r="J198" s="125">
        <v>-200000</v>
      </c>
      <c r="K198" s="121" t="str">
        <f>CONCATENATE(D816,D198, " Curncy")</f>
        <v>EURHKD Curncy</v>
      </c>
      <c r="L198" s="121">
        <f>IF(D198 = D816,1,_xll.BDP(K198,$L$11))</f>
        <v>1</v>
      </c>
      <c r="M198" s="264">
        <f>IF(D198 = D816,1,_xll.BDP(K198,$M$11)*L198)</f>
        <v>9.6766000000000005</v>
      </c>
      <c r="N198" s="127">
        <f t="shared" si="103"/>
        <v>-8267.3666370419051</v>
      </c>
      <c r="O198" s="128">
        <f>N198 / AA750</f>
        <v>-5.005514101692668E-5</v>
      </c>
      <c r="P198" s="276">
        <f>N198 / AA816</f>
        <v>-4.6156324342878967E-5</v>
      </c>
      <c r="Q198" s="129">
        <f t="shared" si="104"/>
        <v>-475373.58162991132</v>
      </c>
      <c r="R198" s="130">
        <f>Q198 / AA750*100</f>
        <v>-0.2878170608473295</v>
      </c>
      <c r="S198" s="286">
        <f>Q198 / AA816*100</f>
        <v>-0.26539886497155502</v>
      </c>
      <c r="T198" s="130">
        <f t="shared" si="105"/>
        <v>-0.2878170608473295</v>
      </c>
      <c r="U198" s="286">
        <f t="shared" si="106"/>
        <v>0</v>
      </c>
      <c r="V198" s="121">
        <f t="shared" si="107"/>
        <v>1</v>
      </c>
      <c r="W198" s="121">
        <v>0</v>
      </c>
      <c r="X198" s="121">
        <v>1</v>
      </c>
      <c r="Y198" s="128">
        <f t="shared" si="108"/>
        <v>0</v>
      </c>
      <c r="Z198" s="128">
        <f t="shared" si="109"/>
        <v>0</v>
      </c>
      <c r="AA198" s="121"/>
      <c r="AB198" s="131">
        <f>_xll.BDH(C198,$AB$11,$D$1,$D$1)</f>
        <v>24</v>
      </c>
      <c r="AC198" s="131">
        <f t="shared" si="110"/>
        <v>-1.3999999999999986</v>
      </c>
      <c r="AD198" s="191">
        <f t="shared" si="111"/>
        <v>-5.8333333333333268</v>
      </c>
      <c r="AE198" s="133">
        <v>-200000</v>
      </c>
      <c r="AF198" s="134">
        <f>IF(D198 = D816,1,_xll.BDP(K198,$AF$11)*L198)</f>
        <v>9.6493000000000002</v>
      </c>
      <c r="AG198" s="135">
        <f>AC198*AE198*V198/AF198 / AI750</f>
        <v>1.7446604002791248E-4</v>
      </c>
      <c r="AH198" s="301">
        <f>AC198*AE198*V198/AF198 / AI816</f>
        <v>1.6095297182292401E-4</v>
      </c>
      <c r="AI198" s="136"/>
      <c r="AJ198" s="74"/>
      <c r="AK198" s="66"/>
    </row>
    <row r="199" spans="1:37" s="30" customFormat="1" ht="12" customHeight="1" x14ac:dyDescent="0.2">
      <c r="B199" s="121">
        <v>2424</v>
      </c>
      <c r="C199" s="121" t="s">
        <v>874</v>
      </c>
      <c r="D199" s="121" t="str">
        <f>_xll.BDP(C199,$D$11)</f>
        <v>HKD</v>
      </c>
      <c r="E199" s="121" t="s">
        <v>1380</v>
      </c>
      <c r="F199" s="122">
        <f>_xll.BDP(C199,$F$11)</f>
        <v>3.51</v>
      </c>
      <c r="G199" s="122">
        <f>_xll.BDP(C199,$G$11)</f>
        <v>3.52</v>
      </c>
      <c r="H199" s="123">
        <f t="shared" si="101"/>
        <v>1.0000000000000231E-2</v>
      </c>
      <c r="I199" s="124">
        <f t="shared" si="102"/>
        <v>0.28490028490029151</v>
      </c>
      <c r="J199" s="125">
        <v>0</v>
      </c>
      <c r="K199" s="121" t="str">
        <f>CONCATENATE(D816,D199, " Curncy")</f>
        <v>EURHKD Curncy</v>
      </c>
      <c r="L199" s="121">
        <f>IF(D199 = D816,1,_xll.BDP(K199,$L$11))</f>
        <v>1</v>
      </c>
      <c r="M199" s="264">
        <f>IF(D199 = D816,1,_xll.BDP(K199,$M$11)*L199)</f>
        <v>9.6766000000000005</v>
      </c>
      <c r="N199" s="127">
        <f t="shared" si="103"/>
        <v>0</v>
      </c>
      <c r="O199" s="128">
        <f>N199 / AA750</f>
        <v>0</v>
      </c>
      <c r="P199" s="276">
        <f>N199 / AA816</f>
        <v>0</v>
      </c>
      <c r="Q199" s="129">
        <f t="shared" si="104"/>
        <v>0</v>
      </c>
      <c r="R199" s="130">
        <f>Q199 / AA750*100</f>
        <v>0</v>
      </c>
      <c r="S199" s="286">
        <f>Q199 / AA816*100</f>
        <v>0</v>
      </c>
      <c r="T199" s="130">
        <f t="shared" si="105"/>
        <v>0</v>
      </c>
      <c r="U199" s="286">
        <f t="shared" si="106"/>
        <v>0</v>
      </c>
      <c r="V199" s="121">
        <f t="shared" si="107"/>
        <v>1</v>
      </c>
      <c r="W199" s="121">
        <v>0</v>
      </c>
      <c r="X199" s="121">
        <v>1</v>
      </c>
      <c r="Y199" s="128">
        <f t="shared" si="108"/>
        <v>0</v>
      </c>
      <c r="Z199" s="128">
        <f t="shared" si="109"/>
        <v>0</v>
      </c>
      <c r="AA199" s="75"/>
      <c r="AB199" s="131">
        <f>_xll.BDH(C199,$AB$11,$D$1,$D$1)</f>
        <v>3.62</v>
      </c>
      <c r="AC199" s="131">
        <f t="shared" si="110"/>
        <v>-0.11000000000000032</v>
      </c>
      <c r="AD199" s="191">
        <f t="shared" si="111"/>
        <v>-3.0386740331491802</v>
      </c>
      <c r="AE199" s="133">
        <v>0</v>
      </c>
      <c r="AF199" s="134">
        <f>IF(D199 = D816,1,_xll.BDP(K199,$AF$11)*L199)</f>
        <v>9.6493000000000002</v>
      </c>
      <c r="AG199" s="135">
        <f>AC199*AE199*V199/AF199 / AI750</f>
        <v>0</v>
      </c>
      <c r="AH199" s="301">
        <f>AC199*AE199*V199/AF199 / AI816</f>
        <v>0</v>
      </c>
      <c r="AI199" s="78"/>
      <c r="AJ199" s="74"/>
      <c r="AK199" s="66"/>
    </row>
    <row r="200" spans="1:37" s="30" customFormat="1" ht="12" customHeight="1" x14ac:dyDescent="0.2">
      <c r="B200" s="121">
        <v>2448</v>
      </c>
      <c r="C200" s="121" t="s">
        <v>831</v>
      </c>
      <c r="D200" s="121" t="str">
        <f>_xll.BDP(C200,$D$11)</f>
        <v>HKD</v>
      </c>
      <c r="E200" s="121" t="s">
        <v>1377</v>
      </c>
      <c r="F200" s="122">
        <f>_xll.BDP(C200,$F$11)</f>
        <v>11</v>
      </c>
      <c r="G200" s="122">
        <f>_xll.BDP(C200,$G$11)</f>
        <v>10.86</v>
      </c>
      <c r="H200" s="123">
        <f t="shared" si="101"/>
        <v>-0.14000000000000057</v>
      </c>
      <c r="I200" s="124">
        <f t="shared" si="102"/>
        <v>-1.272727272727278</v>
      </c>
      <c r="J200" s="125">
        <v>0</v>
      </c>
      <c r="K200" s="121" t="str">
        <f>CONCATENATE(D816,D200, " Curncy")</f>
        <v>EURHKD Curncy</v>
      </c>
      <c r="L200" s="121">
        <f>IF(D200 = D816,1,_xll.BDP(K200,$L$11))</f>
        <v>1</v>
      </c>
      <c r="M200" s="264">
        <f>IF(D200 = D816,1,_xll.BDP(K200,$M$11)*L200)</f>
        <v>9.6766000000000005</v>
      </c>
      <c r="N200" s="127">
        <f t="shared" si="103"/>
        <v>0</v>
      </c>
      <c r="O200" s="128">
        <f>N200 / AA750</f>
        <v>0</v>
      </c>
      <c r="P200" s="276">
        <f>N200 / AA816</f>
        <v>0</v>
      </c>
      <c r="Q200" s="129">
        <f t="shared" si="104"/>
        <v>0</v>
      </c>
      <c r="R200" s="130">
        <f>Q200 / AA750*100</f>
        <v>0</v>
      </c>
      <c r="S200" s="286">
        <f>Q200 / AA816*100</f>
        <v>0</v>
      </c>
      <c r="T200" s="130">
        <f t="shared" si="105"/>
        <v>0</v>
      </c>
      <c r="U200" s="286">
        <f t="shared" si="106"/>
        <v>0</v>
      </c>
      <c r="V200" s="121">
        <f t="shared" si="107"/>
        <v>1</v>
      </c>
      <c r="W200" s="121">
        <v>0</v>
      </c>
      <c r="X200" s="121">
        <v>1</v>
      </c>
      <c r="Y200" s="128">
        <f t="shared" si="108"/>
        <v>0</v>
      </c>
      <c r="Z200" s="128">
        <f t="shared" si="109"/>
        <v>0</v>
      </c>
      <c r="AA200" s="75"/>
      <c r="AB200" s="131">
        <f>_xll.BDH(C200,$AB$11,$D$1,$D$1)</f>
        <v>10.98</v>
      </c>
      <c r="AC200" s="131">
        <f t="shared" si="110"/>
        <v>1.9999999999999574E-2</v>
      </c>
      <c r="AD200" s="191">
        <f t="shared" si="111"/>
        <v>0.18214936247722746</v>
      </c>
      <c r="AE200" s="133">
        <v>0</v>
      </c>
      <c r="AF200" s="134">
        <f>IF(D200 = D816,1,_xll.BDP(K200,$AF$11)*L200)</f>
        <v>9.6493000000000002</v>
      </c>
      <c r="AG200" s="135">
        <f>AC200*AE200*V200/AF200 / AI750</f>
        <v>0</v>
      </c>
      <c r="AH200" s="301">
        <f>AC200*AE200*V200/AF200 / AI816</f>
        <v>0</v>
      </c>
      <c r="AI200" s="78"/>
      <c r="AJ200" s="74"/>
      <c r="AK200" s="66"/>
    </row>
    <row r="201" spans="1:37" s="30" customFormat="1" ht="12" customHeight="1" x14ac:dyDescent="0.2">
      <c r="B201" s="121">
        <v>1819</v>
      </c>
      <c r="C201" s="121" t="s">
        <v>840</v>
      </c>
      <c r="D201" s="121" t="str">
        <f>_xll.BDP(C201,$D$11)</f>
        <v>HKD</v>
      </c>
      <c r="E201" s="121" t="s">
        <v>885</v>
      </c>
      <c r="F201" s="122">
        <f>_xll.BDP(C201,$F$11)</f>
        <v>255.2</v>
      </c>
      <c r="G201" s="122">
        <f>_xll.BDP(C201,$G$11)</f>
        <v>252.8</v>
      </c>
      <c r="H201" s="123">
        <f t="shared" si="101"/>
        <v>-2.3999999999999773</v>
      </c>
      <c r="I201" s="124">
        <f t="shared" si="102"/>
        <v>-0.94043887147334548</v>
      </c>
      <c r="J201" s="125">
        <v>0</v>
      </c>
      <c r="K201" s="121" t="str">
        <f>CONCATENATE(D816,D201, " Curncy")</f>
        <v>EURHKD Curncy</v>
      </c>
      <c r="L201" s="121">
        <f>IF(D201 = D816,1,_xll.BDP(K201,$L$11))</f>
        <v>1</v>
      </c>
      <c r="M201" s="264">
        <f>IF(D201 = D816,1,_xll.BDP(K201,$M$11)*L201)</f>
        <v>9.6766000000000005</v>
      </c>
      <c r="N201" s="127">
        <f t="shared" si="103"/>
        <v>0</v>
      </c>
      <c r="O201" s="128">
        <f>N201 / AA750</f>
        <v>0</v>
      </c>
      <c r="P201" s="276">
        <f>N201 / AA816</f>
        <v>0</v>
      </c>
      <c r="Q201" s="129">
        <f t="shared" si="104"/>
        <v>0</v>
      </c>
      <c r="R201" s="130">
        <f>Q201 / AA750*100</f>
        <v>0</v>
      </c>
      <c r="S201" s="286">
        <f>Q201 / AA816*100</f>
        <v>0</v>
      </c>
      <c r="T201" s="130">
        <f t="shared" si="105"/>
        <v>0</v>
      </c>
      <c r="U201" s="286">
        <f t="shared" si="106"/>
        <v>0</v>
      </c>
      <c r="V201" s="121">
        <f t="shared" si="107"/>
        <v>1</v>
      </c>
      <c r="W201" s="121">
        <v>0</v>
      </c>
      <c r="X201" s="121">
        <v>1</v>
      </c>
      <c r="Y201" s="128">
        <f t="shared" si="108"/>
        <v>0</v>
      </c>
      <c r="Z201" s="128">
        <f t="shared" si="109"/>
        <v>0</v>
      </c>
      <c r="AA201" s="75"/>
      <c r="AB201" s="131">
        <f>_xll.BDH(C201,$AB$11,$D$1,$D$1)</f>
        <v>263.39999999999998</v>
      </c>
      <c r="AC201" s="131">
        <f t="shared" si="110"/>
        <v>-8.1999999999999886</v>
      </c>
      <c r="AD201" s="191">
        <f t="shared" si="111"/>
        <v>-3.1131359149582343</v>
      </c>
      <c r="AE201" s="133">
        <v>0</v>
      </c>
      <c r="AF201" s="134">
        <f>IF(D201 = D816,1,_xll.BDP(K201,$AF$11)*L201)</f>
        <v>9.6493000000000002</v>
      </c>
      <c r="AG201" s="135">
        <f>AC201*AE201*V201/AF201 / AI750</f>
        <v>0</v>
      </c>
      <c r="AH201" s="301">
        <f>AC201*AE201*V201/AF201 / AI816</f>
        <v>0</v>
      </c>
      <c r="AI201" s="78"/>
      <c r="AJ201" s="74"/>
      <c r="AK201" s="66"/>
    </row>
    <row r="202" spans="1:37" s="30" customFormat="1" ht="12" customHeight="1" x14ac:dyDescent="0.2">
      <c r="B202" s="121">
        <v>1975</v>
      </c>
      <c r="C202" s="121" t="s">
        <v>853</v>
      </c>
      <c r="D202" s="121" t="str">
        <f>_xll.BDP(C202,$D$11)</f>
        <v>HKD</v>
      </c>
      <c r="E202" s="121" t="s">
        <v>1379</v>
      </c>
      <c r="F202" s="122">
        <f>_xll.BDP(C202,$F$11)</f>
        <v>11.74</v>
      </c>
      <c r="G202" s="122">
        <f>_xll.BDP(C202,$G$11)</f>
        <v>12.1</v>
      </c>
      <c r="H202" s="123">
        <f t="shared" si="101"/>
        <v>0.35999999999999943</v>
      </c>
      <c r="I202" s="124">
        <f t="shared" si="102"/>
        <v>3.0664395229982917</v>
      </c>
      <c r="J202" s="125">
        <v>0</v>
      </c>
      <c r="K202" s="121" t="str">
        <f>CONCATENATE(D816,D202, " Curncy")</f>
        <v>EURHKD Curncy</v>
      </c>
      <c r="L202" s="121">
        <f>IF(D202 = D816,1,_xll.BDP(K202,$L$11))</f>
        <v>1</v>
      </c>
      <c r="M202" s="264">
        <f>IF(D202 = D816,1,_xll.BDP(K202,$M$11)*L202)</f>
        <v>9.6766000000000005</v>
      </c>
      <c r="N202" s="127">
        <f t="shared" si="103"/>
        <v>0</v>
      </c>
      <c r="O202" s="128">
        <f>N202 / AA750</f>
        <v>0</v>
      </c>
      <c r="P202" s="276">
        <f>N202 / AA816</f>
        <v>0</v>
      </c>
      <c r="Q202" s="129">
        <f t="shared" si="104"/>
        <v>0</v>
      </c>
      <c r="R202" s="130">
        <f>Q202 / AA750*100</f>
        <v>0</v>
      </c>
      <c r="S202" s="286">
        <f>Q202 / AA816*100</f>
        <v>0</v>
      </c>
      <c r="T202" s="130">
        <f t="shared" si="105"/>
        <v>0</v>
      </c>
      <c r="U202" s="286">
        <f t="shared" si="106"/>
        <v>0</v>
      </c>
      <c r="V202" s="121">
        <f t="shared" si="107"/>
        <v>1</v>
      </c>
      <c r="W202" s="121">
        <v>0</v>
      </c>
      <c r="X202" s="121">
        <v>1</v>
      </c>
      <c r="Y202" s="128">
        <f t="shared" si="108"/>
        <v>0</v>
      </c>
      <c r="Z202" s="128">
        <f t="shared" si="109"/>
        <v>0</v>
      </c>
      <c r="AA202" s="75"/>
      <c r="AB202" s="131">
        <f>_xll.BDH(C202,$AB$11,$D$1,$D$1)</f>
        <v>11.96</v>
      </c>
      <c r="AC202" s="131">
        <f t="shared" si="110"/>
        <v>-0.22000000000000064</v>
      </c>
      <c r="AD202" s="191">
        <f t="shared" si="111"/>
        <v>-1.8394648829431492</v>
      </c>
      <c r="AE202" s="133">
        <v>0</v>
      </c>
      <c r="AF202" s="134">
        <f>IF(D202 = D816,1,_xll.BDP(K202,$AF$11)*L202)</f>
        <v>9.6493000000000002</v>
      </c>
      <c r="AG202" s="135">
        <f>AC202*AE202*V202/AF202 / AI750</f>
        <v>0</v>
      </c>
      <c r="AH202" s="301">
        <f>AC202*AE202*V202/AF202 / AI816</f>
        <v>0</v>
      </c>
      <c r="AI202" s="78"/>
      <c r="AJ202" s="74"/>
      <c r="AK202" s="66"/>
    </row>
    <row r="203" spans="1:37" s="30" customFormat="1" ht="12" customHeight="1" x14ac:dyDescent="0.2">
      <c r="B203" s="121">
        <v>19837</v>
      </c>
      <c r="C203" s="121" t="s">
        <v>859</v>
      </c>
      <c r="D203" s="121" t="str">
        <f>_xll.BDP(C203,$D$11)</f>
        <v>HKD</v>
      </c>
      <c r="E203" s="121" t="s">
        <v>904</v>
      </c>
      <c r="F203" s="122">
        <f>_xll.BDP(C203,$F$11)</f>
        <v>5.39</v>
      </c>
      <c r="G203" s="122">
        <f>_xll.BDP(C203,$G$11)</f>
        <v>5.37</v>
      </c>
      <c r="H203" s="123">
        <f t="shared" si="101"/>
        <v>-1.9999999999999574E-2</v>
      </c>
      <c r="I203" s="124">
        <f t="shared" si="102"/>
        <v>-0.37105751391464886</v>
      </c>
      <c r="J203" s="125">
        <v>0</v>
      </c>
      <c r="K203" s="121" t="str">
        <f>CONCATENATE(D816,D203, " Curncy")</f>
        <v>EURHKD Curncy</v>
      </c>
      <c r="L203" s="121">
        <f>IF(D203 = D816,1,_xll.BDP(K203,$L$11))</f>
        <v>1</v>
      </c>
      <c r="M203" s="264">
        <f>IF(D203 = D816,1,_xll.BDP(K203,$M$11)*L203)</f>
        <v>9.6766000000000005</v>
      </c>
      <c r="N203" s="127">
        <f t="shared" si="103"/>
        <v>0</v>
      </c>
      <c r="O203" s="128">
        <f>N203 / AA750</f>
        <v>0</v>
      </c>
      <c r="P203" s="276">
        <f>N203 / AA816</f>
        <v>0</v>
      </c>
      <c r="Q203" s="129">
        <f t="shared" si="104"/>
        <v>0</v>
      </c>
      <c r="R203" s="130">
        <f>Q203 / AA750*100</f>
        <v>0</v>
      </c>
      <c r="S203" s="286">
        <f>Q203 / AA816*100</f>
        <v>0</v>
      </c>
      <c r="T203" s="130">
        <f t="shared" si="105"/>
        <v>0</v>
      </c>
      <c r="U203" s="286">
        <f t="shared" si="106"/>
        <v>0</v>
      </c>
      <c r="V203" s="121">
        <f t="shared" si="107"/>
        <v>1</v>
      </c>
      <c r="W203" s="121">
        <v>0</v>
      </c>
      <c r="X203" s="121">
        <v>1</v>
      </c>
      <c r="Y203" s="128">
        <f t="shared" si="108"/>
        <v>0</v>
      </c>
      <c r="Z203" s="128">
        <f t="shared" si="109"/>
        <v>0</v>
      </c>
      <c r="AA203" s="75"/>
      <c r="AB203" s="131">
        <f>_xll.BDH(C203,$AB$11,$D$1,$D$1)</f>
        <v>5.5</v>
      </c>
      <c r="AC203" s="131">
        <f t="shared" si="110"/>
        <v>-0.11000000000000032</v>
      </c>
      <c r="AD203" s="191">
        <f t="shared" si="111"/>
        <v>-2.0000000000000058</v>
      </c>
      <c r="AE203" s="133">
        <v>0</v>
      </c>
      <c r="AF203" s="134">
        <f>IF(D203 = D816,1,_xll.BDP(K203,$AF$11)*L203)</f>
        <v>9.6493000000000002</v>
      </c>
      <c r="AG203" s="135">
        <f>AC203*AE203*V203/AF203 / AI750</f>
        <v>0</v>
      </c>
      <c r="AH203" s="301">
        <f>AC203*AE203*V203/AF203 / AI816</f>
        <v>0</v>
      </c>
      <c r="AI203" s="78"/>
      <c r="AJ203" s="74"/>
      <c r="AK203" s="66"/>
    </row>
    <row r="204" spans="1:37" s="30" customFormat="1" ht="12" customHeight="1" x14ac:dyDescent="0.2">
      <c r="B204" s="121">
        <v>21026</v>
      </c>
      <c r="C204" s="121" t="s">
        <v>177</v>
      </c>
      <c r="D204" s="121" t="str">
        <f>_xll.BDP(C204,$D$11)</f>
        <v>HKD</v>
      </c>
      <c r="E204" s="121" t="s">
        <v>401</v>
      </c>
      <c r="F204" s="122">
        <f>_xll.BDP(C204,$F$11)</f>
        <v>42.2</v>
      </c>
      <c r="G204" s="122">
        <f>_xll.BDP(C204,$G$11)</f>
        <v>42.5</v>
      </c>
      <c r="H204" s="123">
        <f t="shared" si="101"/>
        <v>0.29999999999999716</v>
      </c>
      <c r="I204" s="124">
        <f t="shared" si="102"/>
        <v>0.71090047393364253</v>
      </c>
      <c r="J204" s="125">
        <v>-832000</v>
      </c>
      <c r="K204" s="121" t="str">
        <f>CONCATENATE(D816,D204, " Curncy")</f>
        <v>EURHKD Curncy</v>
      </c>
      <c r="L204" s="121">
        <f>IF(D204 = D816,1,_xll.BDP(K204,$L$11))</f>
        <v>1</v>
      </c>
      <c r="M204" s="264">
        <f>IF(D204 = D816,1,_xll.BDP(K204,$M$11)*L204)</f>
        <v>9.6766000000000005</v>
      </c>
      <c r="N204" s="127">
        <f t="shared" si="103"/>
        <v>-25794.183907570598</v>
      </c>
      <c r="O204" s="128">
        <f>N204 / AA750</f>
        <v>-1.5617203997281035E-4</v>
      </c>
      <c r="P204" s="276">
        <f>N204 / AA816</f>
        <v>-1.4400773194978155E-4</v>
      </c>
      <c r="Q204" s="129">
        <f t="shared" si="104"/>
        <v>-3654176.0535725355</v>
      </c>
      <c r="R204" s="130">
        <f>Q204 / AA750*100</f>
        <v>-2.2124372329481674</v>
      </c>
      <c r="S204" s="286">
        <f>Q204 / AA816*100</f>
        <v>-2.0401095359552577</v>
      </c>
      <c r="T204" s="130">
        <f t="shared" si="105"/>
        <v>-2.2124372329481674</v>
      </c>
      <c r="U204" s="286">
        <f t="shared" si="106"/>
        <v>0</v>
      </c>
      <c r="V204" s="121">
        <f t="shared" si="107"/>
        <v>1</v>
      </c>
      <c r="W204" s="121">
        <v>0</v>
      </c>
      <c r="X204" s="121">
        <v>1</v>
      </c>
      <c r="Y204" s="128">
        <f t="shared" si="108"/>
        <v>0</v>
      </c>
      <c r="Z204" s="128">
        <f t="shared" si="109"/>
        <v>0</v>
      </c>
      <c r="AA204" s="75"/>
      <c r="AB204" s="131">
        <f>_xll.BDH(C204,$AB$11,$D$1,$D$1)</f>
        <v>42.65</v>
      </c>
      <c r="AC204" s="131">
        <f t="shared" si="110"/>
        <v>-0.44999999999999574</v>
      </c>
      <c r="AD204" s="191">
        <f t="shared" si="111"/>
        <v>-1.0550996483001074</v>
      </c>
      <c r="AE204" s="133">
        <v>-832000</v>
      </c>
      <c r="AF204" s="134">
        <f>IF(D204 = D816,1,_xll.BDP(K204,$AF$11)*L204)</f>
        <v>9.6493000000000002</v>
      </c>
      <c r="AG204" s="135">
        <f>AC204*AE204*V204/AF204 / AI750</f>
        <v>2.3328601923732099E-4</v>
      </c>
      <c r="AH204" s="301">
        <f>AC204*AE204*V204/AF204 / AI816</f>
        <v>2.1521711660893659E-4</v>
      </c>
      <c r="AI204" s="78"/>
      <c r="AJ204" s="74"/>
      <c r="AK204" s="66"/>
    </row>
    <row r="205" spans="1:37" s="30" customFormat="1" ht="12" customHeight="1" x14ac:dyDescent="0.2">
      <c r="B205" s="121">
        <v>1807</v>
      </c>
      <c r="C205" s="121" t="s">
        <v>866</v>
      </c>
      <c r="D205" s="121" t="str">
        <f>_xll.BDP(C205,$D$11)</f>
        <v>HKD</v>
      </c>
      <c r="E205" s="121" t="s">
        <v>911</v>
      </c>
      <c r="F205" s="122">
        <f>_xll.BDP(C205,$F$11)</f>
        <v>124</v>
      </c>
      <c r="G205" s="122">
        <f>_xll.BDP(C205,$G$11)</f>
        <v>123.4</v>
      </c>
      <c r="H205" s="123">
        <f t="shared" si="101"/>
        <v>-0.59999999999999432</v>
      </c>
      <c r="I205" s="124">
        <f t="shared" si="102"/>
        <v>-0.48387096774193089</v>
      </c>
      <c r="J205" s="125">
        <v>0</v>
      </c>
      <c r="K205" s="121" t="str">
        <f>CONCATENATE(D816,D205, " Curncy")</f>
        <v>EURHKD Curncy</v>
      </c>
      <c r="L205" s="121">
        <f>IF(D205 = D816,1,_xll.BDP(K205,$L$11))</f>
        <v>1</v>
      </c>
      <c r="M205" s="264">
        <f>IF(D205 = D816,1,_xll.BDP(K205,$M$11)*L205)</f>
        <v>9.6766000000000005</v>
      </c>
      <c r="N205" s="127">
        <f t="shared" si="103"/>
        <v>0</v>
      </c>
      <c r="O205" s="128">
        <f>N205 / AA750</f>
        <v>0</v>
      </c>
      <c r="P205" s="276">
        <f>N205 / AA816</f>
        <v>0</v>
      </c>
      <c r="Q205" s="129">
        <f t="shared" si="104"/>
        <v>0</v>
      </c>
      <c r="R205" s="130">
        <f>Q205 / AA750*100</f>
        <v>0</v>
      </c>
      <c r="S205" s="286">
        <f>Q205 / AA816*100</f>
        <v>0</v>
      </c>
      <c r="T205" s="130">
        <f t="shared" si="105"/>
        <v>0</v>
      </c>
      <c r="U205" s="286">
        <f t="shared" si="106"/>
        <v>0</v>
      </c>
      <c r="V205" s="121">
        <f t="shared" si="107"/>
        <v>1</v>
      </c>
      <c r="W205" s="121">
        <v>0</v>
      </c>
      <c r="X205" s="121">
        <v>1</v>
      </c>
      <c r="Y205" s="128">
        <f t="shared" si="108"/>
        <v>0</v>
      </c>
      <c r="Z205" s="128">
        <f t="shared" si="109"/>
        <v>0</v>
      </c>
      <c r="AA205" s="75"/>
      <c r="AB205" s="131">
        <f>_xll.BDH(C205,$AB$11,$D$1,$D$1)</f>
        <v>127.9</v>
      </c>
      <c r="AC205" s="131">
        <f t="shared" si="110"/>
        <v>-3.9000000000000057</v>
      </c>
      <c r="AD205" s="191">
        <f t="shared" si="111"/>
        <v>-3.0492572322126703</v>
      </c>
      <c r="AE205" s="133">
        <v>0</v>
      </c>
      <c r="AF205" s="134">
        <f>IF(D205 = D816,1,_xll.BDP(K205,$AF$11)*L205)</f>
        <v>9.6493000000000002</v>
      </c>
      <c r="AG205" s="135">
        <f>AC205*AE205*V205/AF205 / AI750</f>
        <v>0</v>
      </c>
      <c r="AH205" s="301">
        <f>AC205*AE205*V205/AF205 / AI816</f>
        <v>0</v>
      </c>
      <c r="AI205" s="78"/>
      <c r="AJ205" s="74"/>
      <c r="AK205" s="66"/>
    </row>
    <row r="206" spans="1:37" s="30" customFormat="1" ht="12" customHeight="1" x14ac:dyDescent="0.2">
      <c r="B206" s="121">
        <v>24515</v>
      </c>
      <c r="C206" s="121" t="s">
        <v>176</v>
      </c>
      <c r="D206" s="121" t="str">
        <f>_xll.BDP(C206,$D$11)</f>
        <v>HKD</v>
      </c>
      <c r="E206" s="121" t="s">
        <v>400</v>
      </c>
      <c r="F206" s="122">
        <f>_xll.BDP(C206,$F$11)</f>
        <v>28.45</v>
      </c>
      <c r="G206" s="122">
        <f>_xll.BDP(C206,$G$11)</f>
        <v>28.5</v>
      </c>
      <c r="H206" s="123">
        <f t="shared" si="101"/>
        <v>5.0000000000000711E-2</v>
      </c>
      <c r="I206" s="124">
        <f t="shared" si="102"/>
        <v>0.175746924428825</v>
      </c>
      <c r="J206" s="125">
        <v>-780000</v>
      </c>
      <c r="K206" s="121" t="str">
        <f>CONCATENATE(D816,D206, " Curncy")</f>
        <v>EURHKD Curncy</v>
      </c>
      <c r="L206" s="121">
        <f>IF(D206 = D816,1,_xll.BDP(K206,$L$11))</f>
        <v>1</v>
      </c>
      <c r="M206" s="264">
        <f>IF(D206 = D816,1,_xll.BDP(K206,$M$11)*L206)</f>
        <v>9.6766000000000005</v>
      </c>
      <c r="N206" s="127">
        <f t="shared" si="103"/>
        <v>-4030.3412355580008</v>
      </c>
      <c r="O206" s="128">
        <f>N206 / AA750</f>
        <v>-2.4401881245752192E-5</v>
      </c>
      <c r="P206" s="276">
        <f>N206 / AA816</f>
        <v>-2.2501208117153899E-5</v>
      </c>
      <c r="Q206" s="129">
        <f t="shared" si="104"/>
        <v>-2297294.5042680278</v>
      </c>
      <c r="R206" s="130">
        <f>Q206 / AA750*100</f>
        <v>-1.3909072310078552</v>
      </c>
      <c r="S206" s="286">
        <f>Q206 / AA816*100</f>
        <v>-1.2825688626777541</v>
      </c>
      <c r="T206" s="130">
        <f t="shared" si="105"/>
        <v>-1.3909072310078552</v>
      </c>
      <c r="U206" s="286">
        <f t="shared" si="106"/>
        <v>0</v>
      </c>
      <c r="V206" s="121">
        <f t="shared" si="107"/>
        <v>1</v>
      </c>
      <c r="W206" s="121">
        <v>0</v>
      </c>
      <c r="X206" s="121">
        <v>1</v>
      </c>
      <c r="Y206" s="128">
        <f t="shared" si="108"/>
        <v>0</v>
      </c>
      <c r="Z206" s="128">
        <f t="shared" si="109"/>
        <v>0</v>
      </c>
      <c r="AA206" s="75"/>
      <c r="AB206" s="131">
        <f>_xll.BDH(C206,$AB$11,$D$1,$D$1)</f>
        <v>29.3</v>
      </c>
      <c r="AC206" s="131">
        <f t="shared" si="110"/>
        <v>-0.85000000000000142</v>
      </c>
      <c r="AD206" s="191">
        <f t="shared" si="111"/>
        <v>-2.9010238907849875</v>
      </c>
      <c r="AE206" s="133">
        <v>-780000</v>
      </c>
      <c r="AF206" s="134">
        <f>IF(D206 = D816,1,_xll.BDP(K206,$AF$11)*L206)</f>
        <v>9.6493000000000002</v>
      </c>
      <c r="AG206" s="135">
        <f>AC206*AE206*V206/AF206 / AI750</f>
        <v>4.1311065906609386E-4</v>
      </c>
      <c r="AH206" s="301">
        <f>AC206*AE206*V206/AF206 / AI816</f>
        <v>3.8111364399499615E-4</v>
      </c>
      <c r="AI206" s="78"/>
      <c r="AJ206" s="74"/>
      <c r="AK206" s="66"/>
    </row>
    <row r="207" spans="1:37" s="30" customFormat="1" ht="12" customHeight="1" x14ac:dyDescent="0.2">
      <c r="A207" s="103" t="s">
        <v>286</v>
      </c>
      <c r="B207" s="103"/>
      <c r="C207" s="103"/>
      <c r="D207" s="103"/>
      <c r="E207" s="103" t="s">
        <v>175</v>
      </c>
      <c r="F207" s="137"/>
      <c r="G207" s="137"/>
      <c r="H207" s="138"/>
      <c r="I207" s="139"/>
      <c r="J207" s="140"/>
      <c r="K207" s="103"/>
      <c r="L207" s="103"/>
      <c r="M207" s="265"/>
      <c r="N207" s="172">
        <f t="shared" ref="N207:U207" si="112" xml:space="preserve"> SUM(N192:N206)</f>
        <v>-74516.04902548375</v>
      </c>
      <c r="O207" s="141">
        <f t="shared" si="112"/>
        <v>-4.5116075114933906E-4</v>
      </c>
      <c r="P207" s="277">
        <f t="shared" si="112"/>
        <v>-4.1601964429156173E-4</v>
      </c>
      <c r="Q207" s="142">
        <f t="shared" si="112"/>
        <v>-9277862.2656718269</v>
      </c>
      <c r="R207" s="143">
        <f t="shared" si="112"/>
        <v>-5.6173231989381307</v>
      </c>
      <c r="S207" s="287">
        <f t="shared" si="112"/>
        <v>-5.1797874552244334</v>
      </c>
      <c r="T207" s="143">
        <f t="shared" si="112"/>
        <v>-5.6173231989381307</v>
      </c>
      <c r="U207" s="287">
        <f t="shared" si="112"/>
        <v>0</v>
      </c>
      <c r="V207" s="103"/>
      <c r="W207" s="103"/>
      <c r="X207" s="103"/>
      <c r="Y207" s="144">
        <f xml:space="preserve"> SUM(Y192:Y206)</f>
        <v>0</v>
      </c>
      <c r="Z207" s="144">
        <f xml:space="preserve"> SUM(Z192:Z206)</f>
        <v>0</v>
      </c>
      <c r="AA207" s="103"/>
      <c r="AB207" s="145"/>
      <c r="AC207" s="145"/>
      <c r="AD207" s="192"/>
      <c r="AE207" s="146"/>
      <c r="AF207" s="147"/>
      <c r="AG207" s="148">
        <f xml:space="preserve"> SUM(AG192:AG206)</f>
        <v>1.7592245760634563E-3</v>
      </c>
      <c r="AH207" s="302">
        <f xml:space="preserve"> SUM(AH192:AH206)</f>
        <v>1.6229658423842026E-3</v>
      </c>
      <c r="AI207" s="223"/>
      <c r="AJ207" s="74"/>
      <c r="AK207" s="66"/>
    </row>
    <row r="208" spans="1:37" s="30" customFormat="1" ht="12" customHeight="1" x14ac:dyDescent="0.2">
      <c r="A208" s="12"/>
      <c r="B208" s="34"/>
      <c r="C208" s="87"/>
      <c r="D208" s="12"/>
      <c r="E208" s="12"/>
      <c r="F208" s="90"/>
      <c r="G208" s="90"/>
      <c r="H208" s="91"/>
      <c r="I208" s="92"/>
      <c r="J208" s="21"/>
      <c r="K208" s="34"/>
      <c r="L208" s="34"/>
      <c r="M208" s="266"/>
      <c r="N208" s="100"/>
      <c r="O208" s="58"/>
      <c r="P208" s="278"/>
      <c r="Q208" s="100"/>
      <c r="R208" s="10"/>
      <c r="S208" s="285"/>
      <c r="T208" s="101"/>
      <c r="U208" s="298"/>
      <c r="V208" s="27"/>
      <c r="W208" s="12"/>
      <c r="X208" s="12"/>
      <c r="Y208" s="102"/>
      <c r="Z208" s="102"/>
      <c r="AA208" s="95"/>
      <c r="AB208" s="96"/>
      <c r="AC208" s="96"/>
      <c r="AD208" s="97"/>
      <c r="AE208" s="96"/>
      <c r="AF208" s="98"/>
      <c r="AG208" s="73"/>
      <c r="AH208" s="300"/>
      <c r="AI208" s="78"/>
      <c r="AJ208" s="74"/>
      <c r="AK208" s="66"/>
    </row>
    <row r="209" spans="1:37" s="30" customFormat="1" ht="12" customHeight="1" x14ac:dyDescent="0.2">
      <c r="A209" s="12"/>
      <c r="B209" s="121">
        <v>1254</v>
      </c>
      <c r="C209" s="121" t="s">
        <v>1042</v>
      </c>
      <c r="D209" s="121" t="str">
        <f>_xll.BDP(C209,$D$11)</f>
        <v>HUF</v>
      </c>
      <c r="E209" s="121" t="s">
        <v>1381</v>
      </c>
      <c r="F209" s="122">
        <f>_xll.BDP(C209,$F$11)</f>
        <v>5305</v>
      </c>
      <c r="G209" s="122">
        <f>_xll.BDP(C209,$G$11)</f>
        <v>5280</v>
      </c>
      <c r="H209" s="123">
        <f>IF(OR(OR(G209="#N/A N/A",G209="#N/A Real Time"),OR(F209="#N/A N/A",F209="#N/A Real Time")),0,  G209 - F209)</f>
        <v>-25</v>
      </c>
      <c r="I209" s="124">
        <f>IF(OR(F209=0,F209="#N/A N/A"),0,H209 / F209*100)</f>
        <v>-0.47125353440150797</v>
      </c>
      <c r="J209" s="125">
        <v>0</v>
      </c>
      <c r="K209" s="121" t="str">
        <f>CONCATENATE(D816,D209, " Curncy")</f>
        <v>EURHUF Curncy</v>
      </c>
      <c r="L209" s="121">
        <f>IF(D209 = D816,1,_xll.BDP(K209,$L$11))</f>
        <v>1</v>
      </c>
      <c r="M209" s="264">
        <f>IF(D209 = D816,1,_xll.BDP(K209,$M$11)*L209)</f>
        <v>312.37</v>
      </c>
      <c r="N209" s="127">
        <f>H209*J209*V209/M209</f>
        <v>0</v>
      </c>
      <c r="O209" s="128">
        <f>N209 / AA750</f>
        <v>0</v>
      </c>
      <c r="P209" s="276">
        <f>N209 / AA816</f>
        <v>0</v>
      </c>
      <c r="Q209" s="129">
        <f>IF(J209=0,0,G209*J209*V209/M209)</f>
        <v>0</v>
      </c>
      <c r="R209" s="130">
        <f>Q209 / AA750*100</f>
        <v>0</v>
      </c>
      <c r="S209" s="286">
        <f>Q209 / AA816*100</f>
        <v>0</v>
      </c>
      <c r="T209" s="130">
        <f>IF(S209&lt;0,R209,0)</f>
        <v>0</v>
      </c>
      <c r="U209" s="286">
        <f>IF(S209&gt;0,R209,0)</f>
        <v>0</v>
      </c>
      <c r="V209" s="121">
        <f>IF(EXACT(D209,UPPER(D209)),1,0.01)/X209</f>
        <v>1</v>
      </c>
      <c r="W209" s="121">
        <v>0</v>
      </c>
      <c r="X209" s="121">
        <v>1</v>
      </c>
      <c r="Y209" s="128">
        <f>IF(AND(S209&lt;0,O209&gt;0),O209,0)</f>
        <v>0</v>
      </c>
      <c r="Z209" s="128">
        <f>IF(AND(S209&gt;0,O209&gt;0),O209,0)</f>
        <v>0</v>
      </c>
      <c r="AA209" s="95"/>
      <c r="AB209" s="131">
        <f>_xll.BDH(C209,$AB$11,$D$1,$D$1)</f>
        <v>5355</v>
      </c>
      <c r="AC209" s="131">
        <f>IF(OR(OR(F209="#N/A N/A",F209="#N/A Real Time"),OR(AB209="#N/A N/A",AB209="#N/A Real Time")),0,  F209 - AB209)</f>
        <v>-50</v>
      </c>
      <c r="AD209" s="191">
        <f>IF(OR(AB209=0,AB209="#N/A N/A"),0,AC209 / AB209*100)</f>
        <v>-0.93370681605975725</v>
      </c>
      <c r="AE209" s="133">
        <v>0</v>
      </c>
      <c r="AF209" s="134">
        <f>IF(D209 = D816,1,_xll.BDP(K209,$AF$11)*L209)</f>
        <v>312.64999999999998</v>
      </c>
      <c r="AG209" s="135">
        <f>AC209*AE209*V209/AF209 / AI750</f>
        <v>0</v>
      </c>
      <c r="AH209" s="301">
        <f>AC209*AE209*V209/AF209 / AI816</f>
        <v>0</v>
      </c>
      <c r="AI209" s="78"/>
      <c r="AJ209" s="74"/>
      <c r="AK209" s="66"/>
    </row>
    <row r="210" spans="1:37" s="30" customFormat="1" ht="12" customHeight="1" x14ac:dyDescent="0.2">
      <c r="A210" s="12"/>
      <c r="B210" s="121">
        <v>2244</v>
      </c>
      <c r="C210" s="121" t="s">
        <v>538</v>
      </c>
      <c r="D210" s="121" t="str">
        <f>_xll.BDP(C210,$D$11)</f>
        <v>HUF</v>
      </c>
      <c r="E210" s="121" t="s">
        <v>562</v>
      </c>
      <c r="F210" s="122">
        <f>_xll.BDP(C210,$F$11)</f>
        <v>11420</v>
      </c>
      <c r="G210" s="122">
        <f>_xll.BDP(C210,$G$11)</f>
        <v>11440</v>
      </c>
      <c r="H210" s="123">
        <f>IF(OR(OR(G210="#N/A N/A",G210="#N/A Real Time"),OR(F210="#N/A N/A",F210="#N/A Real Time")),0,  G210 - F210)</f>
        <v>20</v>
      </c>
      <c r="I210" s="124">
        <f>IF(OR(F210=0,F210="#N/A N/A"),0,H210 / F210*100)</f>
        <v>0.17513134851138354</v>
      </c>
      <c r="J210" s="125">
        <v>0</v>
      </c>
      <c r="K210" s="121" t="str">
        <f>CONCATENATE(D816,D210, " Curncy")</f>
        <v>EURHUF Curncy</v>
      </c>
      <c r="L210" s="121">
        <f>IF(D210 = D816,1,_xll.BDP(K210,$L$11))</f>
        <v>1</v>
      </c>
      <c r="M210" s="264">
        <f>IF(D210 = D816,1,_xll.BDP(K210,$M$11)*L210)</f>
        <v>312.37</v>
      </c>
      <c r="N210" s="127">
        <f>H210*J210*V210/M210</f>
        <v>0</v>
      </c>
      <c r="O210" s="128">
        <f>N210 / AA750</f>
        <v>0</v>
      </c>
      <c r="P210" s="276">
        <f>N210 / AA816</f>
        <v>0</v>
      </c>
      <c r="Q210" s="129">
        <f>IF(J210=0,0,G210*J210*V210/M210)</f>
        <v>0</v>
      </c>
      <c r="R210" s="130">
        <f>Q210 / AA750*100</f>
        <v>0</v>
      </c>
      <c r="S210" s="286">
        <f>Q210 / AA816*100</f>
        <v>0</v>
      </c>
      <c r="T210" s="130">
        <f>IF(S210&lt;0,R210,0)</f>
        <v>0</v>
      </c>
      <c r="U210" s="286">
        <f>IF(S210&gt;0,R210,0)</f>
        <v>0</v>
      </c>
      <c r="V210" s="121">
        <f>IF(EXACT(D210,UPPER(D210)),1,0.01)/X210</f>
        <v>1</v>
      </c>
      <c r="W210" s="121">
        <v>0</v>
      </c>
      <c r="X210" s="121">
        <v>1</v>
      </c>
      <c r="Y210" s="128">
        <f>IF(AND(S210&lt;0,O210&gt;0),O210,0)</f>
        <v>0</v>
      </c>
      <c r="Z210" s="128">
        <f>IF(AND(S210&gt;0,O210&gt;0),O210,0)</f>
        <v>0</v>
      </c>
      <c r="AA210" s="95"/>
      <c r="AB210" s="131">
        <f>_xll.BDH(C210,$AB$11,$D$1,$D$1)</f>
        <v>11330</v>
      </c>
      <c r="AC210" s="131">
        <f>IF(OR(OR(F210="#N/A N/A",F210="#N/A Real Time"),OR(AB210="#N/A N/A",AB210="#N/A Real Time")),0,  F210 - AB210)</f>
        <v>90</v>
      </c>
      <c r="AD210" s="191">
        <f>IF(OR(AB210=0,AB210="#N/A N/A"),0,AC210 / AB210*100)</f>
        <v>0.79435127978817288</v>
      </c>
      <c r="AE210" s="133">
        <v>0</v>
      </c>
      <c r="AF210" s="134">
        <f>IF(D210 = D816,1,_xll.BDP(K210,$AF$11)*L210)</f>
        <v>312.64999999999998</v>
      </c>
      <c r="AG210" s="135">
        <f>AC210*AE210*V210/AF210 / AI750</f>
        <v>0</v>
      </c>
      <c r="AH210" s="301">
        <f>AC210*AE210*V210/AF210 / AI816</f>
        <v>0</v>
      </c>
      <c r="AI210" s="78"/>
      <c r="AJ210" s="74"/>
      <c r="AK210" s="66"/>
    </row>
    <row r="211" spans="1:37" s="30" customFormat="1" ht="12" customHeight="1" x14ac:dyDescent="0.2">
      <c r="A211" s="103" t="s">
        <v>560</v>
      </c>
      <c r="B211" s="103"/>
      <c r="C211" s="103"/>
      <c r="D211" s="103"/>
      <c r="E211" s="103" t="s">
        <v>561</v>
      </c>
      <c r="F211" s="137"/>
      <c r="G211" s="137"/>
      <c r="H211" s="138"/>
      <c r="I211" s="139"/>
      <c r="J211" s="140"/>
      <c r="K211" s="103"/>
      <c r="L211" s="103"/>
      <c r="M211" s="265"/>
      <c r="N211" s="172">
        <f t="shared" ref="N211:U211" si="113" xml:space="preserve"> SUM(N208:N210)</f>
        <v>0</v>
      </c>
      <c r="O211" s="141">
        <f t="shared" si="113"/>
        <v>0</v>
      </c>
      <c r="P211" s="277">
        <f t="shared" si="113"/>
        <v>0</v>
      </c>
      <c r="Q211" s="142">
        <f t="shared" si="113"/>
        <v>0</v>
      </c>
      <c r="R211" s="143">
        <f t="shared" si="113"/>
        <v>0</v>
      </c>
      <c r="S211" s="287">
        <f t="shared" si="113"/>
        <v>0</v>
      </c>
      <c r="T211" s="143">
        <f t="shared" si="113"/>
        <v>0</v>
      </c>
      <c r="U211" s="287">
        <f t="shared" si="113"/>
        <v>0</v>
      </c>
      <c r="V211" s="103"/>
      <c r="W211" s="103"/>
      <c r="X211" s="103"/>
      <c r="Y211" s="144">
        <f xml:space="preserve"> SUM(Y208:Y210)</f>
        <v>0</v>
      </c>
      <c r="Z211" s="144">
        <f xml:space="preserve"> SUM(Z208:Z210)</f>
        <v>0</v>
      </c>
      <c r="AA211" s="103"/>
      <c r="AB211" s="145"/>
      <c r="AC211" s="145"/>
      <c r="AD211" s="192"/>
      <c r="AE211" s="146"/>
      <c r="AF211" s="147"/>
      <c r="AG211" s="148">
        <f xml:space="preserve"> SUM(AG208:AG210)</f>
        <v>0</v>
      </c>
      <c r="AH211" s="302">
        <f xml:space="preserve"> SUM(AH208:AH210)</f>
        <v>0</v>
      </c>
      <c r="AI211" s="223"/>
      <c r="AJ211" s="74"/>
      <c r="AK211" s="66"/>
    </row>
    <row r="212" spans="1:37" s="30" customFormat="1" ht="12" customHeight="1" x14ac:dyDescent="0.2">
      <c r="B212" s="32"/>
      <c r="C212" s="52"/>
      <c r="F212" s="38"/>
      <c r="G212" s="38"/>
      <c r="H212" s="39"/>
      <c r="I212" s="42"/>
      <c r="J212" s="18"/>
      <c r="K212" s="32"/>
      <c r="L212" s="32"/>
      <c r="M212" s="266"/>
      <c r="N212" s="100"/>
      <c r="O212" s="58"/>
      <c r="P212" s="278"/>
      <c r="Q212" s="40"/>
      <c r="R212" s="10"/>
      <c r="S212" s="285"/>
      <c r="T212" s="101"/>
      <c r="U212" s="298"/>
      <c r="V212" s="24"/>
      <c r="Y212" s="54"/>
      <c r="Z212" s="54"/>
      <c r="AA212" s="75"/>
      <c r="AB212" s="69"/>
      <c r="AC212" s="68"/>
      <c r="AD212" s="61"/>
      <c r="AE212" s="60"/>
      <c r="AF212" s="62"/>
      <c r="AG212" s="73"/>
      <c r="AH212" s="300"/>
      <c r="AI212" s="78"/>
      <c r="AJ212" s="74"/>
      <c r="AK212" s="66"/>
    </row>
    <row r="213" spans="1:37" s="30" customFormat="1" ht="12" customHeight="1" x14ac:dyDescent="0.2">
      <c r="B213" s="121">
        <v>10369</v>
      </c>
      <c r="C213" s="121"/>
      <c r="D213" s="121" t="s">
        <v>7</v>
      </c>
      <c r="E213" s="121" t="s">
        <v>458</v>
      </c>
      <c r="F213" s="122">
        <v>0.20749999999999999</v>
      </c>
      <c r="G213" s="122">
        <v>0.20749999999999999</v>
      </c>
      <c r="H213" s="123">
        <f>IF(OR(OR(G213="#N/A N/A",G213="#N/A Real Time"),OR(F213="#N/A N/A",F213="#N/A Real Time")),0,  G213 - F213)</f>
        <v>0</v>
      </c>
      <c r="I213" s="124">
        <f>IF(OR(F213=0,F213="#N/A N/A"),0,H213 / F213*100)</f>
        <v>0</v>
      </c>
      <c r="J213" s="125">
        <v>-50000</v>
      </c>
      <c r="K213" s="121" t="str">
        <f>CONCATENATE(D816,D213, " Curncy")</f>
        <v>EUREUR Curncy</v>
      </c>
      <c r="L213" s="121">
        <f>IF(D213 = D816,1,_xll.BDP(K213,$L$11))</f>
        <v>1</v>
      </c>
      <c r="M213" s="264">
        <f>IF(D213 = D816,1,_xll.BDP(K213,$M$11)*L213)</f>
        <v>1</v>
      </c>
      <c r="N213" s="127">
        <f>H213*J213*V213/M213</f>
        <v>0</v>
      </c>
      <c r="O213" s="128">
        <f>N213 / AA750</f>
        <v>0</v>
      </c>
      <c r="P213" s="276">
        <f>N213 / AA816</f>
        <v>0</v>
      </c>
      <c r="Q213" s="129">
        <f>IF(J213=0,0,G213*J213*V213/M213)</f>
        <v>-10375</v>
      </c>
      <c r="R213" s="130">
        <f>Q213 / AA750*100</f>
        <v>-6.2815901465382417E-3</v>
      </c>
      <c r="S213" s="286">
        <f>Q213 / AA816*100</f>
        <v>-5.7923143617676963E-3</v>
      </c>
      <c r="T213" s="130">
        <f>IF(S213&lt;0,R213,0)</f>
        <v>-6.2815901465382417E-3</v>
      </c>
      <c r="U213" s="286">
        <f>IF(S213&gt;0,R213,0)</f>
        <v>0</v>
      </c>
      <c r="V213" s="121">
        <f>IF(EXACT(D213,UPPER(D213)),1,0.01)/X213</f>
        <v>1</v>
      </c>
      <c r="W213" s="121">
        <v>1</v>
      </c>
      <c r="X213" s="121">
        <v>1</v>
      </c>
      <c r="Y213" s="128">
        <f>IF(AND(S213&lt;0,O213&gt;0),O213,0)</f>
        <v>0</v>
      </c>
      <c r="Z213" s="128">
        <f>IF(AND(S213&gt;0,O213&gt;0),O213,0)</f>
        <v>0</v>
      </c>
      <c r="AA213" s="75"/>
      <c r="AB213" s="131">
        <v>0.20749999999999999</v>
      </c>
      <c r="AC213" s="131">
        <f>IF(OR(OR(F213="#N/A N/A",F213="#N/A Real Time"),OR(AB213="#N/A N/A",AB213="#N/A Real Time")),0,  F213 - AB213)</f>
        <v>0</v>
      </c>
      <c r="AD213" s="191">
        <f>IF(OR(AB213=0,AB213="#N/A N/A"),0,AC213 / AB213*100)</f>
        <v>0</v>
      </c>
      <c r="AE213" s="133">
        <v>-50000</v>
      </c>
      <c r="AF213" s="134">
        <f>IF(D213 = D816,1,_xll.BDP(K213,$AF$11)*L213)</f>
        <v>1</v>
      </c>
      <c r="AG213" s="135">
        <f>AC213*AE213*V213/AF213 / AI750</f>
        <v>0</v>
      </c>
      <c r="AH213" s="301">
        <f>AC213*AE213*V213/AF213 / AI816</f>
        <v>0</v>
      </c>
      <c r="AI213" s="78"/>
      <c r="AJ213" s="74"/>
      <c r="AK213" s="66"/>
    </row>
    <row r="214" spans="1:37" s="30" customFormat="1" ht="12" customHeight="1" x14ac:dyDescent="0.2">
      <c r="B214" s="121">
        <v>6428</v>
      </c>
      <c r="C214" s="121" t="s">
        <v>174</v>
      </c>
      <c r="D214" s="121" t="str">
        <f>_xll.BDP(C214,$D$11)</f>
        <v>EUR</v>
      </c>
      <c r="E214" s="121" t="s">
        <v>459</v>
      </c>
      <c r="F214" s="122">
        <f>_xll.BDP(C214,$F$11)</f>
        <v>34.4</v>
      </c>
      <c r="G214" s="122">
        <f>_xll.BDP(C214,$G$11)</f>
        <v>34.08</v>
      </c>
      <c r="H214" s="123">
        <f>IF(OR(OR(G214="#N/A N/A",G214="#N/A Real Time"),OR(F214="#N/A N/A",F214="#N/A Real Time")),0,  G214 - F214)</f>
        <v>-0.32000000000000028</v>
      </c>
      <c r="I214" s="124">
        <f>IF(OR(F214=0,F214="#N/A N/A"),0,H214 / F214*100)</f>
        <v>-0.93023255813953576</v>
      </c>
      <c r="J214" s="125">
        <v>24000</v>
      </c>
      <c r="K214" s="121" t="str">
        <f>CONCATENATE(D816,D214, " Curncy")</f>
        <v>EUREUR Curncy</v>
      </c>
      <c r="L214" s="121">
        <f>IF(D214 = D816,1,_xll.BDP(K214,$L$11))</f>
        <v>1</v>
      </c>
      <c r="M214" s="264">
        <f>IF(D214 = D816,1,_xll.BDP(K214,$M$11)*L214)</f>
        <v>1</v>
      </c>
      <c r="N214" s="127">
        <f>H214*J214*V214/M214</f>
        <v>-7680.0000000000073</v>
      </c>
      <c r="O214" s="128">
        <f>N214 / AA750</f>
        <v>-4.6498903446181921E-5</v>
      </c>
      <c r="P214" s="276">
        <f>N214 / AA816</f>
        <v>-4.2877083661085251E-5</v>
      </c>
      <c r="Q214" s="129">
        <f>IF(J214=0,0,G214*J214*V214/M214)</f>
        <v>817920</v>
      </c>
      <c r="R214" s="130">
        <f>Q214 / AA750*100</f>
        <v>0.49521332170183696</v>
      </c>
      <c r="S214" s="286">
        <f>Q214 / AA816*100</f>
        <v>0.45664094099055752</v>
      </c>
      <c r="T214" s="130">
        <f>IF(S214&lt;0,R214,0)</f>
        <v>0</v>
      </c>
      <c r="U214" s="286">
        <f>IF(S214&gt;0,R214,0)</f>
        <v>0.49521332170183696</v>
      </c>
      <c r="V214" s="121">
        <f>IF(EXACT(D214,UPPER(D214)),1,0.01)/X214</f>
        <v>1</v>
      </c>
      <c r="W214" s="121">
        <v>0</v>
      </c>
      <c r="X214" s="121">
        <v>1</v>
      </c>
      <c r="Y214" s="128">
        <f>IF(AND(S214&lt;0,O214&gt;0),O214,0)</f>
        <v>0</v>
      </c>
      <c r="Z214" s="128">
        <f>IF(AND(S214&gt;0,O214&gt;0),O214,0)</f>
        <v>0</v>
      </c>
      <c r="AA214" s="75"/>
      <c r="AB214" s="131">
        <f>_xll.BDH(C214,$AB$11,$D$1,$D$1)</f>
        <v>33.119999999999997</v>
      </c>
      <c r="AC214" s="131">
        <f>IF(OR(OR(F214="#N/A N/A",F214="#N/A Real Time"),OR(AB214="#N/A N/A",AB214="#N/A Real Time")),0,  F214 - AB214)</f>
        <v>1.2800000000000011</v>
      </c>
      <c r="AD214" s="191">
        <f>IF(OR(AB214=0,AB214="#N/A N/A"),0,AC214 / AB214*100)</f>
        <v>3.8647342995169121</v>
      </c>
      <c r="AE214" s="133">
        <v>24000</v>
      </c>
      <c r="AF214" s="134">
        <f>IF(D214 = D816,1,_xll.BDP(K214,$AF$11)*L214)</f>
        <v>1</v>
      </c>
      <c r="AG214" s="135">
        <f>AC214*AE214*V214/AF214 / AI750</f>
        <v>1.8470127470167835E-4</v>
      </c>
      <c r="AH214" s="301">
        <f>AC214*AE214*V214/AF214 / AI816</f>
        <v>1.7039544806520069E-4</v>
      </c>
      <c r="AI214" s="78"/>
      <c r="AJ214" s="74"/>
      <c r="AK214" s="66"/>
    </row>
    <row r="215" spans="1:37" s="30" customFormat="1" ht="12" customHeight="1" x14ac:dyDescent="0.2">
      <c r="B215" s="121">
        <v>26275</v>
      </c>
      <c r="C215" s="121"/>
      <c r="D215" s="121" t="s">
        <v>33</v>
      </c>
      <c r="E215" s="121" t="s">
        <v>173</v>
      </c>
      <c r="F215" s="122">
        <v>103.99</v>
      </c>
      <c r="G215" s="122">
        <v>103.99</v>
      </c>
      <c r="H215" s="123">
        <f>IF(OR(OR(G215="#N/A N/A",G215="#N/A Real Time"),OR(F215="#N/A N/A",F215="#N/A Real Time")),0,  G215 - F215)</f>
        <v>0</v>
      </c>
      <c r="I215" s="124">
        <f>IF(OR(F215=0,F215="#N/A N/A"),0,H215 / F215*100)</f>
        <v>0</v>
      </c>
      <c r="J215" s="125">
        <v>16257.200500000001</v>
      </c>
      <c r="K215" s="121" t="str">
        <f>CONCATENATE(D816,D215, " Curncy")</f>
        <v>EURUSD Curncy</v>
      </c>
      <c r="L215" s="121">
        <f>IF(D215 = D816,1,_xll.BDP(K215,$L$11))</f>
        <v>1</v>
      </c>
      <c r="M215" s="264">
        <f>IF(D215 = D816,1,_xll.BDP(K215,$M$11)*L215)</f>
        <v>1.2327999999999999</v>
      </c>
      <c r="N215" s="127">
        <f>H215*J215*V215/M215</f>
        <v>0</v>
      </c>
      <c r="O215" s="128">
        <f>N215 / AA750</f>
        <v>0</v>
      </c>
      <c r="P215" s="276">
        <f>N215 / AA816</f>
        <v>0</v>
      </c>
      <c r="Q215" s="129">
        <f>IF(J215=0,0,G215*J215*V215/M215)</f>
        <v>1371338.6437337769</v>
      </c>
      <c r="R215" s="130">
        <f>Q215 / AA750*100</f>
        <v>0.83028311441399605</v>
      </c>
      <c r="S215" s="286">
        <f>Q215 / AA816*100</f>
        <v>0.76561200201890989</v>
      </c>
      <c r="T215" s="130">
        <f>IF(S215&lt;0,R215,0)</f>
        <v>0</v>
      </c>
      <c r="U215" s="286">
        <f>IF(S215&gt;0,R215,0)</f>
        <v>0.83028311441399605</v>
      </c>
      <c r="V215" s="121">
        <f>IF(EXACT(D215,UPPER(D215)),1,0.01)/X215</f>
        <v>1</v>
      </c>
      <c r="W215" s="121">
        <v>1</v>
      </c>
      <c r="X215" s="121">
        <v>1</v>
      </c>
      <c r="Y215" s="128">
        <f>IF(AND(S215&lt;0,O215&gt;0),O215,0)</f>
        <v>0</v>
      </c>
      <c r="Z215" s="128">
        <f>IF(AND(S215&gt;0,O215&gt;0),O215,0)</f>
        <v>0</v>
      </c>
      <c r="AA215" s="75"/>
      <c r="AB215" s="131">
        <v>103.28</v>
      </c>
      <c r="AC215" s="131">
        <f>IF(OR(OR(F215="#N/A N/A",F215="#N/A Real Time"),OR(AB215="#N/A N/A",AB215="#N/A Real Time")),0,  F215 - AB215)</f>
        <v>0.70999999999999375</v>
      </c>
      <c r="AD215" s="191">
        <f>IF(OR(AB215=0,AB215="#N/A N/A"),0,AC215 / AB215*100)</f>
        <v>0.68745158791633787</v>
      </c>
      <c r="AE215" s="133">
        <v>16257.200500000001</v>
      </c>
      <c r="AF215" s="134">
        <f>IF(D215 = D816,1,_xll.BDP(K215,$AF$11)*L215)</f>
        <v>1.2294</v>
      </c>
      <c r="AG215" s="135">
        <f>AC215*AE215*V215/AF215 / AI750</f>
        <v>5.6449432887205649E-5</v>
      </c>
      <c r="AH215" s="301">
        <f>AC215*AE215*V215/AF215 / AI816</f>
        <v>5.2077206426309947E-5</v>
      </c>
      <c r="AI215" s="78"/>
      <c r="AJ215" s="74"/>
      <c r="AK215" s="66"/>
    </row>
    <row r="216" spans="1:37" s="30" customFormat="1" ht="12" customHeight="1" x14ac:dyDescent="0.2">
      <c r="A216" s="103" t="s">
        <v>287</v>
      </c>
      <c r="B216" s="103"/>
      <c r="C216" s="103"/>
      <c r="D216" s="103"/>
      <c r="E216" s="103" t="s">
        <v>172</v>
      </c>
      <c r="F216" s="137"/>
      <c r="G216" s="137"/>
      <c r="H216" s="138"/>
      <c r="I216" s="139"/>
      <c r="J216" s="140"/>
      <c r="K216" s="103"/>
      <c r="L216" s="103"/>
      <c r="M216" s="265"/>
      <c r="N216" s="172">
        <f t="shared" ref="N216:U216" si="114" xml:space="preserve"> SUM(N212:N215)</f>
        <v>-7680.0000000000073</v>
      </c>
      <c r="O216" s="141">
        <f t="shared" si="114"/>
        <v>-4.6498903446181921E-5</v>
      </c>
      <c r="P216" s="277">
        <f t="shared" si="114"/>
        <v>-4.2877083661085251E-5</v>
      </c>
      <c r="Q216" s="142">
        <f t="shared" si="114"/>
        <v>2178883.6437337771</v>
      </c>
      <c r="R216" s="143">
        <f t="shared" si="114"/>
        <v>1.3192148459692947</v>
      </c>
      <c r="S216" s="287">
        <f t="shared" si="114"/>
        <v>1.2164606286476998</v>
      </c>
      <c r="T216" s="143">
        <f t="shared" si="114"/>
        <v>-6.2815901465382417E-3</v>
      </c>
      <c r="U216" s="287">
        <f t="shared" si="114"/>
        <v>1.325496436115833</v>
      </c>
      <c r="V216" s="103"/>
      <c r="W216" s="103"/>
      <c r="X216" s="103"/>
      <c r="Y216" s="144">
        <f xml:space="preserve"> SUM(Y212:Y215)</f>
        <v>0</v>
      </c>
      <c r="Z216" s="144">
        <f xml:space="preserve"> SUM(Z212:Z215)</f>
        <v>0</v>
      </c>
      <c r="AA216" s="103"/>
      <c r="AB216" s="145"/>
      <c r="AC216" s="145"/>
      <c r="AD216" s="192"/>
      <c r="AE216" s="146"/>
      <c r="AF216" s="147"/>
      <c r="AG216" s="148">
        <f xml:space="preserve"> SUM(AG212:AG215)</f>
        <v>2.41150707588884E-4</v>
      </c>
      <c r="AH216" s="302">
        <f xml:space="preserve"> SUM(AH212:AH215)</f>
        <v>2.2247265449151064E-4</v>
      </c>
      <c r="AI216" s="223"/>
      <c r="AJ216" s="74"/>
      <c r="AK216" s="66"/>
    </row>
    <row r="217" spans="1:37" s="30" customFormat="1" ht="12" customHeight="1" x14ac:dyDescent="0.2">
      <c r="B217" s="32"/>
      <c r="C217" s="52"/>
      <c r="F217" s="38"/>
      <c r="G217" s="38"/>
      <c r="H217" s="39"/>
      <c r="I217" s="42"/>
      <c r="J217" s="18"/>
      <c r="K217" s="32"/>
      <c r="L217" s="32"/>
      <c r="M217" s="266"/>
      <c r="N217" s="100"/>
      <c r="O217" s="58"/>
      <c r="P217" s="278"/>
      <c r="Q217" s="40"/>
      <c r="R217" s="10"/>
      <c r="S217" s="285"/>
      <c r="T217" s="101"/>
      <c r="U217" s="298"/>
      <c r="V217" s="24"/>
      <c r="Y217" s="54"/>
      <c r="Z217" s="54"/>
      <c r="AA217" s="75"/>
      <c r="AB217" s="69"/>
      <c r="AC217" s="68"/>
      <c r="AD217" s="61"/>
      <c r="AE217" s="60"/>
      <c r="AF217" s="62"/>
      <c r="AG217" s="73"/>
      <c r="AH217" s="300"/>
      <c r="AI217" s="78"/>
      <c r="AJ217" s="74"/>
      <c r="AK217" s="66"/>
    </row>
    <row r="218" spans="1:37" s="30" customFormat="1" ht="12" customHeight="1" x14ac:dyDescent="0.2">
      <c r="B218" s="121"/>
      <c r="C218" s="121" t="s">
        <v>656</v>
      </c>
      <c r="D218" s="121" t="str">
        <f>_xll.BDP(C218,$D$11)</f>
        <v>EUR</v>
      </c>
      <c r="E218" s="121" t="str">
        <f>_xll.BDP(C218,$E$11)</f>
        <v>FTSE/MIB IDX FUT  Jun18</v>
      </c>
      <c r="F218" s="122">
        <f>_xll.BDP(C218,$F$11)</f>
        <v>21953</v>
      </c>
      <c r="G218" s="122">
        <f>_xll.BDP(C218,$G$11)</f>
        <v>21810</v>
      </c>
      <c r="H218" s="123">
        <f t="shared" ref="H218:H237" si="115">IF(OR(OR(G218="#N/A N/A",G218="#N/A Real Time"),OR(F218="#N/A N/A",F218="#N/A Real Time")),0,  G218 - F218)</f>
        <v>-143</v>
      </c>
      <c r="I218" s="124">
        <f t="shared" ref="I218:I237" si="116">IF(OR(F218=0,F218="#N/A N/A"),0,H218 / F218*100)</f>
        <v>-0.65139160934724183</v>
      </c>
      <c r="J218" s="125">
        <v>0</v>
      </c>
      <c r="K218" s="121" t="str">
        <f>CONCATENATE(D816,D218, " Curncy")</f>
        <v>EUREUR Curncy</v>
      </c>
      <c r="L218" s="121">
        <f>IF(D218 = D816,1,_xll.BDP(K218,$L$11))</f>
        <v>1</v>
      </c>
      <c r="M218" s="264">
        <f>IF(D218 = D816,1,_xll.BDP(K218,$M$11)*L218)</f>
        <v>1</v>
      </c>
      <c r="N218" s="127">
        <f t="shared" ref="N218:N237" si="117">H218*J218*V218/M218</f>
        <v>0</v>
      </c>
      <c r="O218" s="128">
        <f>N218 / AA750</f>
        <v>0</v>
      </c>
      <c r="P218" s="276">
        <f>N218 / AA816</f>
        <v>0</v>
      </c>
      <c r="Q218" s="129">
        <f t="shared" ref="Q218:Q237" si="118">IF(J218=0,0,G218*J218*V218/M218)</f>
        <v>0</v>
      </c>
      <c r="R218" s="130">
        <f>Q218 / AA750*100</f>
        <v>0</v>
      </c>
      <c r="S218" s="286">
        <f>Q218 / AA816*100</f>
        <v>0</v>
      </c>
      <c r="T218" s="130">
        <f t="shared" ref="T218:T237" si="119">IF(S218&lt;0,R218,0)</f>
        <v>0</v>
      </c>
      <c r="U218" s="286">
        <f t="shared" ref="U218:U237" si="120">IF(S218&gt;0,R218,0)</f>
        <v>0</v>
      </c>
      <c r="V218" s="121">
        <f t="shared" ref="V218:V237" si="121">IF(EXACT(D218,UPPER(D218)),1,0.01)/X218</f>
        <v>1</v>
      </c>
      <c r="W218" s="121">
        <v>3</v>
      </c>
      <c r="X218" s="121">
        <v>1</v>
      </c>
      <c r="Y218" s="128">
        <f t="shared" ref="Y218:Y237" si="122">IF(AND(S218&lt;0,O218&gt;0),O218,0)</f>
        <v>0</v>
      </c>
      <c r="Z218" s="128">
        <f t="shared" ref="Z218:Z237" si="123">IF(AND(S218&gt;0,O218&gt;0),O218,0)</f>
        <v>0</v>
      </c>
      <c r="AA218" s="75"/>
      <c r="AB218" s="131">
        <f>_xll.BDH(C218,$AB$11,$D$1,$D$1)</f>
        <v>21733</v>
      </c>
      <c r="AC218" s="131">
        <f t="shared" ref="AC218:AC237" si="124">IF(OR(OR(F218="#N/A N/A",F218="#N/A Real Time"),OR(AB218="#N/A N/A",AB218="#N/A Real Time")),0,  F218 - AB218)</f>
        <v>220</v>
      </c>
      <c r="AD218" s="191">
        <f t="shared" ref="AD218:AD237" si="125">IF(OR(AB218=0,AB218="#N/A N/A"),0,AC218 / AB218*100)</f>
        <v>1.0122854645009893</v>
      </c>
      <c r="AE218" s="133">
        <v>0</v>
      </c>
      <c r="AF218" s="134">
        <f>IF(D218 = D816,1,_xll.BDP(K218,$AF$11)*L218)</f>
        <v>1</v>
      </c>
      <c r="AG218" s="135">
        <f>AC218*AE218*V218/AF218 / AI750</f>
        <v>0</v>
      </c>
      <c r="AH218" s="301">
        <f>AC218*AE218*V218/AF218 / AI816</f>
        <v>0</v>
      </c>
      <c r="AI218" s="78"/>
      <c r="AJ218" s="74"/>
      <c r="AK218" s="66"/>
    </row>
    <row r="219" spans="1:37" s="30" customFormat="1" ht="12" customHeight="1" x14ac:dyDescent="0.2">
      <c r="B219" s="121">
        <v>27961</v>
      </c>
      <c r="C219" s="121" t="s">
        <v>769</v>
      </c>
      <c r="D219" s="121" t="str">
        <f>_xll.BDP(C219,$D$11)</f>
        <v>EUR</v>
      </c>
      <c r="E219" s="121" t="s">
        <v>1382</v>
      </c>
      <c r="F219" s="122">
        <f>_xll.BDP(C219,$F$11)</f>
        <v>13.78</v>
      </c>
      <c r="G219" s="122">
        <f>_xll.BDP(C219,$G$11)</f>
        <v>13.45</v>
      </c>
      <c r="H219" s="123">
        <f t="shared" si="115"/>
        <v>-0.33000000000000007</v>
      </c>
      <c r="I219" s="124">
        <f t="shared" si="116"/>
        <v>-2.3947750362844711</v>
      </c>
      <c r="J219" s="125">
        <v>0</v>
      </c>
      <c r="K219" s="121" t="str">
        <f>CONCATENATE(D816,D219, " Curncy")</f>
        <v>EUREUR Curncy</v>
      </c>
      <c r="L219" s="121">
        <f>IF(D219 = D816,1,_xll.BDP(K219,$L$11))</f>
        <v>1</v>
      </c>
      <c r="M219" s="264">
        <f>IF(D219 = D816,1,_xll.BDP(K219,$M$11)*L219)</f>
        <v>1</v>
      </c>
      <c r="N219" s="127">
        <f t="shared" si="117"/>
        <v>0</v>
      </c>
      <c r="O219" s="128">
        <f>N219 / AA750</f>
        <v>0</v>
      </c>
      <c r="P219" s="276">
        <f>N219 / AA816</f>
        <v>0</v>
      </c>
      <c r="Q219" s="129">
        <f t="shared" si="118"/>
        <v>0</v>
      </c>
      <c r="R219" s="130">
        <f>Q219 / AA750*100</f>
        <v>0</v>
      </c>
      <c r="S219" s="286">
        <f>Q219 / AA816*100</f>
        <v>0</v>
      </c>
      <c r="T219" s="130">
        <f t="shared" si="119"/>
        <v>0</v>
      </c>
      <c r="U219" s="286">
        <f t="shared" si="120"/>
        <v>0</v>
      </c>
      <c r="V219" s="121">
        <f t="shared" si="121"/>
        <v>1</v>
      </c>
      <c r="W219" s="121">
        <v>0</v>
      </c>
      <c r="X219" s="121">
        <v>1</v>
      </c>
      <c r="Y219" s="128">
        <f t="shared" si="122"/>
        <v>0</v>
      </c>
      <c r="Z219" s="128">
        <f t="shared" si="123"/>
        <v>0</v>
      </c>
      <c r="AA219" s="75"/>
      <c r="AB219" s="131">
        <f>_xll.BDH(C219,$AB$11,$D$1,$D$1)</f>
        <v>13.35</v>
      </c>
      <c r="AC219" s="131">
        <f t="shared" si="124"/>
        <v>0.42999999999999972</v>
      </c>
      <c r="AD219" s="191">
        <f t="shared" si="125"/>
        <v>3.2209737827715337</v>
      </c>
      <c r="AE219" s="133">
        <v>0</v>
      </c>
      <c r="AF219" s="134">
        <f>IF(D219 = D816,1,_xll.BDP(K219,$AF$11)*L219)</f>
        <v>1</v>
      </c>
      <c r="AG219" s="135">
        <f>AC219*AE219*V219/AF219 / AI750</f>
        <v>0</v>
      </c>
      <c r="AH219" s="301">
        <f>AC219*AE219*V219/AF219 / AI816</f>
        <v>0</v>
      </c>
      <c r="AI219" s="78"/>
      <c r="AJ219" s="74"/>
      <c r="AK219" s="66"/>
    </row>
    <row r="220" spans="1:37" s="30" customFormat="1" ht="12" customHeight="1" x14ac:dyDescent="0.2">
      <c r="B220" s="121">
        <v>19815</v>
      </c>
      <c r="C220" s="121" t="s">
        <v>777</v>
      </c>
      <c r="D220" s="121" t="str">
        <f>_xll.BDP(C220,$D$11)</f>
        <v>EUR</v>
      </c>
      <c r="E220" s="121" t="s">
        <v>808</v>
      </c>
      <c r="F220" s="122">
        <f>_xll.BDP(C220,$F$11)</f>
        <v>26.2</v>
      </c>
      <c r="G220" s="122">
        <f>_xll.BDP(C220,$G$11)</f>
        <v>26.44</v>
      </c>
      <c r="H220" s="123">
        <f t="shared" si="115"/>
        <v>0.24000000000000199</v>
      </c>
      <c r="I220" s="124">
        <f t="shared" si="116"/>
        <v>0.91603053435115267</v>
      </c>
      <c r="J220" s="125">
        <v>0</v>
      </c>
      <c r="K220" s="121" t="str">
        <f>CONCATENATE(D816,D220, " Curncy")</f>
        <v>EUREUR Curncy</v>
      </c>
      <c r="L220" s="121">
        <f>IF(D220 = D816,1,_xll.BDP(K220,$L$11))</f>
        <v>1</v>
      </c>
      <c r="M220" s="264">
        <f>IF(D220 = D816,1,_xll.BDP(K220,$M$11)*L220)</f>
        <v>1</v>
      </c>
      <c r="N220" s="127">
        <f t="shared" si="117"/>
        <v>0</v>
      </c>
      <c r="O220" s="128">
        <f>N220 / AA750</f>
        <v>0</v>
      </c>
      <c r="P220" s="276">
        <f>N220 / AA816</f>
        <v>0</v>
      </c>
      <c r="Q220" s="129">
        <f t="shared" si="118"/>
        <v>0</v>
      </c>
      <c r="R220" s="130">
        <f>Q220 / AA750*100</f>
        <v>0</v>
      </c>
      <c r="S220" s="286">
        <f>Q220 / AA816*100</f>
        <v>0</v>
      </c>
      <c r="T220" s="130">
        <f t="shared" si="119"/>
        <v>0</v>
      </c>
      <c r="U220" s="286">
        <f t="shared" si="120"/>
        <v>0</v>
      </c>
      <c r="V220" s="121">
        <f t="shared" si="121"/>
        <v>1</v>
      </c>
      <c r="W220" s="121">
        <v>0</v>
      </c>
      <c r="X220" s="121">
        <v>1</v>
      </c>
      <c r="Y220" s="128">
        <f t="shared" si="122"/>
        <v>0</v>
      </c>
      <c r="Z220" s="128">
        <f t="shared" si="123"/>
        <v>0</v>
      </c>
      <c r="AA220" s="75"/>
      <c r="AB220" s="131">
        <f>_xll.BDH(C220,$AB$11,$D$1,$D$1)</f>
        <v>26.36</v>
      </c>
      <c r="AC220" s="131">
        <f t="shared" si="124"/>
        <v>-0.16000000000000014</v>
      </c>
      <c r="AD220" s="191">
        <f t="shared" si="125"/>
        <v>-0.60698027314112346</v>
      </c>
      <c r="AE220" s="133">
        <v>0</v>
      </c>
      <c r="AF220" s="134">
        <f>IF(D220 = D816,1,_xll.BDP(K220,$AF$11)*L220)</f>
        <v>1</v>
      </c>
      <c r="AG220" s="135">
        <f>AC220*AE220*V220/AF220 / AI750</f>
        <v>0</v>
      </c>
      <c r="AH220" s="301">
        <f>AC220*AE220*V220/AF220 / AI816</f>
        <v>0</v>
      </c>
      <c r="AI220" s="78"/>
      <c r="AJ220" s="74"/>
      <c r="AK220" s="66"/>
    </row>
    <row r="221" spans="1:37" s="30" customFormat="1" ht="12" customHeight="1" x14ac:dyDescent="0.2">
      <c r="B221" s="121">
        <v>25371</v>
      </c>
      <c r="C221" s="121" t="s">
        <v>171</v>
      </c>
      <c r="D221" s="121" t="str">
        <f>_xll.BDP(C221,$D$11)</f>
        <v>EUR</v>
      </c>
      <c r="E221" s="121" t="s">
        <v>399</v>
      </c>
      <c r="F221" s="122">
        <f>_xll.BDP(C221,$F$11)</f>
        <v>31.28</v>
      </c>
      <c r="G221" s="122">
        <f>_xll.BDP(C221,$G$11)</f>
        <v>31.3</v>
      </c>
      <c r="H221" s="123">
        <f t="shared" si="115"/>
        <v>1.9999999999999574E-2</v>
      </c>
      <c r="I221" s="124">
        <f t="shared" si="116"/>
        <v>6.3938618925829846E-2</v>
      </c>
      <c r="J221" s="125">
        <v>28000</v>
      </c>
      <c r="K221" s="121" t="str">
        <f>CONCATENATE(D816,D221, " Curncy")</f>
        <v>EUREUR Curncy</v>
      </c>
      <c r="L221" s="121">
        <f>IF(D221 = D816,1,_xll.BDP(K221,$L$11))</f>
        <v>1</v>
      </c>
      <c r="M221" s="264">
        <f>IF(D221 = D816,1,_xll.BDP(K221,$M$11)*L221)</f>
        <v>1</v>
      </c>
      <c r="N221" s="127">
        <f t="shared" si="117"/>
        <v>559.99999999998806</v>
      </c>
      <c r="O221" s="128">
        <f>N221 / AA750</f>
        <v>3.3905450429506896E-6</v>
      </c>
      <c r="P221" s="276">
        <f>N221 / AA816</f>
        <v>3.1264540169540633E-6</v>
      </c>
      <c r="Q221" s="129">
        <f t="shared" si="118"/>
        <v>876400</v>
      </c>
      <c r="R221" s="130">
        <f>Q221 / AA750*100</f>
        <v>0.53062029922179421</v>
      </c>
      <c r="S221" s="286">
        <f>Q221 / AA816*100</f>
        <v>0.48929005365332134</v>
      </c>
      <c r="T221" s="130">
        <f t="shared" si="119"/>
        <v>0</v>
      </c>
      <c r="U221" s="286">
        <f t="shared" si="120"/>
        <v>0.53062029922179421</v>
      </c>
      <c r="V221" s="121">
        <f t="shared" si="121"/>
        <v>1</v>
      </c>
      <c r="W221" s="121">
        <v>0</v>
      </c>
      <c r="X221" s="121">
        <v>1</v>
      </c>
      <c r="Y221" s="128">
        <f t="shared" si="122"/>
        <v>0</v>
      </c>
      <c r="Z221" s="128">
        <f t="shared" si="123"/>
        <v>3.3905450429506896E-6</v>
      </c>
      <c r="AA221" s="75"/>
      <c r="AB221" s="131">
        <f>_xll.BDH(C221,$AB$11,$D$1,$D$1)</f>
        <v>31.88</v>
      </c>
      <c r="AC221" s="131">
        <f t="shared" si="124"/>
        <v>-0.59999999999999787</v>
      </c>
      <c r="AD221" s="191">
        <f t="shared" si="125"/>
        <v>-1.8820577164366308</v>
      </c>
      <c r="AE221" s="133">
        <v>28000</v>
      </c>
      <c r="AF221" s="134">
        <f>IF(D221 = D816,1,_xll.BDP(K221,$AF$11)*L221)</f>
        <v>1</v>
      </c>
      <c r="AG221" s="135">
        <f>AC221*AE221*V221/AF221 / AI750</f>
        <v>-1.010085096024799E-4</v>
      </c>
      <c r="AH221" s="301">
        <f>AC221*AE221*V221/AF221 / AI816</f>
        <v>-9.3185010660656219E-5</v>
      </c>
      <c r="AI221" s="78"/>
      <c r="AJ221" s="74"/>
      <c r="AK221" s="66"/>
    </row>
    <row r="222" spans="1:37" s="30" customFormat="1" ht="12" customHeight="1" x14ac:dyDescent="0.2">
      <c r="B222" s="121">
        <v>3020</v>
      </c>
      <c r="C222" s="121" t="s">
        <v>770</v>
      </c>
      <c r="D222" s="121" t="str">
        <f>_xll.BDP(C222,$D$11)</f>
        <v>EUR</v>
      </c>
      <c r="E222" s="121" t="s">
        <v>802</v>
      </c>
      <c r="F222" s="122">
        <f>_xll.BDP(C222,$F$11)</f>
        <v>2.5720000000000001</v>
      </c>
      <c r="G222" s="122">
        <f>_xll.BDP(C222,$G$11)</f>
        <v>2.524</v>
      </c>
      <c r="H222" s="123">
        <f t="shared" si="115"/>
        <v>-4.8000000000000043E-2</v>
      </c>
      <c r="I222" s="124">
        <f t="shared" si="116"/>
        <v>-1.8662519440124432</v>
      </c>
      <c r="J222" s="125">
        <v>0</v>
      </c>
      <c r="K222" s="121" t="str">
        <f>CONCATENATE(D816,D222, " Curncy")</f>
        <v>EUREUR Curncy</v>
      </c>
      <c r="L222" s="121">
        <f>IF(D222 = D816,1,_xll.BDP(K222,$L$11))</f>
        <v>1</v>
      </c>
      <c r="M222" s="264">
        <f>IF(D222 = D816,1,_xll.BDP(K222,$M$11)*L222)</f>
        <v>1</v>
      </c>
      <c r="N222" s="127">
        <f t="shared" si="117"/>
        <v>0</v>
      </c>
      <c r="O222" s="128">
        <f>N222 / AA750</f>
        <v>0</v>
      </c>
      <c r="P222" s="276">
        <f>N222 / AA816</f>
        <v>0</v>
      </c>
      <c r="Q222" s="129">
        <f t="shared" si="118"/>
        <v>0</v>
      </c>
      <c r="R222" s="130">
        <f>Q222 / AA750*100</f>
        <v>0</v>
      </c>
      <c r="S222" s="286">
        <f>Q222 / AA816*100</f>
        <v>0</v>
      </c>
      <c r="T222" s="130">
        <f t="shared" si="119"/>
        <v>0</v>
      </c>
      <c r="U222" s="286">
        <f t="shared" si="120"/>
        <v>0</v>
      </c>
      <c r="V222" s="121">
        <f t="shared" si="121"/>
        <v>1</v>
      </c>
      <c r="W222" s="121">
        <v>0</v>
      </c>
      <c r="X222" s="121">
        <v>1</v>
      </c>
      <c r="Y222" s="128">
        <f t="shared" si="122"/>
        <v>0</v>
      </c>
      <c r="Z222" s="128">
        <f t="shared" si="123"/>
        <v>0</v>
      </c>
      <c r="AA222" s="75"/>
      <c r="AB222" s="131">
        <f>_xll.BDH(C222,$AB$11,$D$1,$D$1)</f>
        <v>2.5390000000000001</v>
      </c>
      <c r="AC222" s="131">
        <f t="shared" si="124"/>
        <v>3.2999999999999918E-2</v>
      </c>
      <c r="AD222" s="191">
        <f t="shared" si="125"/>
        <v>1.2997243009058652</v>
      </c>
      <c r="AE222" s="133">
        <v>0</v>
      </c>
      <c r="AF222" s="134">
        <f>IF(D222 = D816,1,_xll.BDP(K222,$AF$11)*L222)</f>
        <v>1</v>
      </c>
      <c r="AG222" s="135">
        <f>AC222*AE222*V222/AF222 / AI750</f>
        <v>0</v>
      </c>
      <c r="AH222" s="301">
        <f>AC222*AE222*V222/AF222 / AI816</f>
        <v>0</v>
      </c>
      <c r="AI222" s="78"/>
      <c r="AJ222" s="74"/>
      <c r="AK222" s="66"/>
    </row>
    <row r="223" spans="1:37" s="30" customFormat="1" ht="12" customHeight="1" x14ac:dyDescent="0.2">
      <c r="B223" s="121">
        <v>22689</v>
      </c>
      <c r="C223" s="121" t="s">
        <v>771</v>
      </c>
      <c r="D223" s="121" t="str">
        <f>_xll.BDP(C223,$D$11)</f>
        <v>EUR</v>
      </c>
      <c r="E223" s="121" t="s">
        <v>803</v>
      </c>
      <c r="F223" s="122">
        <f>_xll.BDP(C223,$F$11)</f>
        <v>10.130000000000001</v>
      </c>
      <c r="G223" s="122">
        <f>_xll.BDP(C223,$G$11)</f>
        <v>10</v>
      </c>
      <c r="H223" s="123">
        <f t="shared" si="115"/>
        <v>-0.13000000000000078</v>
      </c>
      <c r="I223" s="124">
        <f t="shared" si="116"/>
        <v>-1.283316880552821</v>
      </c>
      <c r="J223" s="125">
        <v>0</v>
      </c>
      <c r="K223" s="121" t="str">
        <f>CONCATENATE(D816,D223, " Curncy")</f>
        <v>EUREUR Curncy</v>
      </c>
      <c r="L223" s="121">
        <f>IF(D223 = D816,1,_xll.BDP(K223,$L$11))</f>
        <v>1</v>
      </c>
      <c r="M223" s="264">
        <f>IF(D223 = D816,1,_xll.BDP(K223,$M$11)*L223)</f>
        <v>1</v>
      </c>
      <c r="N223" s="127">
        <f t="shared" si="117"/>
        <v>0</v>
      </c>
      <c r="O223" s="128">
        <f>N223 / AA750</f>
        <v>0</v>
      </c>
      <c r="P223" s="276">
        <f>N223 / AA816</f>
        <v>0</v>
      </c>
      <c r="Q223" s="129">
        <f t="shared" si="118"/>
        <v>0</v>
      </c>
      <c r="R223" s="130">
        <f>Q223 / AA750*100</f>
        <v>0</v>
      </c>
      <c r="S223" s="286">
        <f>Q223 / AA816*100</f>
        <v>0</v>
      </c>
      <c r="T223" s="130">
        <f t="shared" si="119"/>
        <v>0</v>
      </c>
      <c r="U223" s="286">
        <f t="shared" si="120"/>
        <v>0</v>
      </c>
      <c r="V223" s="121">
        <f t="shared" si="121"/>
        <v>1</v>
      </c>
      <c r="W223" s="121">
        <v>0</v>
      </c>
      <c r="X223" s="121">
        <v>1</v>
      </c>
      <c r="Y223" s="128">
        <f t="shared" si="122"/>
        <v>0</v>
      </c>
      <c r="Z223" s="128">
        <f t="shared" si="123"/>
        <v>0</v>
      </c>
      <c r="AA223" s="75"/>
      <c r="AB223" s="131">
        <f>_xll.BDH(C223,$AB$11,$D$1,$D$1)</f>
        <v>10.16</v>
      </c>
      <c r="AC223" s="131">
        <f t="shared" si="124"/>
        <v>-2.9999999999999361E-2</v>
      </c>
      <c r="AD223" s="191">
        <f t="shared" si="125"/>
        <v>-0.2952755905511748</v>
      </c>
      <c r="AE223" s="133">
        <v>0</v>
      </c>
      <c r="AF223" s="134">
        <f>IF(D223 = D816,1,_xll.BDP(K223,$AF$11)*L223)</f>
        <v>1</v>
      </c>
      <c r="AG223" s="135">
        <f>AC223*AE223*V223/AF223 / AI750</f>
        <v>0</v>
      </c>
      <c r="AH223" s="301">
        <f>AC223*AE223*V223/AF223 / AI816</f>
        <v>0</v>
      </c>
      <c r="AI223" s="78"/>
      <c r="AJ223" s="74"/>
      <c r="AK223" s="66"/>
    </row>
    <row r="224" spans="1:37" s="30" customFormat="1" ht="12" customHeight="1" x14ac:dyDescent="0.2">
      <c r="B224" s="121">
        <v>19435</v>
      </c>
      <c r="C224" s="121" t="s">
        <v>772</v>
      </c>
      <c r="D224" s="121" t="str">
        <f>_xll.BDP(C224,$D$11)</f>
        <v>EUR</v>
      </c>
      <c r="E224" s="121" t="s">
        <v>804</v>
      </c>
      <c r="F224" s="122">
        <f>_xll.BDP(C224,$F$11)</f>
        <v>10.029999999999999</v>
      </c>
      <c r="G224" s="122">
        <f>_xll.BDP(C224,$G$11)</f>
        <v>9.8140000000000001</v>
      </c>
      <c r="H224" s="123">
        <f t="shared" si="115"/>
        <v>-0.2159999999999993</v>
      </c>
      <c r="I224" s="124">
        <f t="shared" si="116"/>
        <v>-2.1535393818544297</v>
      </c>
      <c r="J224" s="125">
        <v>0</v>
      </c>
      <c r="K224" s="121" t="str">
        <f>CONCATENATE(D816,D224, " Curncy")</f>
        <v>EUREUR Curncy</v>
      </c>
      <c r="L224" s="121">
        <f>IF(D224 = D816,1,_xll.BDP(K224,$L$11))</f>
        <v>1</v>
      </c>
      <c r="M224" s="264">
        <f>IF(D224 = D816,1,_xll.BDP(K224,$M$11)*L224)</f>
        <v>1</v>
      </c>
      <c r="N224" s="127">
        <f t="shared" si="117"/>
        <v>0</v>
      </c>
      <c r="O224" s="128">
        <f>N224 / AA750</f>
        <v>0</v>
      </c>
      <c r="P224" s="276">
        <f>N224 / AA816</f>
        <v>0</v>
      </c>
      <c r="Q224" s="129">
        <f t="shared" si="118"/>
        <v>0</v>
      </c>
      <c r="R224" s="130">
        <f>Q224 / AA750*100</f>
        <v>0</v>
      </c>
      <c r="S224" s="286">
        <f>Q224 / AA816*100</f>
        <v>0</v>
      </c>
      <c r="T224" s="130">
        <f t="shared" si="119"/>
        <v>0</v>
      </c>
      <c r="U224" s="286">
        <f t="shared" si="120"/>
        <v>0</v>
      </c>
      <c r="V224" s="121">
        <f t="shared" si="121"/>
        <v>1</v>
      </c>
      <c r="W224" s="121">
        <v>0</v>
      </c>
      <c r="X224" s="121">
        <v>1</v>
      </c>
      <c r="Y224" s="128">
        <f t="shared" si="122"/>
        <v>0</v>
      </c>
      <c r="Z224" s="128">
        <f t="shared" si="123"/>
        <v>0</v>
      </c>
      <c r="AA224" s="75"/>
      <c r="AB224" s="131">
        <f>_xll.BDH(C224,$AB$11,$D$1,$D$1)</f>
        <v>9.9619999999999997</v>
      </c>
      <c r="AC224" s="131">
        <f t="shared" si="124"/>
        <v>6.7999999999999616E-2</v>
      </c>
      <c r="AD224" s="191">
        <f t="shared" si="125"/>
        <v>0.68259385665528627</v>
      </c>
      <c r="AE224" s="133">
        <v>0</v>
      </c>
      <c r="AF224" s="134">
        <f>IF(D224 = D816,1,_xll.BDP(K224,$AF$11)*L224)</f>
        <v>1</v>
      </c>
      <c r="AG224" s="135">
        <f>AC224*AE224*V224/AF224 / AI750</f>
        <v>0</v>
      </c>
      <c r="AH224" s="301">
        <f>AC224*AE224*V224/AF224 / AI816</f>
        <v>0</v>
      </c>
      <c r="AI224" s="78"/>
      <c r="AJ224" s="74"/>
      <c r="AK224" s="66"/>
    </row>
    <row r="225" spans="1:37" s="30" customFormat="1" ht="12" customHeight="1" x14ac:dyDescent="0.2">
      <c r="B225" s="121">
        <v>76</v>
      </c>
      <c r="C225" s="121" t="s">
        <v>773</v>
      </c>
      <c r="D225" s="121" t="str">
        <f>_xll.BDP(C225,$D$11)</f>
        <v>EUR</v>
      </c>
      <c r="E225" s="121" t="s">
        <v>1383</v>
      </c>
      <c r="F225" s="122">
        <f>_xll.BDP(C225,$F$11)</f>
        <v>7.11</v>
      </c>
      <c r="G225" s="122">
        <f>_xll.BDP(C225,$G$11)</f>
        <v>7.07</v>
      </c>
      <c r="H225" s="123">
        <f t="shared" si="115"/>
        <v>-4.0000000000000036E-2</v>
      </c>
      <c r="I225" s="124">
        <f t="shared" si="116"/>
        <v>-0.56258790436005668</v>
      </c>
      <c r="J225" s="125">
        <v>0</v>
      </c>
      <c r="K225" s="121" t="str">
        <f>CONCATENATE(D816,D225, " Curncy")</f>
        <v>EUREUR Curncy</v>
      </c>
      <c r="L225" s="121">
        <f>IF(D225 = D816,1,_xll.BDP(K225,$L$11))</f>
        <v>1</v>
      </c>
      <c r="M225" s="264">
        <f>IF(D225 = D816,1,_xll.BDP(K225,$M$11)*L225)</f>
        <v>1</v>
      </c>
      <c r="N225" s="127">
        <f t="shared" si="117"/>
        <v>0</v>
      </c>
      <c r="O225" s="128">
        <f>N225 / AA750</f>
        <v>0</v>
      </c>
      <c r="P225" s="276">
        <f>N225 / AA816</f>
        <v>0</v>
      </c>
      <c r="Q225" s="129">
        <f t="shared" si="118"/>
        <v>0</v>
      </c>
      <c r="R225" s="130">
        <f>Q225 / AA750*100</f>
        <v>0</v>
      </c>
      <c r="S225" s="286">
        <f>Q225 / AA816*100</f>
        <v>0</v>
      </c>
      <c r="T225" s="130">
        <f t="shared" si="119"/>
        <v>0</v>
      </c>
      <c r="U225" s="286">
        <f t="shared" si="120"/>
        <v>0</v>
      </c>
      <c r="V225" s="121">
        <f t="shared" si="121"/>
        <v>1</v>
      </c>
      <c r="W225" s="121">
        <v>0</v>
      </c>
      <c r="X225" s="121">
        <v>1</v>
      </c>
      <c r="Y225" s="128">
        <f t="shared" si="122"/>
        <v>0</v>
      </c>
      <c r="Z225" s="128">
        <f t="shared" si="123"/>
        <v>0</v>
      </c>
      <c r="AA225" s="75"/>
      <c r="AB225" s="131">
        <f>_xll.BDH(C225,$AB$11,$D$1,$D$1)</f>
        <v>7.17</v>
      </c>
      <c r="AC225" s="131">
        <f t="shared" si="124"/>
        <v>-5.9999999999999609E-2</v>
      </c>
      <c r="AD225" s="191">
        <f t="shared" si="125"/>
        <v>-0.83682008368200289</v>
      </c>
      <c r="AE225" s="133">
        <v>0</v>
      </c>
      <c r="AF225" s="134">
        <f>IF(D225 = D816,1,_xll.BDP(K225,$AF$11)*L225)</f>
        <v>1</v>
      </c>
      <c r="AG225" s="135">
        <f>AC225*AE225*V225/AF225 / AI750</f>
        <v>0</v>
      </c>
      <c r="AH225" s="301">
        <f>AC225*AE225*V225/AF225 / AI816</f>
        <v>0</v>
      </c>
      <c r="AI225" s="78"/>
      <c r="AJ225" s="74"/>
      <c r="AK225" s="66"/>
    </row>
    <row r="226" spans="1:37" s="30" customFormat="1" ht="12" customHeight="1" x14ac:dyDescent="0.2">
      <c r="B226" s="121">
        <v>4034</v>
      </c>
      <c r="C226" s="121" t="s">
        <v>774</v>
      </c>
      <c r="D226" s="121" t="str">
        <f>_xll.BDP(C226,$D$11)</f>
        <v>EUR</v>
      </c>
      <c r="E226" s="121" t="s">
        <v>805</v>
      </c>
      <c r="F226" s="122">
        <f>_xll.BDP(C226,$F$11)</f>
        <v>4.97</v>
      </c>
      <c r="G226" s="122">
        <f>_xll.BDP(C226,$G$11)</f>
        <v>4.9370000000000003</v>
      </c>
      <c r="H226" s="123">
        <f t="shared" si="115"/>
        <v>-3.2999999999999474E-2</v>
      </c>
      <c r="I226" s="124">
        <f t="shared" si="116"/>
        <v>-0.6639839034205125</v>
      </c>
      <c r="J226" s="125">
        <v>0</v>
      </c>
      <c r="K226" s="121" t="str">
        <f>CONCATENATE(D816,D226, " Curncy")</f>
        <v>EUREUR Curncy</v>
      </c>
      <c r="L226" s="121">
        <f>IF(D226 = D816,1,_xll.BDP(K226,$L$11))</f>
        <v>1</v>
      </c>
      <c r="M226" s="264">
        <f>IF(D226 = D816,1,_xll.BDP(K226,$M$11)*L226)</f>
        <v>1</v>
      </c>
      <c r="N226" s="127">
        <f t="shared" si="117"/>
        <v>0</v>
      </c>
      <c r="O226" s="128">
        <f>N226 / AA750</f>
        <v>0</v>
      </c>
      <c r="P226" s="276">
        <f>N226 / AA816</f>
        <v>0</v>
      </c>
      <c r="Q226" s="129">
        <f t="shared" si="118"/>
        <v>0</v>
      </c>
      <c r="R226" s="130">
        <f>Q226 / AA750*100</f>
        <v>0</v>
      </c>
      <c r="S226" s="286">
        <f>Q226 / AA816*100</f>
        <v>0</v>
      </c>
      <c r="T226" s="130">
        <f t="shared" si="119"/>
        <v>0</v>
      </c>
      <c r="U226" s="286">
        <f t="shared" si="120"/>
        <v>0</v>
      </c>
      <c r="V226" s="121">
        <f t="shared" si="121"/>
        <v>1</v>
      </c>
      <c r="W226" s="121">
        <v>0</v>
      </c>
      <c r="X226" s="121">
        <v>1</v>
      </c>
      <c r="Y226" s="128">
        <f t="shared" si="122"/>
        <v>0</v>
      </c>
      <c r="Z226" s="128">
        <f t="shared" si="123"/>
        <v>0</v>
      </c>
      <c r="AA226" s="75"/>
      <c r="AB226" s="131">
        <f>_xll.BDH(C226,$AB$11,$D$1,$D$1)</f>
        <v>4.7969999999999997</v>
      </c>
      <c r="AC226" s="131">
        <f t="shared" si="124"/>
        <v>0.17300000000000004</v>
      </c>
      <c r="AD226" s="191">
        <f t="shared" si="125"/>
        <v>3.606420679591412</v>
      </c>
      <c r="AE226" s="133">
        <v>0</v>
      </c>
      <c r="AF226" s="134">
        <f>IF(D226 = D816,1,_xll.BDP(K226,$AF$11)*L226)</f>
        <v>1</v>
      </c>
      <c r="AG226" s="135">
        <f>AC226*AE226*V226/AF226 / AI750</f>
        <v>0</v>
      </c>
      <c r="AH226" s="301">
        <f>AC226*AE226*V226/AF226 / AI816</f>
        <v>0</v>
      </c>
      <c r="AI226" s="78"/>
      <c r="AJ226" s="74"/>
      <c r="AK226" s="66"/>
    </row>
    <row r="227" spans="1:37" s="30" customFormat="1" ht="12" customHeight="1" x14ac:dyDescent="0.2">
      <c r="B227" s="121">
        <v>96</v>
      </c>
      <c r="C227" s="121" t="s">
        <v>775</v>
      </c>
      <c r="D227" s="121" t="str">
        <f>_xll.BDP(C227,$D$11)</f>
        <v>EUR</v>
      </c>
      <c r="E227" s="121" t="s">
        <v>806</v>
      </c>
      <c r="F227" s="122">
        <f>_xll.BDP(C227,$F$11)</f>
        <v>14.288</v>
      </c>
      <c r="G227" s="122">
        <f>_xll.BDP(C227,$G$11)</f>
        <v>14.327999999999999</v>
      </c>
      <c r="H227" s="123">
        <f t="shared" si="115"/>
        <v>3.9999999999999147E-2</v>
      </c>
      <c r="I227" s="124">
        <f t="shared" si="116"/>
        <v>0.2799552071668473</v>
      </c>
      <c r="J227" s="125">
        <v>0</v>
      </c>
      <c r="K227" s="121" t="str">
        <f>CONCATENATE(D816,D227, " Curncy")</f>
        <v>EUREUR Curncy</v>
      </c>
      <c r="L227" s="121">
        <f>IF(D227 = D816,1,_xll.BDP(K227,$L$11))</f>
        <v>1</v>
      </c>
      <c r="M227" s="264">
        <f>IF(D227 = D816,1,_xll.BDP(K227,$M$11)*L227)</f>
        <v>1</v>
      </c>
      <c r="N227" s="127">
        <f t="shared" si="117"/>
        <v>0</v>
      </c>
      <c r="O227" s="128">
        <f>N227 / AA750</f>
        <v>0</v>
      </c>
      <c r="P227" s="276">
        <f>N227 / AA816</f>
        <v>0</v>
      </c>
      <c r="Q227" s="129">
        <f t="shared" si="118"/>
        <v>0</v>
      </c>
      <c r="R227" s="130">
        <f>Q227 / AA750*100</f>
        <v>0</v>
      </c>
      <c r="S227" s="286">
        <f>Q227 / AA816*100</f>
        <v>0</v>
      </c>
      <c r="T227" s="130">
        <f t="shared" si="119"/>
        <v>0</v>
      </c>
      <c r="U227" s="286">
        <f t="shared" si="120"/>
        <v>0</v>
      </c>
      <c r="V227" s="121">
        <f t="shared" si="121"/>
        <v>1</v>
      </c>
      <c r="W227" s="121">
        <v>0</v>
      </c>
      <c r="X227" s="121">
        <v>1</v>
      </c>
      <c r="Y227" s="128">
        <f t="shared" si="122"/>
        <v>0</v>
      </c>
      <c r="Z227" s="128">
        <f t="shared" si="123"/>
        <v>0</v>
      </c>
      <c r="AA227" s="75"/>
      <c r="AB227" s="131">
        <f>_xll.BDH(C227,$AB$11,$D$1,$D$1)</f>
        <v>14.2</v>
      </c>
      <c r="AC227" s="131">
        <f t="shared" si="124"/>
        <v>8.8000000000000966E-2</v>
      </c>
      <c r="AD227" s="191">
        <f t="shared" si="125"/>
        <v>0.61971830985916176</v>
      </c>
      <c r="AE227" s="133">
        <v>0</v>
      </c>
      <c r="AF227" s="134">
        <f>IF(D227 = D816,1,_xll.BDP(K227,$AF$11)*L227)</f>
        <v>1</v>
      </c>
      <c r="AG227" s="135">
        <f>AC227*AE227*V227/AF227 / AI750</f>
        <v>0</v>
      </c>
      <c r="AH227" s="301">
        <f>AC227*AE227*V227/AF227 / AI816</f>
        <v>0</v>
      </c>
      <c r="AI227" s="78"/>
      <c r="AJ227" s="74"/>
      <c r="AK227" s="66"/>
    </row>
    <row r="228" spans="1:37" s="30" customFormat="1" ht="12" customHeight="1" x14ac:dyDescent="0.2">
      <c r="B228" s="121">
        <v>20770</v>
      </c>
      <c r="C228" s="121" t="s">
        <v>170</v>
      </c>
      <c r="D228" s="121" t="str">
        <f>_xll.BDP(C228,$D$11)</f>
        <v>EUR</v>
      </c>
      <c r="E228" s="121" t="s">
        <v>398</v>
      </c>
      <c r="F228" s="122">
        <f>_xll.BDP(C228,$F$11)</f>
        <v>16.501999999999999</v>
      </c>
      <c r="G228" s="122">
        <f>_xll.BDP(C228,$G$11)</f>
        <v>16.329999999999998</v>
      </c>
      <c r="H228" s="123">
        <f t="shared" si="115"/>
        <v>-0.1720000000000006</v>
      </c>
      <c r="I228" s="124">
        <f t="shared" si="116"/>
        <v>-1.0422979032844539</v>
      </c>
      <c r="J228" s="125">
        <v>-272000</v>
      </c>
      <c r="K228" s="121" t="str">
        <f>CONCATENATE(D816,D228, " Curncy")</f>
        <v>EUREUR Curncy</v>
      </c>
      <c r="L228" s="121">
        <f>IF(D228 = D816,1,_xll.BDP(K228,$L$11))</f>
        <v>1</v>
      </c>
      <c r="M228" s="264">
        <f>IF(D228 = D816,1,_xll.BDP(K228,$M$11)*L228)</f>
        <v>1</v>
      </c>
      <c r="N228" s="127">
        <f t="shared" si="117"/>
        <v>46784.00000000016</v>
      </c>
      <c r="O228" s="128">
        <f>N228 / AA750</f>
        <v>2.8325582015965888E-4</v>
      </c>
      <c r="P228" s="276">
        <f>N228 / AA816</f>
        <v>2.6119290130211166E-4</v>
      </c>
      <c r="Q228" s="129">
        <f t="shared" si="118"/>
        <v>-4441760</v>
      </c>
      <c r="R228" s="130">
        <f>Q228 / AA750*100</f>
        <v>-2.6892834553530314</v>
      </c>
      <c r="S228" s="286">
        <f>Q228 / AA816*100</f>
        <v>-2.4798139989903887</v>
      </c>
      <c r="T228" s="130">
        <f t="shared" si="119"/>
        <v>-2.6892834553530314</v>
      </c>
      <c r="U228" s="286">
        <f t="shared" si="120"/>
        <v>0</v>
      </c>
      <c r="V228" s="121">
        <f t="shared" si="121"/>
        <v>1</v>
      </c>
      <c r="W228" s="121">
        <v>0</v>
      </c>
      <c r="X228" s="121">
        <v>1</v>
      </c>
      <c r="Y228" s="128">
        <f t="shared" si="122"/>
        <v>2.8325582015965888E-4</v>
      </c>
      <c r="Z228" s="128">
        <f t="shared" si="123"/>
        <v>0</v>
      </c>
      <c r="AA228" s="75"/>
      <c r="AB228" s="131">
        <f>_xll.BDH(C228,$AB$11,$D$1,$D$1)</f>
        <v>16.788</v>
      </c>
      <c r="AC228" s="131">
        <f t="shared" si="124"/>
        <v>-0.28600000000000136</v>
      </c>
      <c r="AD228" s="191">
        <f t="shared" si="125"/>
        <v>-1.7035978079580734</v>
      </c>
      <c r="AE228" s="133">
        <v>-272000</v>
      </c>
      <c r="AF228" s="134">
        <f>IF(D228 = D816,1,_xll.BDP(K228,$AF$11)*L228)</f>
        <v>1</v>
      </c>
      <c r="AG228" s="135">
        <f>AC228*AE228*V228/AF228 / AI750</f>
        <v>4.6771749874977274E-4</v>
      </c>
      <c r="AH228" s="301">
        <f>AC228*AE228*V228/AF228 / AI816</f>
        <v>4.314909731734422E-4</v>
      </c>
      <c r="AI228" s="78"/>
      <c r="AJ228" s="74"/>
      <c r="AK228" s="66"/>
    </row>
    <row r="229" spans="1:37" s="30" customFormat="1" ht="12" customHeight="1" x14ac:dyDescent="0.2">
      <c r="B229" s="121">
        <v>26543</v>
      </c>
      <c r="C229" s="121" t="s">
        <v>169</v>
      </c>
      <c r="D229" s="121" t="str">
        <f>_xll.BDP(C229,$D$11)</f>
        <v>EUR</v>
      </c>
      <c r="E229" s="121" t="s">
        <v>397</v>
      </c>
      <c r="F229" s="122">
        <f>_xll.BDP(C229,$F$11)</f>
        <v>0.44850000000000001</v>
      </c>
      <c r="G229" s="122">
        <f>_xll.BDP(C229,$G$11)</f>
        <v>0.44600000000000001</v>
      </c>
      <c r="H229" s="123">
        <f t="shared" si="115"/>
        <v>-2.5000000000000022E-3</v>
      </c>
      <c r="I229" s="124">
        <f t="shared" si="116"/>
        <v>-0.5574136008918622</v>
      </c>
      <c r="J229" s="125">
        <v>-76570</v>
      </c>
      <c r="K229" s="121" t="str">
        <f>CONCATENATE(D816,D229, " Curncy")</f>
        <v>EUREUR Curncy</v>
      </c>
      <c r="L229" s="121">
        <f>IF(D229 = D816,1,_xll.BDP(K229,$L$11))</f>
        <v>1</v>
      </c>
      <c r="M229" s="264">
        <f>IF(D229 = D816,1,_xll.BDP(K229,$M$11)*L229)</f>
        <v>1</v>
      </c>
      <c r="N229" s="127">
        <f t="shared" si="117"/>
        <v>191.42500000000018</v>
      </c>
      <c r="O229" s="128">
        <f>N229 / AA750</f>
        <v>1.1589912229408039E-6</v>
      </c>
      <c r="P229" s="276">
        <f>N229 / AA816</f>
        <v>1.0687168932061515E-6</v>
      </c>
      <c r="Q229" s="129">
        <f t="shared" si="118"/>
        <v>-34150.22</v>
      </c>
      <c r="R229" s="130">
        <f>Q229 / AA750*100</f>
        <v>-2.0676403417263924E-2</v>
      </c>
      <c r="S229" s="286">
        <f>Q229 / AA816*100</f>
        <v>-1.9065909374797727E-2</v>
      </c>
      <c r="T229" s="130">
        <f t="shared" si="119"/>
        <v>-2.0676403417263924E-2</v>
      </c>
      <c r="U229" s="286">
        <f t="shared" si="120"/>
        <v>0</v>
      </c>
      <c r="V229" s="121">
        <f t="shared" si="121"/>
        <v>1</v>
      </c>
      <c r="W229" s="121">
        <v>0</v>
      </c>
      <c r="X229" s="121">
        <v>1</v>
      </c>
      <c r="Y229" s="128">
        <f t="shared" si="122"/>
        <v>1.1589912229408039E-6</v>
      </c>
      <c r="Z229" s="128">
        <f t="shared" si="123"/>
        <v>0</v>
      </c>
      <c r="AA229" s="75"/>
      <c r="AB229" s="131">
        <f>_xll.BDH(C229,$AB$11,$D$1,$D$1)</f>
        <v>0.439</v>
      </c>
      <c r="AC229" s="131">
        <f t="shared" si="124"/>
        <v>9.5000000000000084E-3</v>
      </c>
      <c r="AD229" s="191">
        <f t="shared" si="125"/>
        <v>2.1640091116173141</v>
      </c>
      <c r="AE229" s="133">
        <v>-76570</v>
      </c>
      <c r="AF229" s="134">
        <f>IF(D229 = D816,1,_xll.BDP(K229,$AF$11)*L229)</f>
        <v>1</v>
      </c>
      <c r="AG229" s="135">
        <f>AC229*AE229*V229/AF229 / AI750</f>
        <v>-4.3735181555052522E-6</v>
      </c>
      <c r="AH229" s="301">
        <f>AC229*AE229*V229/AF229 / AI816</f>
        <v>-4.0347722934358062E-6</v>
      </c>
      <c r="AI229" s="78"/>
      <c r="AJ229" s="74"/>
      <c r="AK229" s="66"/>
    </row>
    <row r="230" spans="1:37" s="30" customFormat="1" ht="12" customHeight="1" x14ac:dyDescent="0.2">
      <c r="B230" s="121">
        <v>2090</v>
      </c>
      <c r="C230" s="121" t="s">
        <v>778</v>
      </c>
      <c r="D230" s="121" t="str">
        <f>_xll.BDP(C230,$D$11)</f>
        <v>EUR</v>
      </c>
      <c r="E230" s="121" t="s">
        <v>809</v>
      </c>
      <c r="F230" s="122">
        <f>_xll.BDP(C230,$F$11)</f>
        <v>2.9535</v>
      </c>
      <c r="G230" s="122">
        <f>_xll.BDP(C230,$G$11)</f>
        <v>2.9510000000000001</v>
      </c>
      <c r="H230" s="123">
        <f t="shared" si="115"/>
        <v>-2.4999999999999467E-3</v>
      </c>
      <c r="I230" s="124">
        <f t="shared" si="116"/>
        <v>-8.464533604198228E-2</v>
      </c>
      <c r="J230" s="125">
        <v>0</v>
      </c>
      <c r="K230" s="121" t="str">
        <f>CONCATENATE(D816,D230, " Curncy")</f>
        <v>EUREUR Curncy</v>
      </c>
      <c r="L230" s="121">
        <f>IF(D230 = D816,1,_xll.BDP(K230,$L$11))</f>
        <v>1</v>
      </c>
      <c r="M230" s="264">
        <f>IF(D230 = D816,1,_xll.BDP(K230,$M$11)*L230)</f>
        <v>1</v>
      </c>
      <c r="N230" s="127">
        <f t="shared" si="117"/>
        <v>0</v>
      </c>
      <c r="O230" s="128">
        <f>N230 / AA750</f>
        <v>0</v>
      </c>
      <c r="P230" s="276">
        <f>N230 / AA816</f>
        <v>0</v>
      </c>
      <c r="Q230" s="129">
        <f t="shared" si="118"/>
        <v>0</v>
      </c>
      <c r="R230" s="130">
        <f>Q230 / AA750*100</f>
        <v>0</v>
      </c>
      <c r="S230" s="286">
        <f>Q230 / AA816*100</f>
        <v>0</v>
      </c>
      <c r="T230" s="130">
        <f t="shared" si="119"/>
        <v>0</v>
      </c>
      <c r="U230" s="286">
        <f t="shared" si="120"/>
        <v>0</v>
      </c>
      <c r="V230" s="121">
        <f t="shared" si="121"/>
        <v>1</v>
      </c>
      <c r="W230" s="121">
        <v>0</v>
      </c>
      <c r="X230" s="121">
        <v>1</v>
      </c>
      <c r="Y230" s="128">
        <f t="shared" si="122"/>
        <v>0</v>
      </c>
      <c r="Z230" s="128">
        <f t="shared" si="123"/>
        <v>0</v>
      </c>
      <c r="AA230" s="75"/>
      <c r="AB230" s="131">
        <f>_xll.BDH(C230,$AB$11,$D$1,$D$1)</f>
        <v>2.9264999999999999</v>
      </c>
      <c r="AC230" s="131">
        <f t="shared" si="124"/>
        <v>2.7000000000000135E-2</v>
      </c>
      <c r="AD230" s="191">
        <f t="shared" si="125"/>
        <v>0.92260379292670902</v>
      </c>
      <c r="AE230" s="133">
        <v>0</v>
      </c>
      <c r="AF230" s="134">
        <f>IF(D230 = D816,1,_xll.BDP(K230,$AF$11)*L230)</f>
        <v>1</v>
      </c>
      <c r="AG230" s="135">
        <f>AC230*AE230*V230/AF230 / AI750</f>
        <v>0</v>
      </c>
      <c r="AH230" s="301">
        <f>AC230*AE230*V230/AF230 / AI816</f>
        <v>0</v>
      </c>
      <c r="AI230" s="78"/>
      <c r="AJ230" s="74"/>
      <c r="AK230" s="66"/>
    </row>
    <row r="231" spans="1:37" s="30" customFormat="1" ht="12" customHeight="1" x14ac:dyDescent="0.2">
      <c r="B231" s="121">
        <v>3081</v>
      </c>
      <c r="C231" s="121" t="s">
        <v>779</v>
      </c>
      <c r="D231" s="121" t="str">
        <f>_xll.BDP(C231,$D$11)</f>
        <v>EUR</v>
      </c>
      <c r="E231" s="121" t="s">
        <v>810</v>
      </c>
      <c r="F231" s="122">
        <f>_xll.BDP(C231,$F$11)</f>
        <v>3.1120000000000001</v>
      </c>
      <c r="G231" s="122">
        <f>_xll.BDP(C231,$G$11)</f>
        <v>3.335</v>
      </c>
      <c r="H231" s="123">
        <f t="shared" si="115"/>
        <v>0.22299999999999986</v>
      </c>
      <c r="I231" s="124">
        <f t="shared" si="116"/>
        <v>7.1658097686375282</v>
      </c>
      <c r="J231" s="125">
        <v>0</v>
      </c>
      <c r="K231" s="121" t="str">
        <f>CONCATENATE(D816,D231, " Curncy")</f>
        <v>EUREUR Curncy</v>
      </c>
      <c r="L231" s="121">
        <f>IF(D231 = D816,1,_xll.BDP(K231,$L$11))</f>
        <v>1</v>
      </c>
      <c r="M231" s="264">
        <f>IF(D231 = D816,1,_xll.BDP(K231,$M$11)*L231)</f>
        <v>1</v>
      </c>
      <c r="N231" s="127">
        <f t="shared" si="117"/>
        <v>0</v>
      </c>
      <c r="O231" s="128">
        <f>N231 / AA750</f>
        <v>0</v>
      </c>
      <c r="P231" s="276">
        <f>N231 / AA816</f>
        <v>0</v>
      </c>
      <c r="Q231" s="129">
        <f t="shared" si="118"/>
        <v>0</v>
      </c>
      <c r="R231" s="130">
        <f>Q231 / AA750*100</f>
        <v>0</v>
      </c>
      <c r="S231" s="286">
        <f>Q231 / AA816*100</f>
        <v>0</v>
      </c>
      <c r="T231" s="130">
        <f t="shared" si="119"/>
        <v>0</v>
      </c>
      <c r="U231" s="286">
        <f t="shared" si="120"/>
        <v>0</v>
      </c>
      <c r="V231" s="121">
        <f t="shared" si="121"/>
        <v>1</v>
      </c>
      <c r="W231" s="121">
        <v>0</v>
      </c>
      <c r="X231" s="121">
        <v>1</v>
      </c>
      <c r="Y231" s="128">
        <f t="shared" si="122"/>
        <v>0</v>
      </c>
      <c r="Z231" s="128">
        <f t="shared" si="123"/>
        <v>0</v>
      </c>
      <c r="AA231" s="75"/>
      <c r="AB231" s="131">
        <f>_xll.BDH(C231,$AB$11,$D$1,$D$1)</f>
        <v>2.9980000000000002</v>
      </c>
      <c r="AC231" s="131">
        <f t="shared" si="124"/>
        <v>0.11399999999999988</v>
      </c>
      <c r="AD231" s="191">
        <f t="shared" si="125"/>
        <v>3.802535023348895</v>
      </c>
      <c r="AE231" s="133">
        <v>0</v>
      </c>
      <c r="AF231" s="134">
        <f>IF(D231 = D816,1,_xll.BDP(K231,$AF$11)*L231)</f>
        <v>1</v>
      </c>
      <c r="AG231" s="135">
        <f>AC231*AE231*V231/AF231 / AI750</f>
        <v>0</v>
      </c>
      <c r="AH231" s="301">
        <f>AC231*AE231*V231/AF231 / AI816</f>
        <v>0</v>
      </c>
      <c r="AI231" s="78"/>
      <c r="AJ231" s="74"/>
      <c r="AK231" s="66"/>
    </row>
    <row r="232" spans="1:37" s="30" customFormat="1" ht="12" customHeight="1" x14ac:dyDescent="0.2">
      <c r="B232" s="121">
        <v>4315</v>
      </c>
      <c r="C232" s="121" t="s">
        <v>780</v>
      </c>
      <c r="D232" s="121" t="str">
        <f>_xll.BDP(C232,$D$11)</f>
        <v>EUR</v>
      </c>
      <c r="E232" s="121" t="s">
        <v>811</v>
      </c>
      <c r="F232" s="122">
        <f>_xll.BDP(C232,$F$11)</f>
        <v>3.1819999999999999</v>
      </c>
      <c r="G232" s="122">
        <f>_xll.BDP(C232,$G$11)</f>
        <v>3.1459999999999999</v>
      </c>
      <c r="H232" s="123">
        <f t="shared" si="115"/>
        <v>-3.6000000000000032E-2</v>
      </c>
      <c r="I232" s="124">
        <f t="shared" si="116"/>
        <v>-1.1313639220615976</v>
      </c>
      <c r="J232" s="125">
        <v>0</v>
      </c>
      <c r="K232" s="121" t="str">
        <f>CONCATENATE(D816,D232, " Curncy")</f>
        <v>EUREUR Curncy</v>
      </c>
      <c r="L232" s="121">
        <f>IF(D232 = D816,1,_xll.BDP(K232,$L$11))</f>
        <v>1</v>
      </c>
      <c r="M232" s="264">
        <f>IF(D232 = D816,1,_xll.BDP(K232,$M$11)*L232)</f>
        <v>1</v>
      </c>
      <c r="N232" s="127">
        <f t="shared" si="117"/>
        <v>0</v>
      </c>
      <c r="O232" s="128">
        <f>N232 / AA750</f>
        <v>0</v>
      </c>
      <c r="P232" s="276">
        <f>N232 / AA816</f>
        <v>0</v>
      </c>
      <c r="Q232" s="129">
        <f t="shared" si="118"/>
        <v>0</v>
      </c>
      <c r="R232" s="130">
        <f>Q232 / AA750*100</f>
        <v>0</v>
      </c>
      <c r="S232" s="286">
        <f>Q232 / AA816*100</f>
        <v>0</v>
      </c>
      <c r="T232" s="130">
        <f t="shared" si="119"/>
        <v>0</v>
      </c>
      <c r="U232" s="286">
        <f t="shared" si="120"/>
        <v>0</v>
      </c>
      <c r="V232" s="121">
        <f t="shared" si="121"/>
        <v>1</v>
      </c>
      <c r="W232" s="121">
        <v>0</v>
      </c>
      <c r="X232" s="121">
        <v>1</v>
      </c>
      <c r="Y232" s="128">
        <f t="shared" si="122"/>
        <v>0</v>
      </c>
      <c r="Z232" s="128">
        <f t="shared" si="123"/>
        <v>0</v>
      </c>
      <c r="AA232" s="75"/>
      <c r="AB232" s="131">
        <f>_xll.BDH(C232,$AB$11,$D$1,$D$1)</f>
        <v>3.2189999999999999</v>
      </c>
      <c r="AC232" s="131">
        <f t="shared" si="124"/>
        <v>-3.6999999999999922E-2</v>
      </c>
      <c r="AD232" s="191">
        <f t="shared" si="125"/>
        <v>-1.1494252873563193</v>
      </c>
      <c r="AE232" s="133">
        <v>0</v>
      </c>
      <c r="AF232" s="134">
        <f>IF(D232 = D816,1,_xll.BDP(K232,$AF$11)*L232)</f>
        <v>1</v>
      </c>
      <c r="AG232" s="135">
        <f>AC232*AE232*V232/AF232 / AI750</f>
        <v>0</v>
      </c>
      <c r="AH232" s="301">
        <f>AC232*AE232*V232/AF232 / AI816</f>
        <v>0</v>
      </c>
      <c r="AI232" s="78"/>
      <c r="AJ232" s="74"/>
      <c r="AK232" s="66"/>
    </row>
    <row r="233" spans="1:37" s="30" customFormat="1" ht="12" customHeight="1" x14ac:dyDescent="0.2">
      <c r="B233" s="121">
        <v>4134</v>
      </c>
      <c r="C233" s="121" t="s">
        <v>781</v>
      </c>
      <c r="D233" s="121" t="str">
        <f>_xll.BDP(C233,$D$11)</f>
        <v>EUR</v>
      </c>
      <c r="E233" s="121" t="s">
        <v>812</v>
      </c>
      <c r="F233" s="122">
        <f>_xll.BDP(C233,$F$11)</f>
        <v>3.7330000000000001</v>
      </c>
      <c r="G233" s="122">
        <f>_xll.BDP(C233,$G$11)</f>
        <v>3.7120000000000002</v>
      </c>
      <c r="H233" s="123">
        <f t="shared" si="115"/>
        <v>-2.0999999999999908E-2</v>
      </c>
      <c r="I233" s="124">
        <f t="shared" si="116"/>
        <v>-0.56255022769889917</v>
      </c>
      <c r="J233" s="125">
        <v>0</v>
      </c>
      <c r="K233" s="121" t="str">
        <f>CONCATENATE(D816,D233, " Curncy")</f>
        <v>EUREUR Curncy</v>
      </c>
      <c r="L233" s="121">
        <f>IF(D233 = D816,1,_xll.BDP(K233,$L$11))</f>
        <v>1</v>
      </c>
      <c r="M233" s="264">
        <f>IF(D233 = D816,1,_xll.BDP(K233,$M$11)*L233)</f>
        <v>1</v>
      </c>
      <c r="N233" s="127">
        <f t="shared" si="117"/>
        <v>0</v>
      </c>
      <c r="O233" s="128">
        <f>N233 / AA750</f>
        <v>0</v>
      </c>
      <c r="P233" s="276">
        <f>N233 / AA816</f>
        <v>0</v>
      </c>
      <c r="Q233" s="129">
        <f t="shared" si="118"/>
        <v>0</v>
      </c>
      <c r="R233" s="130">
        <f>Q233 / AA750*100</f>
        <v>0</v>
      </c>
      <c r="S233" s="286">
        <f>Q233 / AA816*100</f>
        <v>0</v>
      </c>
      <c r="T233" s="130">
        <f t="shared" si="119"/>
        <v>0</v>
      </c>
      <c r="U233" s="286">
        <f t="shared" si="120"/>
        <v>0</v>
      </c>
      <c r="V233" s="121">
        <f t="shared" si="121"/>
        <v>1</v>
      </c>
      <c r="W233" s="121">
        <v>0</v>
      </c>
      <c r="X233" s="121">
        <v>1</v>
      </c>
      <c r="Y233" s="128">
        <f t="shared" si="122"/>
        <v>0</v>
      </c>
      <c r="Z233" s="128">
        <f t="shared" si="123"/>
        <v>0</v>
      </c>
      <c r="AA233" s="75"/>
      <c r="AB233" s="131">
        <f>_xll.BDH(C233,$AB$11,$D$1,$D$1)</f>
        <v>3.5830000000000002</v>
      </c>
      <c r="AC233" s="131">
        <f t="shared" si="124"/>
        <v>0.14999999999999991</v>
      </c>
      <c r="AD233" s="191">
        <f t="shared" si="125"/>
        <v>4.1864359475299997</v>
      </c>
      <c r="AE233" s="133">
        <v>0</v>
      </c>
      <c r="AF233" s="134">
        <f>IF(D233 = D816,1,_xll.BDP(K233,$AF$11)*L233)</f>
        <v>1</v>
      </c>
      <c r="AG233" s="135">
        <f>AC233*AE233*V233/AF233 / AI750</f>
        <v>0</v>
      </c>
      <c r="AH233" s="301">
        <f>AC233*AE233*V233/AF233 / AI816</f>
        <v>0</v>
      </c>
      <c r="AI233" s="78"/>
      <c r="AJ233" s="74"/>
      <c r="AK233" s="66"/>
    </row>
    <row r="234" spans="1:37" s="30" customFormat="1" ht="12" customHeight="1" x14ac:dyDescent="0.2">
      <c r="B234" s="121">
        <v>933</v>
      </c>
      <c r="C234" s="121" t="s">
        <v>782</v>
      </c>
      <c r="D234" s="121" t="str">
        <f>_xll.BDP(C234,$D$11)</f>
        <v>EUR</v>
      </c>
      <c r="E234" s="121" t="s">
        <v>813</v>
      </c>
      <c r="F234" s="122">
        <f>_xll.BDP(C234,$F$11)</f>
        <v>0.77100000000000002</v>
      </c>
      <c r="G234" s="122">
        <f>_xll.BDP(C234,$G$11)</f>
        <v>0.76139999999999997</v>
      </c>
      <c r="H234" s="123">
        <f t="shared" si="115"/>
        <v>-9.6000000000000529E-3</v>
      </c>
      <c r="I234" s="124">
        <f t="shared" si="116"/>
        <v>-1.2451361867704349</v>
      </c>
      <c r="J234" s="125">
        <v>0</v>
      </c>
      <c r="K234" s="121" t="str">
        <f>CONCATENATE(D816,D234, " Curncy")</f>
        <v>EUREUR Curncy</v>
      </c>
      <c r="L234" s="121">
        <f>IF(D234 = D816,1,_xll.BDP(K234,$L$11))</f>
        <v>1</v>
      </c>
      <c r="M234" s="264">
        <f>IF(D234 = D816,1,_xll.BDP(K234,$M$11)*L234)</f>
        <v>1</v>
      </c>
      <c r="N234" s="127">
        <f t="shared" si="117"/>
        <v>0</v>
      </c>
      <c r="O234" s="128">
        <f>N234 / AA750</f>
        <v>0</v>
      </c>
      <c r="P234" s="276">
        <f>N234 / AA816</f>
        <v>0</v>
      </c>
      <c r="Q234" s="129">
        <f t="shared" si="118"/>
        <v>0</v>
      </c>
      <c r="R234" s="130">
        <f>Q234 / AA750*100</f>
        <v>0</v>
      </c>
      <c r="S234" s="286">
        <f>Q234 / AA816*100</f>
        <v>0</v>
      </c>
      <c r="T234" s="130">
        <f t="shared" si="119"/>
        <v>0</v>
      </c>
      <c r="U234" s="286">
        <f t="shared" si="120"/>
        <v>0</v>
      </c>
      <c r="V234" s="121">
        <f t="shared" si="121"/>
        <v>1</v>
      </c>
      <c r="W234" s="121">
        <v>0</v>
      </c>
      <c r="X234" s="121">
        <v>1</v>
      </c>
      <c r="Y234" s="128">
        <f t="shared" si="122"/>
        <v>0</v>
      </c>
      <c r="Z234" s="128">
        <f t="shared" si="123"/>
        <v>0</v>
      </c>
      <c r="AA234" s="75"/>
      <c r="AB234" s="131">
        <f>_xll.BDH(C234,$AB$11,$D$1,$D$1)</f>
        <v>0.76139999999999997</v>
      </c>
      <c r="AC234" s="131">
        <f t="shared" si="124"/>
        <v>9.6000000000000529E-3</v>
      </c>
      <c r="AD234" s="191">
        <f t="shared" si="125"/>
        <v>1.2608353033885018</v>
      </c>
      <c r="AE234" s="133">
        <v>0</v>
      </c>
      <c r="AF234" s="134">
        <f>IF(D234 = D816,1,_xll.BDP(K234,$AF$11)*L234)</f>
        <v>1</v>
      </c>
      <c r="AG234" s="135">
        <f>AC234*AE234*V234/AF234 / AI750</f>
        <v>0</v>
      </c>
      <c r="AH234" s="301">
        <f>AC234*AE234*V234/AF234 / AI816</f>
        <v>0</v>
      </c>
      <c r="AI234" s="78"/>
      <c r="AJ234" s="74"/>
      <c r="AK234" s="66"/>
    </row>
    <row r="235" spans="1:37" s="30" customFormat="1" ht="12" customHeight="1" x14ac:dyDescent="0.2">
      <c r="B235" s="121">
        <v>10517</v>
      </c>
      <c r="C235" s="121" t="s">
        <v>783</v>
      </c>
      <c r="D235" s="121" t="str">
        <f>_xll.BDP(C235,$D$11)</f>
        <v>EUR</v>
      </c>
      <c r="E235" s="121" t="s">
        <v>814</v>
      </c>
      <c r="F235" s="122">
        <f>_xll.BDP(C235,$F$11)</f>
        <v>59</v>
      </c>
      <c r="G235" s="122">
        <f>_xll.BDP(C235,$G$11)</f>
        <v>59.35</v>
      </c>
      <c r="H235" s="123">
        <f t="shared" si="115"/>
        <v>0.35000000000000142</v>
      </c>
      <c r="I235" s="124">
        <f t="shared" si="116"/>
        <v>0.59322033898305326</v>
      </c>
      <c r="J235" s="125">
        <v>0</v>
      </c>
      <c r="K235" s="121" t="str">
        <f>CONCATENATE(D816,D235, " Curncy")</f>
        <v>EUREUR Curncy</v>
      </c>
      <c r="L235" s="121">
        <f>IF(D235 = D816,1,_xll.BDP(K235,$L$11))</f>
        <v>1</v>
      </c>
      <c r="M235" s="264">
        <f>IF(D235 = D816,1,_xll.BDP(K235,$M$11)*L235)</f>
        <v>1</v>
      </c>
      <c r="N235" s="127">
        <f t="shared" si="117"/>
        <v>0</v>
      </c>
      <c r="O235" s="128">
        <f>N235 / AA750</f>
        <v>0</v>
      </c>
      <c r="P235" s="276">
        <f>N235 / AA816</f>
        <v>0</v>
      </c>
      <c r="Q235" s="129">
        <f t="shared" si="118"/>
        <v>0</v>
      </c>
      <c r="R235" s="130">
        <f>Q235 / AA750*100</f>
        <v>0</v>
      </c>
      <c r="S235" s="286">
        <f>Q235 / AA816*100</f>
        <v>0</v>
      </c>
      <c r="T235" s="130">
        <f t="shared" si="119"/>
        <v>0</v>
      </c>
      <c r="U235" s="286">
        <f t="shared" si="120"/>
        <v>0</v>
      </c>
      <c r="V235" s="121">
        <f t="shared" si="121"/>
        <v>1</v>
      </c>
      <c r="W235" s="121">
        <v>0</v>
      </c>
      <c r="X235" s="121">
        <v>1</v>
      </c>
      <c r="Y235" s="128">
        <f t="shared" si="122"/>
        <v>0</v>
      </c>
      <c r="Z235" s="128">
        <f t="shared" si="123"/>
        <v>0</v>
      </c>
      <c r="AA235" s="75"/>
      <c r="AB235" s="131">
        <f>_xll.BDH(C235,$AB$11,$D$1,$D$1)</f>
        <v>58.7</v>
      </c>
      <c r="AC235" s="131">
        <f t="shared" si="124"/>
        <v>0.29999999999999716</v>
      </c>
      <c r="AD235" s="191">
        <f t="shared" si="125"/>
        <v>0.51107325383304447</v>
      </c>
      <c r="AE235" s="133">
        <v>0</v>
      </c>
      <c r="AF235" s="134">
        <f>IF(D235 = D816,1,_xll.BDP(K235,$AF$11)*L235)</f>
        <v>1</v>
      </c>
      <c r="AG235" s="135">
        <f>AC235*AE235*V235/AF235 / AI750</f>
        <v>0</v>
      </c>
      <c r="AH235" s="301">
        <f>AC235*AE235*V235/AF235 / AI816</f>
        <v>0</v>
      </c>
      <c r="AI235" s="78"/>
      <c r="AJ235" s="74"/>
      <c r="AK235" s="66"/>
    </row>
    <row r="236" spans="1:37" s="30" customFormat="1" ht="12" customHeight="1" x14ac:dyDescent="0.2">
      <c r="B236" s="121">
        <v>1620</v>
      </c>
      <c r="C236" s="121" t="s">
        <v>785</v>
      </c>
      <c r="D236" s="121" t="str">
        <f>_xll.BDP(C236,$D$11)</f>
        <v>EUR</v>
      </c>
      <c r="E236" s="121" t="s">
        <v>816</v>
      </c>
      <c r="F236" s="122">
        <f>_xll.BDP(C236,$F$11)</f>
        <v>16.988</v>
      </c>
      <c r="G236" s="122">
        <f>_xll.BDP(C236,$G$11)</f>
        <v>16.963999999999999</v>
      </c>
      <c r="H236" s="123">
        <f t="shared" si="115"/>
        <v>-2.4000000000000909E-2</v>
      </c>
      <c r="I236" s="124">
        <f t="shared" si="116"/>
        <v>-0.1412761949611544</v>
      </c>
      <c r="J236" s="125">
        <v>0</v>
      </c>
      <c r="K236" s="121" t="str">
        <f>CONCATENATE(D816,D236, " Curncy")</f>
        <v>EUREUR Curncy</v>
      </c>
      <c r="L236" s="121">
        <f>IF(D236 = D816,1,_xll.BDP(K236,$L$11))</f>
        <v>1</v>
      </c>
      <c r="M236" s="264">
        <f>IF(D236 = D816,1,_xll.BDP(K236,$M$11)*L236)</f>
        <v>1</v>
      </c>
      <c r="N236" s="127">
        <f t="shared" si="117"/>
        <v>0</v>
      </c>
      <c r="O236" s="128">
        <f>N236 / AA750</f>
        <v>0</v>
      </c>
      <c r="P236" s="276">
        <f>N236 / AA816</f>
        <v>0</v>
      </c>
      <c r="Q236" s="129">
        <f t="shared" si="118"/>
        <v>0</v>
      </c>
      <c r="R236" s="130">
        <f>Q236 / AA750*100</f>
        <v>0</v>
      </c>
      <c r="S236" s="286">
        <f>Q236 / AA816*100</f>
        <v>0</v>
      </c>
      <c r="T236" s="130">
        <f t="shared" si="119"/>
        <v>0</v>
      </c>
      <c r="U236" s="286">
        <f t="shared" si="120"/>
        <v>0</v>
      </c>
      <c r="V236" s="121">
        <f t="shared" si="121"/>
        <v>1</v>
      </c>
      <c r="W236" s="121">
        <v>0</v>
      </c>
      <c r="X236" s="121">
        <v>1</v>
      </c>
      <c r="Y236" s="128">
        <f t="shared" si="122"/>
        <v>0</v>
      </c>
      <c r="Z236" s="128">
        <f t="shared" si="123"/>
        <v>0</v>
      </c>
      <c r="AA236" s="75"/>
      <c r="AB236" s="131">
        <f>_xll.BDH(C236,$AB$11,$D$1,$D$1)</f>
        <v>16.611999999999998</v>
      </c>
      <c r="AC236" s="131">
        <f t="shared" si="124"/>
        <v>0.37600000000000122</v>
      </c>
      <c r="AD236" s="191">
        <f t="shared" si="125"/>
        <v>2.2634240308211009</v>
      </c>
      <c r="AE236" s="133">
        <v>0</v>
      </c>
      <c r="AF236" s="134">
        <f>IF(D236 = D816,1,_xll.BDP(K236,$AF$11)*L236)</f>
        <v>1</v>
      </c>
      <c r="AG236" s="135">
        <f>AC236*AE236*V236/AF236 / AI750</f>
        <v>0</v>
      </c>
      <c r="AH236" s="301">
        <f>AC236*AE236*V236/AF236 / AI816</f>
        <v>0</v>
      </c>
      <c r="AI236" s="78"/>
      <c r="AJ236" s="74"/>
      <c r="AK236" s="66"/>
    </row>
    <row r="237" spans="1:37" s="30" customFormat="1" ht="12" customHeight="1" x14ac:dyDescent="0.2">
      <c r="B237" s="121">
        <v>7273</v>
      </c>
      <c r="C237" s="121" t="s">
        <v>784</v>
      </c>
      <c r="D237" s="121" t="str">
        <f>_xll.BDP(C237,$D$11)</f>
        <v>EUR</v>
      </c>
      <c r="E237" s="121" t="s">
        <v>815</v>
      </c>
      <c r="F237" s="122">
        <f>_xll.BDP(C237,$F$11)</f>
        <v>3.7109999999999999</v>
      </c>
      <c r="G237" s="122">
        <f>_xll.BDP(C237,$G$11)</f>
        <v>3.6850000000000001</v>
      </c>
      <c r="H237" s="123">
        <f t="shared" si="115"/>
        <v>-2.5999999999999801E-2</v>
      </c>
      <c r="I237" s="124">
        <f t="shared" si="116"/>
        <v>-0.70061977903529515</v>
      </c>
      <c r="J237" s="125">
        <v>0</v>
      </c>
      <c r="K237" s="121" t="str">
        <f>CONCATENATE(D816,D237, " Curncy")</f>
        <v>EUREUR Curncy</v>
      </c>
      <c r="L237" s="121">
        <f>IF(D237 = D816,1,_xll.BDP(K237,$L$11))</f>
        <v>1</v>
      </c>
      <c r="M237" s="264">
        <f>IF(D237 = D816,1,_xll.BDP(K237,$M$11)*L237)</f>
        <v>1</v>
      </c>
      <c r="N237" s="127">
        <f t="shared" si="117"/>
        <v>0</v>
      </c>
      <c r="O237" s="128">
        <f>N237 / AA750</f>
        <v>0</v>
      </c>
      <c r="P237" s="276">
        <f>N237 / AA816</f>
        <v>0</v>
      </c>
      <c r="Q237" s="129">
        <f t="shared" si="118"/>
        <v>0</v>
      </c>
      <c r="R237" s="130">
        <f>Q237 / AA750*100</f>
        <v>0</v>
      </c>
      <c r="S237" s="286">
        <f>Q237 / AA816*100</f>
        <v>0</v>
      </c>
      <c r="T237" s="130">
        <f t="shared" si="119"/>
        <v>0</v>
      </c>
      <c r="U237" s="286">
        <f t="shared" si="120"/>
        <v>0</v>
      </c>
      <c r="V237" s="121">
        <f t="shared" si="121"/>
        <v>1</v>
      </c>
      <c r="W237" s="121">
        <v>0</v>
      </c>
      <c r="X237" s="121">
        <v>1</v>
      </c>
      <c r="Y237" s="128">
        <f t="shared" si="122"/>
        <v>0</v>
      </c>
      <c r="Z237" s="128">
        <f t="shared" si="123"/>
        <v>0</v>
      </c>
      <c r="AA237" s="75"/>
      <c r="AB237" s="131">
        <f>_xll.BDH(C237,$AB$11,$D$1,$D$1)</f>
        <v>3.7229999999999999</v>
      </c>
      <c r="AC237" s="131">
        <f t="shared" si="124"/>
        <v>-1.2000000000000011E-2</v>
      </c>
      <c r="AD237" s="191">
        <f t="shared" si="125"/>
        <v>-0.32232070910556032</v>
      </c>
      <c r="AE237" s="133">
        <v>0</v>
      </c>
      <c r="AF237" s="134">
        <f>IF(D237 = D816,1,_xll.BDP(K237,$AF$11)*L237)</f>
        <v>1</v>
      </c>
      <c r="AG237" s="135">
        <f>AC237*AE237*V237/AF237 / AI750</f>
        <v>0</v>
      </c>
      <c r="AH237" s="301">
        <f>AC237*AE237*V237/AF237 / AI816</f>
        <v>0</v>
      </c>
      <c r="AI237" s="78"/>
      <c r="AJ237" s="74"/>
      <c r="AK237" s="66"/>
    </row>
    <row r="238" spans="1:37" s="30" customFormat="1" ht="12" customHeight="1" x14ac:dyDescent="0.2">
      <c r="A238" s="103" t="s">
        <v>288</v>
      </c>
      <c r="B238" s="103"/>
      <c r="C238" s="103"/>
      <c r="D238" s="103"/>
      <c r="E238" s="103" t="s">
        <v>168</v>
      </c>
      <c r="F238" s="137"/>
      <c r="G238" s="137"/>
      <c r="H238" s="138"/>
      <c r="I238" s="139"/>
      <c r="J238" s="140"/>
      <c r="K238" s="103"/>
      <c r="L238" s="103"/>
      <c r="M238" s="265"/>
      <c r="N238" s="172">
        <f t="shared" ref="N238:U238" si="126" xml:space="preserve"> SUM(N217:N237)</f>
        <v>47535.425000000148</v>
      </c>
      <c r="O238" s="141">
        <f t="shared" si="126"/>
        <v>2.878053564255504E-4</v>
      </c>
      <c r="P238" s="277">
        <f t="shared" si="126"/>
        <v>2.6538807221227189E-4</v>
      </c>
      <c r="Q238" s="142">
        <f t="shared" si="126"/>
        <v>-3599510.22</v>
      </c>
      <c r="R238" s="143">
        <f t="shared" si="126"/>
        <v>-2.179339559548501</v>
      </c>
      <c r="S238" s="287">
        <f t="shared" si="126"/>
        <v>-2.0095898547118649</v>
      </c>
      <c r="T238" s="143">
        <f t="shared" si="126"/>
        <v>-2.7099598587702953</v>
      </c>
      <c r="U238" s="287">
        <f t="shared" si="126"/>
        <v>0.53062029922179421</v>
      </c>
      <c r="V238" s="103"/>
      <c r="W238" s="103"/>
      <c r="X238" s="103"/>
      <c r="Y238" s="144">
        <f xml:space="preserve"> SUM(Y217:Y237)</f>
        <v>2.844148113825997E-4</v>
      </c>
      <c r="Z238" s="144">
        <f xml:space="preserve"> SUM(Z217:Z237)</f>
        <v>3.3905450429506896E-6</v>
      </c>
      <c r="AA238" s="103"/>
      <c r="AB238" s="145"/>
      <c r="AC238" s="145"/>
      <c r="AD238" s="192"/>
      <c r="AE238" s="146"/>
      <c r="AF238" s="147"/>
      <c r="AG238" s="148">
        <f xml:space="preserve"> SUM(AG217:AG237)</f>
        <v>3.6233547099178754E-4</v>
      </c>
      <c r="AH238" s="302">
        <f xml:space="preserve"> SUM(AH217:AH237)</f>
        <v>3.3427119021935017E-4</v>
      </c>
      <c r="AI238" s="223"/>
      <c r="AJ238" s="74"/>
      <c r="AK238" s="66"/>
    </row>
    <row r="239" spans="1:37" s="30" customFormat="1" ht="12" customHeight="1" x14ac:dyDescent="0.2">
      <c r="B239" s="32"/>
      <c r="C239" s="52"/>
      <c r="F239" s="38"/>
      <c r="G239" s="38"/>
      <c r="H239" s="39"/>
      <c r="I239" s="42"/>
      <c r="J239" s="18"/>
      <c r="K239" s="32"/>
      <c r="L239" s="32"/>
      <c r="M239" s="266"/>
      <c r="N239" s="100"/>
      <c r="O239" s="58"/>
      <c r="P239" s="278"/>
      <c r="Q239" s="40"/>
      <c r="R239" s="10"/>
      <c r="S239" s="285"/>
      <c r="T239" s="101"/>
      <c r="U239" s="298"/>
      <c r="V239" s="24"/>
      <c r="Y239" s="54"/>
      <c r="Z239" s="54"/>
      <c r="AA239" s="75"/>
      <c r="AB239" s="69"/>
      <c r="AC239" s="68"/>
      <c r="AD239" s="61"/>
      <c r="AE239" s="60"/>
      <c r="AF239" s="62"/>
      <c r="AG239" s="73"/>
      <c r="AH239" s="300"/>
      <c r="AI239" s="78"/>
      <c r="AJ239" s="74"/>
      <c r="AK239" s="66"/>
    </row>
    <row r="240" spans="1:37" s="30" customFormat="1" ht="12" customHeight="1" x14ac:dyDescent="0.2">
      <c r="B240" s="121"/>
      <c r="C240" s="121" t="s">
        <v>659</v>
      </c>
      <c r="D240" s="121" t="str">
        <f>_xll.BDP(C240,$D$11)</f>
        <v>JPY</v>
      </c>
      <c r="E240" s="121" t="str">
        <f>_xll.BDP(C240,$E$11)</f>
        <v>NIKKEI 225  (OSE) Jun18</v>
      </c>
      <c r="F240" s="122">
        <f>_xll.BDP(C240,$F$11)</f>
        <v>21320</v>
      </c>
      <c r="G240" s="122">
        <f>_xll.BDP(C240,$G$11)</f>
        <v>21310</v>
      </c>
      <c r="H240" s="123">
        <f t="shared" ref="H240:H271" si="127">IF(OR(OR(G240="#N/A N/A",G240="#N/A Real Time"),OR(F240="#N/A N/A",F240="#N/A Real Time")),0,  G240 - F240)</f>
        <v>-10</v>
      </c>
      <c r="I240" s="124">
        <f t="shared" ref="I240:I271" si="128">IF(OR(F240=0,F240="#N/A N/A"),0,H240 / F240*100)</f>
        <v>-4.6904315196998121E-2</v>
      </c>
      <c r="J240" s="125">
        <v>0</v>
      </c>
      <c r="K240" s="121" t="str">
        <f>CONCATENATE(D816,D240, " Curncy")</f>
        <v>EURJPY Curncy</v>
      </c>
      <c r="L240" s="121">
        <f>IF(D240 = D816,1,_xll.BDP(K240,$L$11))</f>
        <v>1</v>
      </c>
      <c r="M240" s="264">
        <f>IF(D240 = D816,1,_xll.BDP(K240,$M$11)*L240)</f>
        <v>130.85</v>
      </c>
      <c r="N240" s="127">
        <f t="shared" ref="N240:N271" si="129">H240*J240*V240/M240</f>
        <v>0</v>
      </c>
      <c r="O240" s="128">
        <f>N240 / AA750</f>
        <v>0</v>
      </c>
      <c r="P240" s="276">
        <f>N240 / AA816</f>
        <v>0</v>
      </c>
      <c r="Q240" s="129">
        <f t="shared" ref="Q240:Q271" si="130">IF(J240=0,0,G240*J240*V240/M240)</f>
        <v>0</v>
      </c>
      <c r="R240" s="130">
        <f>Q240 / AA750*100</f>
        <v>0</v>
      </c>
      <c r="S240" s="286">
        <f>Q240 / AA816*100</f>
        <v>0</v>
      </c>
      <c r="T240" s="130">
        <f t="shared" ref="T240:T271" si="131">IF(S240&lt;0,R240,0)</f>
        <v>0</v>
      </c>
      <c r="U240" s="286">
        <f t="shared" ref="U240:U271" si="132">IF(S240&gt;0,R240,0)</f>
        <v>0</v>
      </c>
      <c r="V240" s="121">
        <f t="shared" ref="V240:V271" si="133">IF(EXACT(D240,UPPER(D240)),1,0.01)/X240</f>
        <v>1</v>
      </c>
      <c r="W240" s="121">
        <v>3</v>
      </c>
      <c r="X240" s="121">
        <v>1</v>
      </c>
      <c r="Y240" s="128">
        <f t="shared" ref="Y240:Y271" si="134">IF(AND(S240&lt;0,O240&gt;0),O240,0)</f>
        <v>0</v>
      </c>
      <c r="Z240" s="128">
        <f t="shared" ref="Z240:Z271" si="135">IF(AND(S240&gt;0,O240&gt;0),O240,0)</f>
        <v>0</v>
      </c>
      <c r="AA240" s="75"/>
      <c r="AB240" s="131">
        <f>_xll.BDH(C240,$AB$11,$D$1,$D$1)</f>
        <v>21110</v>
      </c>
      <c r="AC240" s="131">
        <f t="shared" ref="AC240:AC271" si="136">IF(OR(OR(F240="#N/A N/A",F240="#N/A Real Time"),OR(AB240="#N/A N/A",AB240="#N/A Real Time")),0,  F240 - AB240)</f>
        <v>210</v>
      </c>
      <c r="AD240" s="191">
        <f t="shared" ref="AD240:AD271" si="137">IF(OR(AB240=0,AB240="#N/A N/A"),0,AC240 / AB240*100)</f>
        <v>0.99478919943154898</v>
      </c>
      <c r="AE240" s="133">
        <v>0</v>
      </c>
      <c r="AF240" s="134">
        <f>IF(D240 = D816,1,_xll.BDP(K240,$AF$11)*L240)</f>
        <v>130.34</v>
      </c>
      <c r="AG240" s="135">
        <f>AC240*AE240*V240/AF240 / AI750</f>
        <v>0</v>
      </c>
      <c r="AH240" s="301">
        <f>AC240*AE240*V240/AF240 / AI816</f>
        <v>0</v>
      </c>
      <c r="AI240" s="78"/>
      <c r="AJ240" s="74"/>
      <c r="AK240" s="66"/>
    </row>
    <row r="241" spans="2:37" s="30" customFormat="1" ht="12" customHeight="1" x14ac:dyDescent="0.2">
      <c r="B241" s="121">
        <v>22362</v>
      </c>
      <c r="C241" s="121" t="s">
        <v>826</v>
      </c>
      <c r="D241" s="121" t="str">
        <f>_xll.BDP(C241,$D$11)</f>
        <v>JPY</v>
      </c>
      <c r="E241" s="121" t="s">
        <v>875</v>
      </c>
      <c r="F241" s="122">
        <f>_xll.BDP(C241,$F$11)</f>
        <v>6970</v>
      </c>
      <c r="G241" s="122">
        <f>_xll.BDP(C241,$G$11)</f>
        <v>6970</v>
      </c>
      <c r="H241" s="123">
        <f t="shared" si="127"/>
        <v>0</v>
      </c>
      <c r="I241" s="124">
        <f t="shared" si="128"/>
        <v>0</v>
      </c>
      <c r="J241" s="125">
        <v>0</v>
      </c>
      <c r="K241" s="121" t="str">
        <f>CONCATENATE(D816,D241, " Curncy")</f>
        <v>EURJPY Curncy</v>
      </c>
      <c r="L241" s="121">
        <f>IF(D241 = D816,1,_xll.BDP(K241,$L$11))</f>
        <v>1</v>
      </c>
      <c r="M241" s="264">
        <f>IF(D241 = D816,1,_xll.BDP(K241,$M$11)*L241)</f>
        <v>130.85</v>
      </c>
      <c r="N241" s="127">
        <f t="shared" si="129"/>
        <v>0</v>
      </c>
      <c r="O241" s="128">
        <f>N241 / AA750</f>
        <v>0</v>
      </c>
      <c r="P241" s="276">
        <f>N241 / AA816</f>
        <v>0</v>
      </c>
      <c r="Q241" s="129">
        <f t="shared" si="130"/>
        <v>0</v>
      </c>
      <c r="R241" s="130">
        <f>Q241 / AA750*100</f>
        <v>0</v>
      </c>
      <c r="S241" s="286">
        <f>Q241 / AA816*100</f>
        <v>0</v>
      </c>
      <c r="T241" s="130">
        <f t="shared" si="131"/>
        <v>0</v>
      </c>
      <c r="U241" s="286">
        <f t="shared" si="132"/>
        <v>0</v>
      </c>
      <c r="V241" s="121">
        <f t="shared" si="133"/>
        <v>1</v>
      </c>
      <c r="W241" s="121">
        <v>0</v>
      </c>
      <c r="X241" s="121">
        <v>1</v>
      </c>
      <c r="Y241" s="128">
        <f t="shared" si="134"/>
        <v>0</v>
      </c>
      <c r="Z241" s="128">
        <f t="shared" si="135"/>
        <v>0</v>
      </c>
      <c r="AA241" s="75"/>
      <c r="AB241" s="131">
        <f>_xll.BDH(C241,$AB$11,$D$1,$D$1)</f>
        <v>6930</v>
      </c>
      <c r="AC241" s="131">
        <f t="shared" si="136"/>
        <v>40</v>
      </c>
      <c r="AD241" s="191">
        <f t="shared" si="137"/>
        <v>0.57720057720057716</v>
      </c>
      <c r="AE241" s="133">
        <v>0</v>
      </c>
      <c r="AF241" s="134">
        <f>IF(D241 = D816,1,_xll.BDP(K241,$AF$11)*L241)</f>
        <v>130.34</v>
      </c>
      <c r="AG241" s="135">
        <f>AC241*AE241*V241/AF241 / AI750</f>
        <v>0</v>
      </c>
      <c r="AH241" s="301">
        <f>AC241*AE241*V241/AF241 / AI816</f>
        <v>0</v>
      </c>
      <c r="AI241" s="78"/>
      <c r="AJ241" s="74"/>
      <c r="AK241" s="66"/>
    </row>
    <row r="242" spans="2:37" s="30" customFormat="1" ht="12" customHeight="1" x14ac:dyDescent="0.2">
      <c r="B242" s="121">
        <v>27327</v>
      </c>
      <c r="C242" s="121" t="s">
        <v>827</v>
      </c>
      <c r="D242" s="121" t="str">
        <f>_xll.BDP(C242,$D$11)</f>
        <v>JPY</v>
      </c>
      <c r="E242" s="121" t="s">
        <v>876</v>
      </c>
      <c r="F242" s="122">
        <f>_xll.BDP(C242,$F$11)</f>
        <v>2304</v>
      </c>
      <c r="G242" s="122">
        <f>_xll.BDP(C242,$G$11)</f>
        <v>2242</v>
      </c>
      <c r="H242" s="123">
        <f t="shared" si="127"/>
        <v>-62</v>
      </c>
      <c r="I242" s="124">
        <f t="shared" si="128"/>
        <v>-2.6909722222222223</v>
      </c>
      <c r="J242" s="125">
        <v>0</v>
      </c>
      <c r="K242" s="121" t="str">
        <f>CONCATENATE(D816,D242, " Curncy")</f>
        <v>EURJPY Curncy</v>
      </c>
      <c r="L242" s="121">
        <f>IF(D242 = D816,1,_xll.BDP(K242,$L$11))</f>
        <v>1</v>
      </c>
      <c r="M242" s="264">
        <f>IF(D242 = D816,1,_xll.BDP(K242,$M$11)*L242)</f>
        <v>130.85</v>
      </c>
      <c r="N242" s="127">
        <f t="shared" si="129"/>
        <v>0</v>
      </c>
      <c r="O242" s="128">
        <f>N242 / AA750</f>
        <v>0</v>
      </c>
      <c r="P242" s="276">
        <f>N242 / AA816</f>
        <v>0</v>
      </c>
      <c r="Q242" s="129">
        <f t="shared" si="130"/>
        <v>0</v>
      </c>
      <c r="R242" s="130">
        <f>Q242 / AA750*100</f>
        <v>0</v>
      </c>
      <c r="S242" s="286">
        <f>Q242 / AA816*100</f>
        <v>0</v>
      </c>
      <c r="T242" s="130">
        <f t="shared" si="131"/>
        <v>0</v>
      </c>
      <c r="U242" s="286">
        <f t="shared" si="132"/>
        <v>0</v>
      </c>
      <c r="V242" s="121">
        <f t="shared" si="133"/>
        <v>1</v>
      </c>
      <c r="W242" s="121">
        <v>0</v>
      </c>
      <c r="X242" s="121">
        <v>1</v>
      </c>
      <c r="Y242" s="128">
        <f t="shared" si="134"/>
        <v>0</v>
      </c>
      <c r="Z242" s="128">
        <f t="shared" si="135"/>
        <v>0</v>
      </c>
      <c r="AA242" s="75"/>
      <c r="AB242" s="131">
        <f>_xll.BDH(C242,$AB$11,$D$1,$D$1)</f>
        <v>2293</v>
      </c>
      <c r="AC242" s="131">
        <f t="shared" si="136"/>
        <v>11</v>
      </c>
      <c r="AD242" s="191">
        <f t="shared" si="137"/>
        <v>0.4797208896641954</v>
      </c>
      <c r="AE242" s="133">
        <v>0</v>
      </c>
      <c r="AF242" s="134">
        <f>IF(D242 = D816,1,_xll.BDP(K242,$AF$11)*L242)</f>
        <v>130.34</v>
      </c>
      <c r="AG242" s="135">
        <f>AC242*AE242*V242/AF242 / AI750</f>
        <v>0</v>
      </c>
      <c r="AH242" s="301">
        <f>AC242*AE242*V242/AF242 / AI816</f>
        <v>0</v>
      </c>
      <c r="AI242" s="78"/>
      <c r="AJ242" s="74"/>
      <c r="AK242" s="66"/>
    </row>
    <row r="243" spans="2:37" s="30" customFormat="1" ht="12" customHeight="1" x14ac:dyDescent="0.2">
      <c r="B243" s="121">
        <v>20313</v>
      </c>
      <c r="C243" s="121" t="s">
        <v>828</v>
      </c>
      <c r="D243" s="121" t="str">
        <f>_xll.BDP(C243,$D$11)</f>
        <v>JPY</v>
      </c>
      <c r="E243" s="121" t="s">
        <v>877</v>
      </c>
      <c r="F243" s="122">
        <f>_xll.BDP(C243,$F$11)</f>
        <v>1287</v>
      </c>
      <c r="G243" s="122">
        <f>_xll.BDP(C243,$G$11)</f>
        <v>1273</v>
      </c>
      <c r="H243" s="123">
        <f t="shared" si="127"/>
        <v>-14</v>
      </c>
      <c r="I243" s="124">
        <f t="shared" si="128"/>
        <v>-1.0878010878010878</v>
      </c>
      <c r="J243" s="125">
        <v>0</v>
      </c>
      <c r="K243" s="121" t="str">
        <f>CONCATENATE(D816,D243, " Curncy")</f>
        <v>EURJPY Curncy</v>
      </c>
      <c r="L243" s="121">
        <f>IF(D243 = D816,1,_xll.BDP(K243,$L$11))</f>
        <v>1</v>
      </c>
      <c r="M243" s="264">
        <f>IF(D243 = D816,1,_xll.BDP(K243,$M$11)*L243)</f>
        <v>130.85</v>
      </c>
      <c r="N243" s="127">
        <f t="shared" si="129"/>
        <v>0</v>
      </c>
      <c r="O243" s="128">
        <f>N243 / AA750</f>
        <v>0</v>
      </c>
      <c r="P243" s="276">
        <f>N243 / AA816</f>
        <v>0</v>
      </c>
      <c r="Q243" s="129">
        <f t="shared" si="130"/>
        <v>0</v>
      </c>
      <c r="R243" s="130">
        <f>Q243 / AA750*100</f>
        <v>0</v>
      </c>
      <c r="S243" s="286">
        <f>Q243 / AA816*100</f>
        <v>0</v>
      </c>
      <c r="T243" s="130">
        <f t="shared" si="131"/>
        <v>0</v>
      </c>
      <c r="U243" s="286">
        <f t="shared" si="132"/>
        <v>0</v>
      </c>
      <c r="V243" s="121">
        <f t="shared" si="133"/>
        <v>1</v>
      </c>
      <c r="W243" s="121">
        <v>0</v>
      </c>
      <c r="X243" s="121">
        <v>1</v>
      </c>
      <c r="Y243" s="128">
        <f t="shared" si="134"/>
        <v>0</v>
      </c>
      <c r="Z243" s="128">
        <f t="shared" si="135"/>
        <v>0</v>
      </c>
      <c r="AA243" s="75"/>
      <c r="AB243" s="131">
        <f>_xll.BDH(C243,$AB$11,$D$1,$D$1)</f>
        <v>1288</v>
      </c>
      <c r="AC243" s="131">
        <f t="shared" si="136"/>
        <v>-1</v>
      </c>
      <c r="AD243" s="191">
        <f t="shared" si="137"/>
        <v>-7.7639751552795025E-2</v>
      </c>
      <c r="AE243" s="133">
        <v>0</v>
      </c>
      <c r="AF243" s="134">
        <f>IF(D243 = D816,1,_xll.BDP(K243,$AF$11)*L243)</f>
        <v>130.34</v>
      </c>
      <c r="AG243" s="135">
        <f>AC243*AE243*V243/AF243 / AI750</f>
        <v>0</v>
      </c>
      <c r="AH243" s="301">
        <f>AC243*AE243*V243/AF243 / AI816</f>
        <v>0</v>
      </c>
      <c r="AI243" s="78"/>
      <c r="AJ243" s="74"/>
      <c r="AK243" s="66"/>
    </row>
    <row r="244" spans="2:37" s="30" customFormat="1" ht="12" customHeight="1" x14ac:dyDescent="0.2">
      <c r="B244" s="121">
        <v>1595</v>
      </c>
      <c r="C244" s="121" t="s">
        <v>167</v>
      </c>
      <c r="D244" s="121" t="str">
        <f>_xll.BDP(C244,$D$11)</f>
        <v>JPY</v>
      </c>
      <c r="E244" s="121" t="s">
        <v>396</v>
      </c>
      <c r="F244" s="122">
        <f>_xll.BDP(C244,$F$11)</f>
        <v>2079</v>
      </c>
      <c r="G244" s="122">
        <f>_xll.BDP(C244,$G$11)</f>
        <v>2056</v>
      </c>
      <c r="H244" s="123">
        <f t="shared" si="127"/>
        <v>-23</v>
      </c>
      <c r="I244" s="124">
        <f t="shared" si="128"/>
        <v>-1.1063011063011063</v>
      </c>
      <c r="J244" s="125">
        <v>49100</v>
      </c>
      <c r="K244" s="121" t="str">
        <f>CONCATENATE(D816,D244, " Curncy")</f>
        <v>EURJPY Curncy</v>
      </c>
      <c r="L244" s="121">
        <f>IF(D244 = D816,1,_xll.BDP(K244,$L$11))</f>
        <v>1</v>
      </c>
      <c r="M244" s="264">
        <f>IF(D244 = D816,1,_xll.BDP(K244,$M$11)*L244)</f>
        <v>130.85</v>
      </c>
      <c r="N244" s="127">
        <f t="shared" si="129"/>
        <v>-8630.4929308368373</v>
      </c>
      <c r="O244" s="128">
        <f>N244 / AA750</f>
        <v>-5.2253705401554337E-5</v>
      </c>
      <c r="P244" s="276">
        <f>N244 / AA816</f>
        <v>-4.8183641592694733E-5</v>
      </c>
      <c r="Q244" s="129">
        <f t="shared" si="130"/>
        <v>771491.02025219717</v>
      </c>
      <c r="R244" s="130">
        <f>Q244 / AA750*100</f>
        <v>0.46710268828519869</v>
      </c>
      <c r="S244" s="286">
        <f>Q244 / AA816*100</f>
        <v>0.43071985701991466</v>
      </c>
      <c r="T244" s="130">
        <f t="shared" si="131"/>
        <v>0</v>
      </c>
      <c r="U244" s="286">
        <f t="shared" si="132"/>
        <v>0.46710268828519869</v>
      </c>
      <c r="V244" s="121">
        <f t="shared" si="133"/>
        <v>1</v>
      </c>
      <c r="W244" s="121">
        <v>0</v>
      </c>
      <c r="X244" s="121">
        <v>1</v>
      </c>
      <c r="Y244" s="128">
        <f t="shared" si="134"/>
        <v>0</v>
      </c>
      <c r="Z244" s="128">
        <f t="shared" si="135"/>
        <v>0</v>
      </c>
      <c r="AA244" s="75"/>
      <c r="AB244" s="131">
        <f>_xll.BDH(C244,$AB$11,$D$1,$D$1)</f>
        <v>2082</v>
      </c>
      <c r="AC244" s="131">
        <f t="shared" si="136"/>
        <v>-3</v>
      </c>
      <c r="AD244" s="191">
        <f t="shared" si="137"/>
        <v>-0.14409221902017291</v>
      </c>
      <c r="AE244" s="133">
        <v>40700</v>
      </c>
      <c r="AF244" s="134">
        <f>IF(D244 = D816,1,_xll.BDP(K244,$AF$11)*L244)</f>
        <v>130.34</v>
      </c>
      <c r="AG244" s="135">
        <f>AC244*AE244*V244/AF244 / AI750</f>
        <v>-5.6323110173679637E-6</v>
      </c>
      <c r="AH244" s="301">
        <f>AC244*AE244*V244/AF244 / AI816</f>
        <v>-5.1960667894527516E-6</v>
      </c>
      <c r="AI244" s="78"/>
      <c r="AJ244" s="74"/>
      <c r="AK244" s="66"/>
    </row>
    <row r="245" spans="2:37" s="30" customFormat="1" ht="12" customHeight="1" x14ac:dyDescent="0.2">
      <c r="B245" s="121">
        <v>24432</v>
      </c>
      <c r="C245" s="121" t="s">
        <v>833</v>
      </c>
      <c r="D245" s="121" t="str">
        <f>_xll.BDP(C245,$D$11)</f>
        <v>JPY</v>
      </c>
      <c r="E245" s="121" t="s">
        <v>879</v>
      </c>
      <c r="F245" s="122">
        <f>_xll.BDP(C245,$F$11)</f>
        <v>6320</v>
      </c>
      <c r="G245" s="122">
        <f>_xll.BDP(C245,$G$11)</f>
        <v>6190</v>
      </c>
      <c r="H245" s="123">
        <f t="shared" si="127"/>
        <v>-130</v>
      </c>
      <c r="I245" s="124">
        <f t="shared" si="128"/>
        <v>-2.0569620253164556</v>
      </c>
      <c r="J245" s="125">
        <v>0</v>
      </c>
      <c r="K245" s="121" t="str">
        <f>CONCATENATE(D816,D245, " Curncy")</f>
        <v>EURJPY Curncy</v>
      </c>
      <c r="L245" s="121">
        <f>IF(D245 = D816,1,_xll.BDP(K245,$L$11))</f>
        <v>1</v>
      </c>
      <c r="M245" s="264">
        <f>IF(D245 = D816,1,_xll.BDP(K245,$M$11)*L245)</f>
        <v>130.85</v>
      </c>
      <c r="N245" s="127">
        <f t="shared" si="129"/>
        <v>0</v>
      </c>
      <c r="O245" s="128">
        <f>N245 / AA750</f>
        <v>0</v>
      </c>
      <c r="P245" s="276">
        <f>N245 / AA816</f>
        <v>0</v>
      </c>
      <c r="Q245" s="129">
        <f t="shared" si="130"/>
        <v>0</v>
      </c>
      <c r="R245" s="130">
        <f>Q245 / AA750*100</f>
        <v>0</v>
      </c>
      <c r="S245" s="286">
        <f>Q245 / AA816*100</f>
        <v>0</v>
      </c>
      <c r="T245" s="130">
        <f t="shared" si="131"/>
        <v>0</v>
      </c>
      <c r="U245" s="286">
        <f t="shared" si="132"/>
        <v>0</v>
      </c>
      <c r="V245" s="121">
        <f t="shared" si="133"/>
        <v>1</v>
      </c>
      <c r="W245" s="121">
        <v>0</v>
      </c>
      <c r="X245" s="121">
        <v>1</v>
      </c>
      <c r="Y245" s="128">
        <f t="shared" si="134"/>
        <v>0</v>
      </c>
      <c r="Z245" s="128">
        <f t="shared" si="135"/>
        <v>0</v>
      </c>
      <c r="AA245" s="75"/>
      <c r="AB245" s="131">
        <f>_xll.BDH(C245,$AB$11,$D$1,$D$1)</f>
        <v>6200</v>
      </c>
      <c r="AC245" s="131">
        <f t="shared" si="136"/>
        <v>120</v>
      </c>
      <c r="AD245" s="191">
        <f t="shared" si="137"/>
        <v>1.935483870967742</v>
      </c>
      <c r="AE245" s="133">
        <v>0</v>
      </c>
      <c r="AF245" s="134">
        <f>IF(D245 = D816,1,_xll.BDP(K245,$AF$11)*L245)</f>
        <v>130.34</v>
      </c>
      <c r="AG245" s="135">
        <f>AC245*AE245*V245/AF245 / AI750</f>
        <v>0</v>
      </c>
      <c r="AH245" s="301">
        <f>AC245*AE245*V245/AF245 / AI816</f>
        <v>0</v>
      </c>
      <c r="AI245" s="78"/>
      <c r="AJ245" s="74"/>
      <c r="AK245" s="66"/>
    </row>
    <row r="246" spans="2:37" s="30" customFormat="1" ht="12" customHeight="1" x14ac:dyDescent="0.2">
      <c r="B246" s="121">
        <v>3122</v>
      </c>
      <c r="C246" s="121" t="s">
        <v>834</v>
      </c>
      <c r="D246" s="121" t="str">
        <f>_xll.BDP(C246,$D$11)</f>
        <v>JPY</v>
      </c>
      <c r="E246" s="121" t="s">
        <v>880</v>
      </c>
      <c r="F246" s="122">
        <f>_xll.BDP(C246,$F$11)</f>
        <v>1937.5</v>
      </c>
      <c r="G246" s="122">
        <f>_xll.BDP(C246,$G$11)</f>
        <v>1925</v>
      </c>
      <c r="H246" s="123">
        <f t="shared" si="127"/>
        <v>-12.5</v>
      </c>
      <c r="I246" s="124">
        <f t="shared" si="128"/>
        <v>-0.64516129032258063</v>
      </c>
      <c r="J246" s="125">
        <v>0</v>
      </c>
      <c r="K246" s="121" t="str">
        <f>CONCATENATE(D816,D246, " Curncy")</f>
        <v>EURJPY Curncy</v>
      </c>
      <c r="L246" s="121">
        <f>IF(D246 = D816,1,_xll.BDP(K246,$L$11))</f>
        <v>1</v>
      </c>
      <c r="M246" s="264">
        <f>IF(D246 = D816,1,_xll.BDP(K246,$M$11)*L246)</f>
        <v>130.85</v>
      </c>
      <c r="N246" s="127">
        <f t="shared" si="129"/>
        <v>0</v>
      </c>
      <c r="O246" s="128">
        <f>N246 / AA750</f>
        <v>0</v>
      </c>
      <c r="P246" s="276">
        <f>N246 / AA816</f>
        <v>0</v>
      </c>
      <c r="Q246" s="129">
        <f t="shared" si="130"/>
        <v>0</v>
      </c>
      <c r="R246" s="130">
        <f>Q246 / AA750*100</f>
        <v>0</v>
      </c>
      <c r="S246" s="286">
        <f>Q246 / AA816*100</f>
        <v>0</v>
      </c>
      <c r="T246" s="130">
        <f t="shared" si="131"/>
        <v>0</v>
      </c>
      <c r="U246" s="286">
        <f t="shared" si="132"/>
        <v>0</v>
      </c>
      <c r="V246" s="121">
        <f t="shared" si="133"/>
        <v>1</v>
      </c>
      <c r="W246" s="121">
        <v>0</v>
      </c>
      <c r="X246" s="121">
        <v>1</v>
      </c>
      <c r="Y246" s="128">
        <f t="shared" si="134"/>
        <v>0</v>
      </c>
      <c r="Z246" s="128">
        <f t="shared" si="135"/>
        <v>0</v>
      </c>
      <c r="AA246" s="75"/>
      <c r="AB246" s="131">
        <f>_xll.BDH(C246,$AB$11,$D$1,$D$1)</f>
        <v>1980</v>
      </c>
      <c r="AC246" s="131">
        <f t="shared" si="136"/>
        <v>-42.5</v>
      </c>
      <c r="AD246" s="191">
        <f t="shared" si="137"/>
        <v>-2.1464646464646462</v>
      </c>
      <c r="AE246" s="133">
        <v>0</v>
      </c>
      <c r="AF246" s="134">
        <f>IF(D246 = D816,1,_xll.BDP(K246,$AF$11)*L246)</f>
        <v>130.34</v>
      </c>
      <c r="AG246" s="135">
        <f>AC246*AE246*V246/AF246 / AI750</f>
        <v>0</v>
      </c>
      <c r="AH246" s="301">
        <f>AC246*AE246*V246/AF246 / AI816</f>
        <v>0</v>
      </c>
      <c r="AI246" s="78"/>
      <c r="AJ246" s="74"/>
      <c r="AK246" s="66"/>
    </row>
    <row r="247" spans="2:37" s="30" customFormat="1" ht="12" customHeight="1" x14ac:dyDescent="0.2">
      <c r="B247" s="121">
        <v>18673</v>
      </c>
      <c r="C247" s="121" t="s">
        <v>835</v>
      </c>
      <c r="D247" s="121" t="str">
        <f>_xll.BDP(C247,$D$11)</f>
        <v>JPY</v>
      </c>
      <c r="E247" s="121" t="s">
        <v>881</v>
      </c>
      <c r="F247" s="122">
        <f>_xll.BDP(C247,$F$11)</f>
        <v>2001</v>
      </c>
      <c r="G247" s="122">
        <f>_xll.BDP(C247,$G$11)</f>
        <v>1941</v>
      </c>
      <c r="H247" s="123">
        <f t="shared" si="127"/>
        <v>-60</v>
      </c>
      <c r="I247" s="124">
        <f t="shared" si="128"/>
        <v>-2.9985007496251872</v>
      </c>
      <c r="J247" s="125">
        <v>0</v>
      </c>
      <c r="K247" s="121" t="str">
        <f>CONCATENATE(D816,D247, " Curncy")</f>
        <v>EURJPY Curncy</v>
      </c>
      <c r="L247" s="121">
        <f>IF(D247 = D816,1,_xll.BDP(K247,$L$11))</f>
        <v>1</v>
      </c>
      <c r="M247" s="264">
        <f>IF(D247 = D816,1,_xll.BDP(K247,$M$11)*L247)</f>
        <v>130.85</v>
      </c>
      <c r="N247" s="127">
        <f t="shared" si="129"/>
        <v>0</v>
      </c>
      <c r="O247" s="128">
        <f>N247 / AA750</f>
        <v>0</v>
      </c>
      <c r="P247" s="276">
        <f>N247 / AA816</f>
        <v>0</v>
      </c>
      <c r="Q247" s="129">
        <f t="shared" si="130"/>
        <v>0</v>
      </c>
      <c r="R247" s="130">
        <f>Q247 / AA750*100</f>
        <v>0</v>
      </c>
      <c r="S247" s="286">
        <f>Q247 / AA816*100</f>
        <v>0</v>
      </c>
      <c r="T247" s="130">
        <f t="shared" si="131"/>
        <v>0</v>
      </c>
      <c r="U247" s="286">
        <f t="shared" si="132"/>
        <v>0</v>
      </c>
      <c r="V247" s="121">
        <f t="shared" si="133"/>
        <v>1</v>
      </c>
      <c r="W247" s="121">
        <v>0</v>
      </c>
      <c r="X247" s="121">
        <v>1</v>
      </c>
      <c r="Y247" s="128">
        <f t="shared" si="134"/>
        <v>0</v>
      </c>
      <c r="Z247" s="128">
        <f t="shared" si="135"/>
        <v>0</v>
      </c>
      <c r="AA247" s="75"/>
      <c r="AB247" s="131">
        <f>_xll.BDH(C247,$AB$11,$D$1,$D$1)</f>
        <v>1963</v>
      </c>
      <c r="AC247" s="131">
        <f t="shared" si="136"/>
        <v>38</v>
      </c>
      <c r="AD247" s="191">
        <f t="shared" si="137"/>
        <v>1.935812531839022</v>
      </c>
      <c r="AE247" s="133">
        <v>0</v>
      </c>
      <c r="AF247" s="134">
        <f>IF(D247 = D816,1,_xll.BDP(K247,$AF$11)*L247)</f>
        <v>130.34</v>
      </c>
      <c r="AG247" s="135">
        <f>AC247*AE247*V247/AF247 / AI750</f>
        <v>0</v>
      </c>
      <c r="AH247" s="301">
        <f>AC247*AE247*V247/AF247 / AI816</f>
        <v>0</v>
      </c>
      <c r="AI247" s="78"/>
      <c r="AJ247" s="74"/>
      <c r="AK247" s="66"/>
    </row>
    <row r="248" spans="2:37" s="30" customFormat="1" ht="12" customHeight="1" x14ac:dyDescent="0.2">
      <c r="B248" s="121">
        <v>490</v>
      </c>
      <c r="C248" s="121" t="s">
        <v>836</v>
      </c>
      <c r="D248" s="121" t="str">
        <f>_xll.BDP(C248,$D$11)</f>
        <v>JPY</v>
      </c>
      <c r="E248" s="121" t="s">
        <v>882</v>
      </c>
      <c r="F248" s="122">
        <f>_xll.BDP(C248,$F$11)</f>
        <v>1237</v>
      </c>
      <c r="G248" s="122">
        <f>_xll.BDP(C248,$G$11)</f>
        <v>1244</v>
      </c>
      <c r="H248" s="123">
        <f t="shared" si="127"/>
        <v>7</v>
      </c>
      <c r="I248" s="124">
        <f t="shared" si="128"/>
        <v>0.56588520614389648</v>
      </c>
      <c r="J248" s="125">
        <v>0</v>
      </c>
      <c r="K248" s="121" t="str">
        <f>CONCATENATE(D816,D248, " Curncy")</f>
        <v>EURJPY Curncy</v>
      </c>
      <c r="L248" s="121">
        <f>IF(D248 = D816,1,_xll.BDP(K248,$L$11))</f>
        <v>1</v>
      </c>
      <c r="M248" s="264">
        <f>IF(D248 = D816,1,_xll.BDP(K248,$M$11)*L248)</f>
        <v>130.85</v>
      </c>
      <c r="N248" s="127">
        <f t="shared" si="129"/>
        <v>0</v>
      </c>
      <c r="O248" s="128">
        <f>N248 / AA750</f>
        <v>0</v>
      </c>
      <c r="P248" s="276">
        <f>N248 / AA816</f>
        <v>0</v>
      </c>
      <c r="Q248" s="129">
        <f t="shared" si="130"/>
        <v>0</v>
      </c>
      <c r="R248" s="130">
        <f>Q248 / AA750*100</f>
        <v>0</v>
      </c>
      <c r="S248" s="286">
        <f>Q248 / AA816*100</f>
        <v>0</v>
      </c>
      <c r="T248" s="130">
        <f t="shared" si="131"/>
        <v>0</v>
      </c>
      <c r="U248" s="286">
        <f t="shared" si="132"/>
        <v>0</v>
      </c>
      <c r="V248" s="121">
        <f t="shared" si="133"/>
        <v>1</v>
      </c>
      <c r="W248" s="121">
        <v>0</v>
      </c>
      <c r="X248" s="121">
        <v>1</v>
      </c>
      <c r="Y248" s="128">
        <f t="shared" si="134"/>
        <v>0</v>
      </c>
      <c r="Z248" s="128">
        <f t="shared" si="135"/>
        <v>0</v>
      </c>
      <c r="AA248" s="75"/>
      <c r="AB248" s="131">
        <f>_xll.BDH(C248,$AB$11,$D$1,$D$1)</f>
        <v>1223</v>
      </c>
      <c r="AC248" s="131">
        <f t="shared" si="136"/>
        <v>14</v>
      </c>
      <c r="AD248" s="191">
        <f t="shared" si="137"/>
        <v>1.1447260834014716</v>
      </c>
      <c r="AE248" s="133">
        <v>0</v>
      </c>
      <c r="AF248" s="134">
        <f>IF(D248 = D816,1,_xll.BDP(K248,$AF$11)*L248)</f>
        <v>130.34</v>
      </c>
      <c r="AG248" s="135">
        <f>AC248*AE248*V248/AF248 / AI750</f>
        <v>0</v>
      </c>
      <c r="AH248" s="301">
        <f>AC248*AE248*V248/AF248 / AI816</f>
        <v>0</v>
      </c>
      <c r="AI248" s="78"/>
      <c r="AJ248" s="74"/>
      <c r="AK248" s="66"/>
    </row>
    <row r="249" spans="2:37" s="30" customFormat="1" ht="12" customHeight="1" x14ac:dyDescent="0.2">
      <c r="B249" s="121">
        <v>3117</v>
      </c>
      <c r="C249" s="121" t="s">
        <v>837</v>
      </c>
      <c r="D249" s="121" t="str">
        <f>_xll.BDP(C249,$D$11)</f>
        <v>JPY</v>
      </c>
      <c r="E249" s="121" t="s">
        <v>883</v>
      </c>
      <c r="F249" s="122">
        <f>_xll.BDP(C249,$F$11)</f>
        <v>26725</v>
      </c>
      <c r="G249" s="122">
        <f>_xll.BDP(C249,$G$11)</f>
        <v>26040</v>
      </c>
      <c r="H249" s="123">
        <f t="shared" si="127"/>
        <v>-685</v>
      </c>
      <c r="I249" s="124">
        <f t="shared" si="128"/>
        <v>-2.5631431244153418</v>
      </c>
      <c r="J249" s="125">
        <v>0</v>
      </c>
      <c r="K249" s="121" t="str">
        <f>CONCATENATE(D816,D249, " Curncy")</f>
        <v>EURJPY Curncy</v>
      </c>
      <c r="L249" s="121">
        <f>IF(D249 = D816,1,_xll.BDP(K249,$L$11))</f>
        <v>1</v>
      </c>
      <c r="M249" s="264">
        <f>IF(D249 = D816,1,_xll.BDP(K249,$M$11)*L249)</f>
        <v>130.85</v>
      </c>
      <c r="N249" s="127">
        <f t="shared" si="129"/>
        <v>0</v>
      </c>
      <c r="O249" s="128">
        <f>N249 / AA750</f>
        <v>0</v>
      </c>
      <c r="P249" s="276">
        <f>N249 / AA816</f>
        <v>0</v>
      </c>
      <c r="Q249" s="129">
        <f t="shared" si="130"/>
        <v>0</v>
      </c>
      <c r="R249" s="130">
        <f>Q249 / AA750*100</f>
        <v>0</v>
      </c>
      <c r="S249" s="286">
        <f>Q249 / AA816*100</f>
        <v>0</v>
      </c>
      <c r="T249" s="130">
        <f t="shared" si="131"/>
        <v>0</v>
      </c>
      <c r="U249" s="286">
        <f t="shared" si="132"/>
        <v>0</v>
      </c>
      <c r="V249" s="121">
        <f t="shared" si="133"/>
        <v>1</v>
      </c>
      <c r="W249" s="121">
        <v>0</v>
      </c>
      <c r="X249" s="121">
        <v>1</v>
      </c>
      <c r="Y249" s="128">
        <f t="shared" si="134"/>
        <v>0</v>
      </c>
      <c r="Z249" s="128">
        <f t="shared" si="135"/>
        <v>0</v>
      </c>
      <c r="AA249" s="75"/>
      <c r="AB249" s="131">
        <f>_xll.BDH(C249,$AB$11,$D$1,$D$1)</f>
        <v>26740</v>
      </c>
      <c r="AC249" s="131">
        <f t="shared" si="136"/>
        <v>-15</v>
      </c>
      <c r="AD249" s="191">
        <f t="shared" si="137"/>
        <v>-5.6095736724008971E-2</v>
      </c>
      <c r="AE249" s="133">
        <v>0</v>
      </c>
      <c r="AF249" s="134">
        <f>IF(D249 = D816,1,_xll.BDP(K249,$AF$11)*L249)</f>
        <v>130.34</v>
      </c>
      <c r="AG249" s="135">
        <f>AC249*AE249*V249/AF249 / AI750</f>
        <v>0</v>
      </c>
      <c r="AH249" s="301">
        <f>AC249*AE249*V249/AF249 / AI816</f>
        <v>0</v>
      </c>
      <c r="AI249" s="78"/>
      <c r="AJ249" s="74"/>
      <c r="AK249" s="66"/>
    </row>
    <row r="250" spans="2:37" s="30" customFormat="1" ht="12" customHeight="1" x14ac:dyDescent="0.2">
      <c r="B250" s="121">
        <v>27960</v>
      </c>
      <c r="C250" s="121" t="s">
        <v>838</v>
      </c>
      <c r="D250" s="121" t="str">
        <f>_xll.BDP(C250,$D$11)</f>
        <v>JPY</v>
      </c>
      <c r="E250" s="121" t="s">
        <v>1384</v>
      </c>
      <c r="F250" s="122">
        <f>_xll.BDP(C250,$F$11)</f>
        <v>2274</v>
      </c>
      <c r="G250" s="122">
        <f>_xll.BDP(C250,$G$11)</f>
        <v>2269</v>
      </c>
      <c r="H250" s="123">
        <f t="shared" si="127"/>
        <v>-5</v>
      </c>
      <c r="I250" s="124">
        <f t="shared" si="128"/>
        <v>-0.21987686895338612</v>
      </c>
      <c r="J250" s="125">
        <v>0</v>
      </c>
      <c r="K250" s="121" t="str">
        <f>CONCATENATE(D816,D250, " Curncy")</f>
        <v>EURJPY Curncy</v>
      </c>
      <c r="L250" s="121">
        <f>IF(D250 = D816,1,_xll.BDP(K250,$L$11))</f>
        <v>1</v>
      </c>
      <c r="M250" s="264">
        <f>IF(D250 = D816,1,_xll.BDP(K250,$M$11)*L250)</f>
        <v>130.85</v>
      </c>
      <c r="N250" s="127">
        <f t="shared" si="129"/>
        <v>0</v>
      </c>
      <c r="O250" s="128">
        <f>N250 / AA750</f>
        <v>0</v>
      </c>
      <c r="P250" s="276">
        <f>N250 / AA816</f>
        <v>0</v>
      </c>
      <c r="Q250" s="129">
        <f t="shared" si="130"/>
        <v>0</v>
      </c>
      <c r="R250" s="130">
        <f>Q250 / AA750*100</f>
        <v>0</v>
      </c>
      <c r="S250" s="286">
        <f>Q250 / AA816*100</f>
        <v>0</v>
      </c>
      <c r="T250" s="130">
        <f t="shared" si="131"/>
        <v>0</v>
      </c>
      <c r="U250" s="286">
        <f t="shared" si="132"/>
        <v>0</v>
      </c>
      <c r="V250" s="121">
        <f t="shared" si="133"/>
        <v>1</v>
      </c>
      <c r="W250" s="121">
        <v>0</v>
      </c>
      <c r="X250" s="121">
        <v>1</v>
      </c>
      <c r="Y250" s="128">
        <f t="shared" si="134"/>
        <v>0</v>
      </c>
      <c r="Z250" s="128">
        <f t="shared" si="135"/>
        <v>0</v>
      </c>
      <c r="AA250" s="75"/>
      <c r="AB250" s="131">
        <f>_xll.BDH(C250,$AB$11,$D$1,$D$1)</f>
        <v>2257</v>
      </c>
      <c r="AC250" s="131">
        <f t="shared" si="136"/>
        <v>17</v>
      </c>
      <c r="AD250" s="191">
        <f t="shared" si="137"/>
        <v>0.75321222862206461</v>
      </c>
      <c r="AE250" s="133">
        <v>0</v>
      </c>
      <c r="AF250" s="134">
        <f>IF(D250 = D816,1,_xll.BDP(K250,$AF$11)*L250)</f>
        <v>130.34</v>
      </c>
      <c r="AG250" s="135">
        <f>AC250*AE250*V250/AF250 / AI750</f>
        <v>0</v>
      </c>
      <c r="AH250" s="301">
        <f>AC250*AE250*V250/AF250 / AI816</f>
        <v>0</v>
      </c>
      <c r="AI250" s="78"/>
      <c r="AJ250" s="74"/>
      <c r="AK250" s="66"/>
    </row>
    <row r="251" spans="2:37" s="30" customFormat="1" ht="12" customHeight="1" x14ac:dyDescent="0.2">
      <c r="B251" s="121">
        <v>560</v>
      </c>
      <c r="C251" s="121" t="s">
        <v>839</v>
      </c>
      <c r="D251" s="121" t="str">
        <f>_xll.BDP(C251,$D$11)</f>
        <v>JPY</v>
      </c>
      <c r="E251" s="121" t="s">
        <v>884</v>
      </c>
      <c r="F251" s="122">
        <f>_xll.BDP(C251,$F$11)</f>
        <v>1624</v>
      </c>
      <c r="G251" s="122">
        <f>_xll.BDP(C251,$G$11)</f>
        <v>1620</v>
      </c>
      <c r="H251" s="123">
        <f t="shared" si="127"/>
        <v>-4</v>
      </c>
      <c r="I251" s="124">
        <f t="shared" si="128"/>
        <v>-0.24630541871921183</v>
      </c>
      <c r="J251" s="125">
        <v>0</v>
      </c>
      <c r="K251" s="121" t="str">
        <f>CONCATENATE(D816,D251, " Curncy")</f>
        <v>EURJPY Curncy</v>
      </c>
      <c r="L251" s="121">
        <f>IF(D251 = D816,1,_xll.BDP(K251,$L$11))</f>
        <v>1</v>
      </c>
      <c r="M251" s="264">
        <f>IF(D251 = D816,1,_xll.BDP(K251,$M$11)*L251)</f>
        <v>130.85</v>
      </c>
      <c r="N251" s="127">
        <f t="shared" si="129"/>
        <v>0</v>
      </c>
      <c r="O251" s="128">
        <f>N251 / AA750</f>
        <v>0</v>
      </c>
      <c r="P251" s="276">
        <f>N251 / AA816</f>
        <v>0</v>
      </c>
      <c r="Q251" s="129">
        <f t="shared" si="130"/>
        <v>0</v>
      </c>
      <c r="R251" s="130">
        <f>Q251 / AA750*100</f>
        <v>0</v>
      </c>
      <c r="S251" s="286">
        <f>Q251 / AA816*100</f>
        <v>0</v>
      </c>
      <c r="T251" s="130">
        <f t="shared" si="131"/>
        <v>0</v>
      </c>
      <c r="U251" s="286">
        <f t="shared" si="132"/>
        <v>0</v>
      </c>
      <c r="V251" s="121">
        <f t="shared" si="133"/>
        <v>1</v>
      </c>
      <c r="W251" s="121">
        <v>0</v>
      </c>
      <c r="X251" s="121">
        <v>1</v>
      </c>
      <c r="Y251" s="128">
        <f t="shared" si="134"/>
        <v>0</v>
      </c>
      <c r="Z251" s="128">
        <f t="shared" si="135"/>
        <v>0</v>
      </c>
      <c r="AA251" s="75"/>
      <c r="AB251" s="131">
        <f>_xll.BDH(C251,$AB$11,$D$1,$D$1)</f>
        <v>1629</v>
      </c>
      <c r="AC251" s="131">
        <f t="shared" si="136"/>
        <v>-5</v>
      </c>
      <c r="AD251" s="191">
        <f t="shared" si="137"/>
        <v>-0.30693677102516881</v>
      </c>
      <c r="AE251" s="133">
        <v>0</v>
      </c>
      <c r="AF251" s="134">
        <f>IF(D251 = D816,1,_xll.BDP(K251,$AF$11)*L251)</f>
        <v>130.34</v>
      </c>
      <c r="AG251" s="135">
        <f>AC251*AE251*V251/AF251 / AI750</f>
        <v>0</v>
      </c>
      <c r="AH251" s="301">
        <f>AC251*AE251*V251/AF251 / AI816</f>
        <v>0</v>
      </c>
      <c r="AI251" s="78"/>
      <c r="AJ251" s="74"/>
      <c r="AK251" s="66"/>
    </row>
    <row r="252" spans="2:37" s="30" customFormat="1" ht="12" customHeight="1" x14ac:dyDescent="0.2">
      <c r="B252" s="121">
        <v>25450</v>
      </c>
      <c r="C252" s="121" t="s">
        <v>841</v>
      </c>
      <c r="D252" s="121" t="str">
        <f>_xll.BDP(C252,$D$11)</f>
        <v>JPY</v>
      </c>
      <c r="E252" s="121" t="s">
        <v>886</v>
      </c>
      <c r="F252" s="122">
        <f>_xll.BDP(C252,$F$11)</f>
        <v>1178</v>
      </c>
      <c r="G252" s="122">
        <f>_xll.BDP(C252,$G$11)</f>
        <v>1176</v>
      </c>
      <c r="H252" s="123">
        <f t="shared" si="127"/>
        <v>-2</v>
      </c>
      <c r="I252" s="124">
        <f t="shared" si="128"/>
        <v>-0.1697792869269949</v>
      </c>
      <c r="J252" s="125">
        <v>0</v>
      </c>
      <c r="K252" s="121" t="str">
        <f>CONCATENATE(D816,D252, " Curncy")</f>
        <v>EURJPY Curncy</v>
      </c>
      <c r="L252" s="121">
        <f>IF(D252 = D816,1,_xll.BDP(K252,$L$11))</f>
        <v>1</v>
      </c>
      <c r="M252" s="264">
        <f>IF(D252 = D816,1,_xll.BDP(K252,$M$11)*L252)</f>
        <v>130.85</v>
      </c>
      <c r="N252" s="127">
        <f t="shared" si="129"/>
        <v>0</v>
      </c>
      <c r="O252" s="128">
        <f>N252 / AA750</f>
        <v>0</v>
      </c>
      <c r="P252" s="276">
        <f>N252 / AA816</f>
        <v>0</v>
      </c>
      <c r="Q252" s="129">
        <f t="shared" si="130"/>
        <v>0</v>
      </c>
      <c r="R252" s="130">
        <f>Q252 / AA750*100</f>
        <v>0</v>
      </c>
      <c r="S252" s="286">
        <f>Q252 / AA816*100</f>
        <v>0</v>
      </c>
      <c r="T252" s="130">
        <f t="shared" si="131"/>
        <v>0</v>
      </c>
      <c r="U252" s="286">
        <f t="shared" si="132"/>
        <v>0</v>
      </c>
      <c r="V252" s="121">
        <f t="shared" si="133"/>
        <v>1</v>
      </c>
      <c r="W252" s="121">
        <v>0</v>
      </c>
      <c r="X252" s="121">
        <v>1</v>
      </c>
      <c r="Y252" s="128">
        <f t="shared" si="134"/>
        <v>0</v>
      </c>
      <c r="Z252" s="128">
        <f t="shared" si="135"/>
        <v>0</v>
      </c>
      <c r="AA252" s="75"/>
      <c r="AB252" s="131">
        <f>_xll.BDH(C252,$AB$11,$D$1,$D$1)</f>
        <v>1168</v>
      </c>
      <c r="AC252" s="131">
        <f t="shared" si="136"/>
        <v>10</v>
      </c>
      <c r="AD252" s="191">
        <f t="shared" si="137"/>
        <v>0.85616438356164382</v>
      </c>
      <c r="AE252" s="133">
        <v>0</v>
      </c>
      <c r="AF252" s="134">
        <f>IF(D252 = D816,1,_xll.BDP(K252,$AF$11)*L252)</f>
        <v>130.34</v>
      </c>
      <c r="AG252" s="135">
        <f>AC252*AE252*V252/AF252 / AI750</f>
        <v>0</v>
      </c>
      <c r="AH252" s="301">
        <f>AC252*AE252*V252/AF252 / AI816</f>
        <v>0</v>
      </c>
      <c r="AI252" s="78"/>
      <c r="AJ252" s="74"/>
      <c r="AK252" s="66"/>
    </row>
    <row r="253" spans="2:37" s="30" customFormat="1" ht="12" customHeight="1" x14ac:dyDescent="0.2">
      <c r="B253" s="121">
        <v>20499</v>
      </c>
      <c r="C253" s="121" t="s">
        <v>842</v>
      </c>
      <c r="D253" s="121" t="str">
        <f>_xll.BDP(C253,$D$11)</f>
        <v>JPY</v>
      </c>
      <c r="E253" s="121" t="s">
        <v>887</v>
      </c>
      <c r="F253" s="122">
        <f>_xll.BDP(C253,$F$11)</f>
        <v>1619.5</v>
      </c>
      <c r="G253" s="122">
        <f>_xll.BDP(C253,$G$11)</f>
        <v>1600</v>
      </c>
      <c r="H253" s="123">
        <f t="shared" si="127"/>
        <v>-19.5</v>
      </c>
      <c r="I253" s="124">
        <f t="shared" si="128"/>
        <v>-1.2040753318925594</v>
      </c>
      <c r="J253" s="125">
        <v>0</v>
      </c>
      <c r="K253" s="121" t="str">
        <f>CONCATENATE(D816,D253, " Curncy")</f>
        <v>EURJPY Curncy</v>
      </c>
      <c r="L253" s="121">
        <f>IF(D253 = D816,1,_xll.BDP(K253,$L$11))</f>
        <v>1</v>
      </c>
      <c r="M253" s="264">
        <f>IF(D253 = D816,1,_xll.BDP(K253,$M$11)*L253)</f>
        <v>130.85</v>
      </c>
      <c r="N253" s="127">
        <f t="shared" si="129"/>
        <v>0</v>
      </c>
      <c r="O253" s="128">
        <f>N253 / AA750</f>
        <v>0</v>
      </c>
      <c r="P253" s="276">
        <f>N253 / AA816</f>
        <v>0</v>
      </c>
      <c r="Q253" s="129">
        <f t="shared" si="130"/>
        <v>0</v>
      </c>
      <c r="R253" s="130">
        <f>Q253 / AA750*100</f>
        <v>0</v>
      </c>
      <c r="S253" s="286">
        <f>Q253 / AA816*100</f>
        <v>0</v>
      </c>
      <c r="T253" s="130">
        <f t="shared" si="131"/>
        <v>0</v>
      </c>
      <c r="U253" s="286">
        <f t="shared" si="132"/>
        <v>0</v>
      </c>
      <c r="V253" s="121">
        <f t="shared" si="133"/>
        <v>1</v>
      </c>
      <c r="W253" s="121">
        <v>0</v>
      </c>
      <c r="X253" s="121">
        <v>1</v>
      </c>
      <c r="Y253" s="128">
        <f t="shared" si="134"/>
        <v>0</v>
      </c>
      <c r="Z253" s="128">
        <f t="shared" si="135"/>
        <v>0</v>
      </c>
      <c r="AA253" s="75"/>
      <c r="AB253" s="131">
        <f>_xll.BDH(C253,$AB$11,$D$1,$D$1)</f>
        <v>1629.5</v>
      </c>
      <c r="AC253" s="131">
        <f t="shared" si="136"/>
        <v>-10</v>
      </c>
      <c r="AD253" s="191">
        <f t="shared" si="137"/>
        <v>-0.61368517950291501</v>
      </c>
      <c r="AE253" s="133">
        <v>0</v>
      </c>
      <c r="AF253" s="134">
        <f>IF(D253 = D816,1,_xll.BDP(K253,$AF$11)*L253)</f>
        <v>130.34</v>
      </c>
      <c r="AG253" s="135">
        <f>AC253*AE253*V253/AF253 / AI750</f>
        <v>0</v>
      </c>
      <c r="AH253" s="301">
        <f>AC253*AE253*V253/AF253 / AI816</f>
        <v>0</v>
      </c>
      <c r="AI253" s="78"/>
      <c r="AJ253" s="74"/>
      <c r="AK253" s="66"/>
    </row>
    <row r="254" spans="2:37" s="30" customFormat="1" ht="12" customHeight="1" x14ac:dyDescent="0.2">
      <c r="B254" s="121">
        <v>26549</v>
      </c>
      <c r="C254" s="121" t="s">
        <v>165</v>
      </c>
      <c r="D254" s="121" t="str">
        <f>_xll.BDP(C254,$D$11)</f>
        <v>JPY</v>
      </c>
      <c r="E254" s="121" t="s">
        <v>460</v>
      </c>
      <c r="F254" s="122">
        <f>_xll.BDP(C254,$F$11)</f>
        <v>181</v>
      </c>
      <c r="G254" s="122">
        <f>_xll.BDP(C254,$G$11)</f>
        <v>166</v>
      </c>
      <c r="H254" s="123">
        <f t="shared" si="127"/>
        <v>-15</v>
      </c>
      <c r="I254" s="124">
        <f t="shared" si="128"/>
        <v>-8.2872928176795568</v>
      </c>
      <c r="J254" s="125">
        <v>-900000</v>
      </c>
      <c r="K254" s="121" t="str">
        <f>CONCATENATE(D816,D254, " Curncy")</f>
        <v>EURJPY Curncy</v>
      </c>
      <c r="L254" s="121">
        <f>IF(D254 = D816,1,_xll.BDP(K254,$L$11))</f>
        <v>1</v>
      </c>
      <c r="M254" s="264">
        <f>IF(D254 = D816,1,_xll.BDP(K254,$M$11)*L254)</f>
        <v>130.85</v>
      </c>
      <c r="N254" s="127">
        <f t="shared" si="129"/>
        <v>103171.57050057319</v>
      </c>
      <c r="O254" s="128">
        <f>N254 / AA750</f>
        <v>6.246568873824347E-4</v>
      </c>
      <c r="P254" s="276">
        <f>N254 / AA816</f>
        <v>5.7600209111961299E-4</v>
      </c>
      <c r="Q254" s="129">
        <f t="shared" si="130"/>
        <v>-1141765.3802063433</v>
      </c>
      <c r="R254" s="130">
        <f>Q254 / AA750*100</f>
        <v>-0.69128695536989448</v>
      </c>
      <c r="S254" s="286">
        <f>Q254 / AA816*100</f>
        <v>-0.63744231417237163</v>
      </c>
      <c r="T254" s="130">
        <f t="shared" si="131"/>
        <v>-0.69128695536989448</v>
      </c>
      <c r="U254" s="286">
        <f t="shared" si="132"/>
        <v>0</v>
      </c>
      <c r="V254" s="121">
        <f t="shared" si="133"/>
        <v>1</v>
      </c>
      <c r="W254" s="121">
        <v>0</v>
      </c>
      <c r="X254" s="121">
        <v>1</v>
      </c>
      <c r="Y254" s="128">
        <f t="shared" si="134"/>
        <v>6.246568873824347E-4</v>
      </c>
      <c r="Z254" s="128">
        <f t="shared" si="135"/>
        <v>0</v>
      </c>
      <c r="AA254" s="75"/>
      <c r="AB254" s="131">
        <f>_xll.BDH(C254,$AB$11,$D$1,$D$1)</f>
        <v>198</v>
      </c>
      <c r="AC254" s="131">
        <f t="shared" si="136"/>
        <v>-17</v>
      </c>
      <c r="AD254" s="191">
        <f t="shared" si="137"/>
        <v>-8.5858585858585847</v>
      </c>
      <c r="AE254" s="133">
        <v>-900000</v>
      </c>
      <c r="AF254" s="134">
        <f>IF(D254 = D816,1,_xll.BDP(K254,$AF$11)*L254)</f>
        <v>130.34</v>
      </c>
      <c r="AG254" s="135">
        <f>AC254*AE254*V254/AF254 / AI750</f>
        <v>7.0576870242202989E-4</v>
      </c>
      <c r="AH254" s="301">
        <f>AC254*AE254*V254/AF254 / AI816</f>
        <v>6.5110419229014822E-4</v>
      </c>
      <c r="AI254" s="78"/>
      <c r="AJ254" s="74"/>
      <c r="AK254" s="66"/>
    </row>
    <row r="255" spans="2:37" s="30" customFormat="1" ht="12" customHeight="1" x14ac:dyDescent="0.2">
      <c r="B255" s="121">
        <v>23205</v>
      </c>
      <c r="C255" s="121" t="s">
        <v>843</v>
      </c>
      <c r="D255" s="121" t="str">
        <f>_xll.BDP(C255,$D$11)</f>
        <v>JPY</v>
      </c>
      <c r="E255" s="121" t="s">
        <v>888</v>
      </c>
      <c r="F255" s="122">
        <f>_xll.BDP(C255,$F$11)</f>
        <v>2482</v>
      </c>
      <c r="G255" s="122">
        <f>_xll.BDP(C255,$G$11)</f>
        <v>2440</v>
      </c>
      <c r="H255" s="123">
        <f t="shared" si="127"/>
        <v>-42</v>
      </c>
      <c r="I255" s="124">
        <f t="shared" si="128"/>
        <v>-1.6921837228041903</v>
      </c>
      <c r="J255" s="125">
        <v>0</v>
      </c>
      <c r="K255" s="121" t="str">
        <f>CONCATENATE(D816,D255, " Curncy")</f>
        <v>EURJPY Curncy</v>
      </c>
      <c r="L255" s="121">
        <f>IF(D255 = D816,1,_xll.BDP(K255,$L$11))</f>
        <v>1</v>
      </c>
      <c r="M255" s="264">
        <f>IF(D255 = D816,1,_xll.BDP(K255,$M$11)*L255)</f>
        <v>130.85</v>
      </c>
      <c r="N255" s="127">
        <f t="shared" si="129"/>
        <v>0</v>
      </c>
      <c r="O255" s="128">
        <f>N255 / AA750</f>
        <v>0</v>
      </c>
      <c r="P255" s="276">
        <f>N255 / AA816</f>
        <v>0</v>
      </c>
      <c r="Q255" s="129">
        <f t="shared" si="130"/>
        <v>0</v>
      </c>
      <c r="R255" s="130">
        <f>Q255 / AA750*100</f>
        <v>0</v>
      </c>
      <c r="S255" s="286">
        <f>Q255 / AA816*100</f>
        <v>0</v>
      </c>
      <c r="T255" s="130">
        <f t="shared" si="131"/>
        <v>0</v>
      </c>
      <c r="U255" s="286">
        <f t="shared" si="132"/>
        <v>0</v>
      </c>
      <c r="V255" s="121">
        <f t="shared" si="133"/>
        <v>1</v>
      </c>
      <c r="W255" s="121">
        <v>0</v>
      </c>
      <c r="X255" s="121">
        <v>1</v>
      </c>
      <c r="Y255" s="128">
        <f t="shared" si="134"/>
        <v>0</v>
      </c>
      <c r="Z255" s="128">
        <f t="shared" si="135"/>
        <v>0</v>
      </c>
      <c r="AA255" s="75"/>
      <c r="AB255" s="131">
        <f>_xll.BDH(C255,$AB$11,$D$1,$D$1)</f>
        <v>2555</v>
      </c>
      <c r="AC255" s="131">
        <f t="shared" si="136"/>
        <v>-73</v>
      </c>
      <c r="AD255" s="191">
        <f t="shared" si="137"/>
        <v>-2.8571428571428572</v>
      </c>
      <c r="AE255" s="133">
        <v>0</v>
      </c>
      <c r="AF255" s="134">
        <f>IF(D255 = D816,1,_xll.BDP(K255,$AF$11)*L255)</f>
        <v>130.34</v>
      </c>
      <c r="AG255" s="135">
        <f>AC255*AE255*V255/AF255 / AI750</f>
        <v>0</v>
      </c>
      <c r="AH255" s="301">
        <f>AC255*AE255*V255/AF255 / AI816</f>
        <v>0</v>
      </c>
      <c r="AI255" s="78"/>
      <c r="AJ255" s="74"/>
      <c r="AK255" s="66"/>
    </row>
    <row r="256" spans="2:37" s="30" customFormat="1" ht="12" customHeight="1" x14ac:dyDescent="0.2">
      <c r="B256" s="121">
        <v>101</v>
      </c>
      <c r="C256" s="121" t="s">
        <v>844</v>
      </c>
      <c r="D256" s="121" t="str">
        <f>_xll.BDP(C256,$D$11)</f>
        <v>JPY</v>
      </c>
      <c r="E256" s="121" t="s">
        <v>889</v>
      </c>
      <c r="F256" s="122">
        <f>_xll.BDP(C256,$F$11)</f>
        <v>206300</v>
      </c>
      <c r="G256" s="122">
        <f>_xll.BDP(C256,$G$11)</f>
        <v>207800</v>
      </c>
      <c r="H256" s="123">
        <f t="shared" si="127"/>
        <v>1500</v>
      </c>
      <c r="I256" s="124">
        <f t="shared" si="128"/>
        <v>0.72709646146388762</v>
      </c>
      <c r="J256" s="125">
        <v>0</v>
      </c>
      <c r="K256" s="121" t="str">
        <f>CONCATENATE(D816,D256, " Curncy")</f>
        <v>EURJPY Curncy</v>
      </c>
      <c r="L256" s="121">
        <f>IF(D256 = D816,1,_xll.BDP(K256,$L$11))</f>
        <v>1</v>
      </c>
      <c r="M256" s="264">
        <f>IF(D256 = D816,1,_xll.BDP(K256,$M$11)*L256)</f>
        <v>130.85</v>
      </c>
      <c r="N256" s="127">
        <f t="shared" si="129"/>
        <v>0</v>
      </c>
      <c r="O256" s="128">
        <f>N256 / AA750</f>
        <v>0</v>
      </c>
      <c r="P256" s="276">
        <f>N256 / AA816</f>
        <v>0</v>
      </c>
      <c r="Q256" s="129">
        <f t="shared" si="130"/>
        <v>0</v>
      </c>
      <c r="R256" s="130">
        <f>Q256 / AA750*100</f>
        <v>0</v>
      </c>
      <c r="S256" s="286">
        <f>Q256 / AA816*100</f>
        <v>0</v>
      </c>
      <c r="T256" s="130">
        <f t="shared" si="131"/>
        <v>0</v>
      </c>
      <c r="U256" s="286">
        <f t="shared" si="132"/>
        <v>0</v>
      </c>
      <c r="V256" s="121">
        <f t="shared" si="133"/>
        <v>1</v>
      </c>
      <c r="W256" s="121">
        <v>0</v>
      </c>
      <c r="X256" s="121">
        <v>1</v>
      </c>
      <c r="Y256" s="128">
        <f t="shared" si="134"/>
        <v>0</v>
      </c>
      <c r="Z256" s="128">
        <f t="shared" si="135"/>
        <v>0</v>
      </c>
      <c r="AA256" s="75"/>
      <c r="AB256" s="131">
        <f>_xll.BDH(C256,$AB$11,$D$1,$D$1)</f>
        <v>206900</v>
      </c>
      <c r="AC256" s="131">
        <f t="shared" si="136"/>
        <v>-600</v>
      </c>
      <c r="AD256" s="191">
        <f t="shared" si="137"/>
        <v>-0.28999516674722087</v>
      </c>
      <c r="AE256" s="133">
        <v>0</v>
      </c>
      <c r="AF256" s="134">
        <f>IF(D256 = D816,1,_xll.BDP(K256,$AF$11)*L256)</f>
        <v>130.34</v>
      </c>
      <c r="AG256" s="135">
        <f>AC256*AE256*V256/AF256 / AI750</f>
        <v>0</v>
      </c>
      <c r="AH256" s="301">
        <f>AC256*AE256*V256/AF256 / AI816</f>
        <v>0</v>
      </c>
      <c r="AI256" s="78"/>
      <c r="AJ256" s="74"/>
      <c r="AK256" s="66"/>
    </row>
    <row r="257" spans="2:37" s="30" customFormat="1" ht="12" customHeight="1" x14ac:dyDescent="0.2">
      <c r="B257" s="121">
        <v>25511</v>
      </c>
      <c r="C257" s="121" t="s">
        <v>461</v>
      </c>
      <c r="D257" s="121" t="str">
        <f>_xll.BDP(C257,$D$11)</f>
        <v>JPY</v>
      </c>
      <c r="E257" s="121" t="s">
        <v>462</v>
      </c>
      <c r="F257" s="122">
        <f>_xll.BDP(C257,$F$11)</f>
        <v>637.79999999999995</v>
      </c>
      <c r="G257" s="122">
        <f>_xll.BDP(C257,$G$11)</f>
        <v>625.20000000000005</v>
      </c>
      <c r="H257" s="123">
        <f t="shared" si="127"/>
        <v>-12.599999999999909</v>
      </c>
      <c r="I257" s="124">
        <f t="shared" si="128"/>
        <v>-1.9755409219190827</v>
      </c>
      <c r="J257" s="125">
        <v>658000</v>
      </c>
      <c r="K257" s="121" t="str">
        <f>CONCATENATE(D816,D257, " Curncy")</f>
        <v>EURJPY Curncy</v>
      </c>
      <c r="L257" s="121">
        <f>IF(D257 = D816,1,_xll.BDP(K257,$L$11))</f>
        <v>1</v>
      </c>
      <c r="M257" s="264">
        <f>IF(D257 = D816,1,_xll.BDP(K257,$M$11)*L257)</f>
        <v>130.85</v>
      </c>
      <c r="N257" s="127">
        <f t="shared" si="129"/>
        <v>-63361.100496751555</v>
      </c>
      <c r="O257" s="128">
        <f>N257 / AA750</f>
        <v>-3.836226164377965E-4</v>
      </c>
      <c r="P257" s="276">
        <f>N257 / AA816</f>
        <v>-3.5374208422625573E-4</v>
      </c>
      <c r="Q257" s="129">
        <f t="shared" si="130"/>
        <v>3143917.4627436004</v>
      </c>
      <c r="R257" s="130">
        <f>Q257 / AA750*100</f>
        <v>1.9034988872770802</v>
      </c>
      <c r="S257" s="286">
        <f>Q257 / AA816*100</f>
        <v>1.7552345322083867</v>
      </c>
      <c r="T257" s="130">
        <f t="shared" si="131"/>
        <v>0</v>
      </c>
      <c r="U257" s="286">
        <f t="shared" si="132"/>
        <v>1.9034988872770802</v>
      </c>
      <c r="V257" s="121">
        <f t="shared" si="133"/>
        <v>1</v>
      </c>
      <c r="W257" s="121">
        <v>0</v>
      </c>
      <c r="X257" s="121">
        <v>1</v>
      </c>
      <c r="Y257" s="128">
        <f t="shared" si="134"/>
        <v>0</v>
      </c>
      <c r="Z257" s="128">
        <f t="shared" si="135"/>
        <v>0</v>
      </c>
      <c r="AA257" s="75"/>
      <c r="AB257" s="131">
        <f>_xll.BDH(C257,$AB$11,$D$1,$D$1)</f>
        <v>650.70000000000005</v>
      </c>
      <c r="AC257" s="131">
        <f t="shared" si="136"/>
        <v>-12.900000000000091</v>
      </c>
      <c r="AD257" s="191">
        <f t="shared" si="137"/>
        <v>-1.9824804057169341</v>
      </c>
      <c r="AE257" s="133">
        <v>658000</v>
      </c>
      <c r="AF257" s="134">
        <f>IF(D257 = D816,1,_xll.BDP(K257,$AF$11)*L257)</f>
        <v>130.34</v>
      </c>
      <c r="AG257" s="135">
        <f>AC257*AE257*V257/AF257 / AI750</f>
        <v>-3.9154940522213828E-4</v>
      </c>
      <c r="AH257" s="301">
        <f>AC257*AE257*V257/AF257 / AI816</f>
        <v>-3.6122239248348204E-4</v>
      </c>
      <c r="AI257" s="78"/>
      <c r="AJ257" s="74"/>
      <c r="AK257" s="66"/>
    </row>
    <row r="258" spans="2:37" s="30" customFormat="1" ht="12" customHeight="1" x14ac:dyDescent="0.2">
      <c r="B258" s="121">
        <v>20426</v>
      </c>
      <c r="C258" s="121" t="s">
        <v>846</v>
      </c>
      <c r="D258" s="121" t="str">
        <f>_xll.BDP(C258,$D$11)</f>
        <v>JPY</v>
      </c>
      <c r="E258" s="121" t="s">
        <v>893</v>
      </c>
      <c r="F258" s="122">
        <f>_xll.BDP(C258,$F$11)</f>
        <v>3415</v>
      </c>
      <c r="G258" s="122">
        <f>_xll.BDP(C258,$G$11)</f>
        <v>3410</v>
      </c>
      <c r="H258" s="123">
        <f t="shared" si="127"/>
        <v>-5</v>
      </c>
      <c r="I258" s="124">
        <f t="shared" si="128"/>
        <v>-0.14641288433382138</v>
      </c>
      <c r="J258" s="125">
        <v>0</v>
      </c>
      <c r="K258" s="121" t="str">
        <f>CONCATENATE(D816,D258, " Curncy")</f>
        <v>EURJPY Curncy</v>
      </c>
      <c r="L258" s="121">
        <f>IF(D258 = D816,1,_xll.BDP(K258,$L$11))</f>
        <v>1</v>
      </c>
      <c r="M258" s="264">
        <f>IF(D258 = D816,1,_xll.BDP(K258,$M$11)*L258)</f>
        <v>130.85</v>
      </c>
      <c r="N258" s="127">
        <f t="shared" si="129"/>
        <v>0</v>
      </c>
      <c r="O258" s="128">
        <f>N258 / AA750</f>
        <v>0</v>
      </c>
      <c r="P258" s="276">
        <f>N258 / AA816</f>
        <v>0</v>
      </c>
      <c r="Q258" s="129">
        <f t="shared" si="130"/>
        <v>0</v>
      </c>
      <c r="R258" s="130">
        <f>Q258 / AA750*100</f>
        <v>0</v>
      </c>
      <c r="S258" s="286">
        <f>Q258 / AA816*100</f>
        <v>0</v>
      </c>
      <c r="T258" s="130">
        <f t="shared" si="131"/>
        <v>0</v>
      </c>
      <c r="U258" s="286">
        <f t="shared" si="132"/>
        <v>0</v>
      </c>
      <c r="V258" s="121">
        <f t="shared" si="133"/>
        <v>1</v>
      </c>
      <c r="W258" s="121">
        <v>0</v>
      </c>
      <c r="X258" s="121">
        <v>1</v>
      </c>
      <c r="Y258" s="128">
        <f t="shared" si="134"/>
        <v>0</v>
      </c>
      <c r="Z258" s="128">
        <f t="shared" si="135"/>
        <v>0</v>
      </c>
      <c r="AA258" s="75"/>
      <c r="AB258" s="131">
        <f>_xll.BDH(C258,$AB$11,$D$1,$D$1)</f>
        <v>3365</v>
      </c>
      <c r="AC258" s="131">
        <f t="shared" si="136"/>
        <v>50</v>
      </c>
      <c r="AD258" s="191">
        <f t="shared" si="137"/>
        <v>1.4858841010401187</v>
      </c>
      <c r="AE258" s="133">
        <v>0</v>
      </c>
      <c r="AF258" s="134">
        <f>IF(D258 = D816,1,_xll.BDP(K258,$AF$11)*L258)</f>
        <v>130.34</v>
      </c>
      <c r="AG258" s="135">
        <f>AC258*AE258*V258/AF258 / AI750</f>
        <v>0</v>
      </c>
      <c r="AH258" s="301">
        <f>AC258*AE258*V258/AF258 / AI816</f>
        <v>0</v>
      </c>
      <c r="AI258" s="78"/>
      <c r="AJ258" s="74"/>
      <c r="AK258" s="66"/>
    </row>
    <row r="259" spans="2:37" s="30" customFormat="1" ht="12" customHeight="1" x14ac:dyDescent="0.2">
      <c r="B259" s="121">
        <v>20651</v>
      </c>
      <c r="C259" s="121" t="s">
        <v>847</v>
      </c>
      <c r="D259" s="121" t="str">
        <f>_xll.BDP(C259,$D$11)</f>
        <v>JPY</v>
      </c>
      <c r="E259" s="121" t="s">
        <v>894</v>
      </c>
      <c r="F259" s="122">
        <f>_xll.BDP(C259,$F$11)</f>
        <v>2850</v>
      </c>
      <c r="G259" s="122">
        <f>_xll.BDP(C259,$G$11)</f>
        <v>2890</v>
      </c>
      <c r="H259" s="123">
        <f t="shared" si="127"/>
        <v>40</v>
      </c>
      <c r="I259" s="124">
        <f t="shared" si="128"/>
        <v>1.4035087719298245</v>
      </c>
      <c r="J259" s="125">
        <v>0</v>
      </c>
      <c r="K259" s="121" t="str">
        <f>CONCATENATE(D816,D259, " Curncy")</f>
        <v>EURJPY Curncy</v>
      </c>
      <c r="L259" s="121">
        <f>IF(D259 = D816,1,_xll.BDP(K259,$L$11))</f>
        <v>1</v>
      </c>
      <c r="M259" s="264">
        <f>IF(D259 = D816,1,_xll.BDP(K259,$M$11)*L259)</f>
        <v>130.85</v>
      </c>
      <c r="N259" s="127">
        <f t="shared" si="129"/>
        <v>0</v>
      </c>
      <c r="O259" s="128">
        <f>N259 / AA750</f>
        <v>0</v>
      </c>
      <c r="P259" s="276">
        <f>N259 / AA816</f>
        <v>0</v>
      </c>
      <c r="Q259" s="129">
        <f t="shared" si="130"/>
        <v>0</v>
      </c>
      <c r="R259" s="130">
        <f>Q259 / AA750*100</f>
        <v>0</v>
      </c>
      <c r="S259" s="286">
        <f>Q259 / AA816*100</f>
        <v>0</v>
      </c>
      <c r="T259" s="130">
        <f t="shared" si="131"/>
        <v>0</v>
      </c>
      <c r="U259" s="286">
        <f t="shared" si="132"/>
        <v>0</v>
      </c>
      <c r="V259" s="121">
        <f t="shared" si="133"/>
        <v>1</v>
      </c>
      <c r="W259" s="121">
        <v>0</v>
      </c>
      <c r="X259" s="121">
        <v>1</v>
      </c>
      <c r="Y259" s="128">
        <f t="shared" si="134"/>
        <v>0</v>
      </c>
      <c r="Z259" s="128">
        <f t="shared" si="135"/>
        <v>0</v>
      </c>
      <c r="AA259" s="75"/>
      <c r="AB259" s="131">
        <f>_xll.BDH(C259,$AB$11,$D$1,$D$1)</f>
        <v>2826.5</v>
      </c>
      <c r="AC259" s="131">
        <f t="shared" si="136"/>
        <v>23.5</v>
      </c>
      <c r="AD259" s="191">
        <f t="shared" si="137"/>
        <v>0.83141694675393596</v>
      </c>
      <c r="AE259" s="133">
        <v>0</v>
      </c>
      <c r="AF259" s="134">
        <f>IF(D259 = D816,1,_xll.BDP(K259,$AF$11)*L259)</f>
        <v>130.34</v>
      </c>
      <c r="AG259" s="135">
        <f>AC259*AE259*V259/AF259 / AI750</f>
        <v>0</v>
      </c>
      <c r="AH259" s="301">
        <f>AC259*AE259*V259/AF259 / AI816</f>
        <v>0</v>
      </c>
      <c r="AI259" s="78"/>
      <c r="AJ259" s="74"/>
      <c r="AK259" s="66"/>
    </row>
    <row r="260" spans="2:37" s="30" customFormat="1" ht="12" customHeight="1" x14ac:dyDescent="0.2">
      <c r="B260" s="121">
        <v>27628</v>
      </c>
      <c r="C260" s="121" t="s">
        <v>848</v>
      </c>
      <c r="D260" s="121" t="str">
        <f>_xll.BDP(C260,$D$11)</f>
        <v>JPY</v>
      </c>
      <c r="E260" s="121" t="s">
        <v>895</v>
      </c>
      <c r="F260" s="122">
        <f>_xll.BDP(C260,$F$11)</f>
        <v>886</v>
      </c>
      <c r="G260" s="122">
        <f>_xll.BDP(C260,$G$11)</f>
        <v>887</v>
      </c>
      <c r="H260" s="123">
        <f t="shared" si="127"/>
        <v>1</v>
      </c>
      <c r="I260" s="124">
        <f t="shared" si="128"/>
        <v>0.11286681715575619</v>
      </c>
      <c r="J260" s="125">
        <v>445900</v>
      </c>
      <c r="K260" s="121" t="str">
        <f>CONCATENATE(D816,D260, " Curncy")</f>
        <v>EURJPY Curncy</v>
      </c>
      <c r="L260" s="121">
        <f>IF(D260 = D816,1,_xll.BDP(K260,$L$11))</f>
        <v>1</v>
      </c>
      <c r="M260" s="264">
        <f>IF(D260 = D816,1,_xll.BDP(K260,$M$11)*L260)</f>
        <v>130.85</v>
      </c>
      <c r="N260" s="127">
        <f t="shared" si="129"/>
        <v>3407.7187619411543</v>
      </c>
      <c r="O260" s="128">
        <f>N260 / AA750</f>
        <v>2.0632185635839086E-5</v>
      </c>
      <c r="P260" s="276">
        <f>N260 / AA816</f>
        <v>1.9025135735572994E-5</v>
      </c>
      <c r="Q260" s="129">
        <f t="shared" si="130"/>
        <v>3022646.5418418036</v>
      </c>
      <c r="R260" s="130">
        <f>Q260 / AA750*100</f>
        <v>1.8300748658989265</v>
      </c>
      <c r="S260" s="286">
        <f>Q260 / AA816*100</f>
        <v>1.6875295397453243</v>
      </c>
      <c r="T260" s="130">
        <f t="shared" si="131"/>
        <v>0</v>
      </c>
      <c r="U260" s="286">
        <f t="shared" si="132"/>
        <v>1.8300748658989265</v>
      </c>
      <c r="V260" s="121">
        <f t="shared" si="133"/>
        <v>1</v>
      </c>
      <c r="W260" s="121">
        <v>0</v>
      </c>
      <c r="X260" s="121">
        <v>1</v>
      </c>
      <c r="Y260" s="128">
        <f t="shared" si="134"/>
        <v>0</v>
      </c>
      <c r="Z260" s="128">
        <f t="shared" si="135"/>
        <v>2.0632185635839086E-5</v>
      </c>
      <c r="AA260" s="75"/>
      <c r="AB260" s="131">
        <f>_xll.BDH(C260,$AB$11,$D$1,$D$1)</f>
        <v>854</v>
      </c>
      <c r="AC260" s="131">
        <f t="shared" si="136"/>
        <v>32</v>
      </c>
      <c r="AD260" s="191">
        <f t="shared" si="137"/>
        <v>3.7470725995316161</v>
      </c>
      <c r="AE260" s="133">
        <v>400700</v>
      </c>
      <c r="AF260" s="134">
        <f>IF(D260 = D816,1,_xll.BDP(K260,$AF$11)*L260)</f>
        <v>130.34</v>
      </c>
      <c r="AG260" s="135">
        <f>AC260*AE260*V260/AF260 / AI750</f>
        <v>5.9148030130302194E-4</v>
      </c>
      <c r="AH260" s="301">
        <f>AC260*AE260*V260/AF260 / AI816</f>
        <v>5.456678689687057E-4</v>
      </c>
      <c r="AI260" s="78"/>
      <c r="AJ260" s="74"/>
      <c r="AK260" s="66"/>
    </row>
    <row r="261" spans="2:37" s="30" customFormat="1" ht="12" customHeight="1" x14ac:dyDescent="0.2">
      <c r="B261" s="121">
        <v>18271</v>
      </c>
      <c r="C261" s="121" t="s">
        <v>849</v>
      </c>
      <c r="D261" s="121" t="str">
        <f>_xll.BDP(C261,$D$11)</f>
        <v>JPY</v>
      </c>
      <c r="E261" s="121" t="s">
        <v>896</v>
      </c>
      <c r="F261" s="122">
        <f>_xll.BDP(C261,$F$11)</f>
        <v>1405.5</v>
      </c>
      <c r="G261" s="122">
        <f>_xll.BDP(C261,$G$11)</f>
        <v>1398.5</v>
      </c>
      <c r="H261" s="123">
        <f t="shared" si="127"/>
        <v>-7</v>
      </c>
      <c r="I261" s="124">
        <f t="shared" si="128"/>
        <v>-0.49804340092493771</v>
      </c>
      <c r="J261" s="125">
        <v>0</v>
      </c>
      <c r="K261" s="121" t="str">
        <f>CONCATENATE(D816,D261, " Curncy")</f>
        <v>EURJPY Curncy</v>
      </c>
      <c r="L261" s="121">
        <f>IF(D261 = D816,1,_xll.BDP(K261,$L$11))</f>
        <v>1</v>
      </c>
      <c r="M261" s="264">
        <f>IF(D261 = D816,1,_xll.BDP(K261,$M$11)*L261)</f>
        <v>130.85</v>
      </c>
      <c r="N261" s="127">
        <f t="shared" si="129"/>
        <v>0</v>
      </c>
      <c r="O261" s="128">
        <f>N261 / AA750</f>
        <v>0</v>
      </c>
      <c r="P261" s="276">
        <f>N261 / AA816</f>
        <v>0</v>
      </c>
      <c r="Q261" s="129">
        <f t="shared" si="130"/>
        <v>0</v>
      </c>
      <c r="R261" s="130">
        <f>Q261 / AA750*100</f>
        <v>0</v>
      </c>
      <c r="S261" s="286">
        <f>Q261 / AA816*100</f>
        <v>0</v>
      </c>
      <c r="T261" s="130">
        <f t="shared" si="131"/>
        <v>0</v>
      </c>
      <c r="U261" s="286">
        <f t="shared" si="132"/>
        <v>0</v>
      </c>
      <c r="V261" s="121">
        <f t="shared" si="133"/>
        <v>1</v>
      </c>
      <c r="W261" s="121">
        <v>0</v>
      </c>
      <c r="X261" s="121">
        <v>1</v>
      </c>
      <c r="Y261" s="128">
        <f t="shared" si="134"/>
        <v>0</v>
      </c>
      <c r="Z261" s="128">
        <f t="shared" si="135"/>
        <v>0</v>
      </c>
      <c r="AA261" s="75"/>
      <c r="AB261" s="131">
        <f>_xll.BDH(C261,$AB$11,$D$1,$D$1)</f>
        <v>1409</v>
      </c>
      <c r="AC261" s="131">
        <f t="shared" si="136"/>
        <v>-3.5</v>
      </c>
      <c r="AD261" s="191">
        <f t="shared" si="137"/>
        <v>-0.24840312278211499</v>
      </c>
      <c r="AE261" s="133">
        <v>0</v>
      </c>
      <c r="AF261" s="134">
        <f>IF(D261 = D816,1,_xll.BDP(K261,$AF$11)*L261)</f>
        <v>130.34</v>
      </c>
      <c r="AG261" s="135">
        <f>AC261*AE261*V261/AF261 / AI750</f>
        <v>0</v>
      </c>
      <c r="AH261" s="301">
        <f>AC261*AE261*V261/AF261 / AI816</f>
        <v>0</v>
      </c>
      <c r="AI261" s="78"/>
      <c r="AJ261" s="74"/>
      <c r="AK261" s="66"/>
    </row>
    <row r="262" spans="2:37" s="30" customFormat="1" ht="12" customHeight="1" x14ac:dyDescent="0.2">
      <c r="B262" s="121">
        <v>578</v>
      </c>
      <c r="C262" s="121" t="s">
        <v>850</v>
      </c>
      <c r="D262" s="121" t="str">
        <f>_xll.BDP(C262,$D$11)</f>
        <v>JPY</v>
      </c>
      <c r="E262" s="121" t="s">
        <v>897</v>
      </c>
      <c r="F262" s="122">
        <f>_xll.BDP(C262,$F$11)</f>
        <v>1769.5</v>
      </c>
      <c r="G262" s="122">
        <f>_xll.BDP(C262,$G$11)</f>
        <v>1756</v>
      </c>
      <c r="H262" s="123">
        <f t="shared" si="127"/>
        <v>-13.5</v>
      </c>
      <c r="I262" s="124">
        <f t="shared" si="128"/>
        <v>-0.76292738061599319</v>
      </c>
      <c r="J262" s="125">
        <v>0</v>
      </c>
      <c r="K262" s="121" t="str">
        <f>CONCATENATE(D816,D262, " Curncy")</f>
        <v>EURJPY Curncy</v>
      </c>
      <c r="L262" s="121">
        <f>IF(D262 = D816,1,_xll.BDP(K262,$L$11))</f>
        <v>1</v>
      </c>
      <c r="M262" s="264">
        <f>IF(D262 = D816,1,_xll.BDP(K262,$M$11)*L262)</f>
        <v>130.85</v>
      </c>
      <c r="N262" s="127">
        <f t="shared" si="129"/>
        <v>0</v>
      </c>
      <c r="O262" s="128">
        <f>N262 / AA750</f>
        <v>0</v>
      </c>
      <c r="P262" s="276">
        <f>N262 / AA816</f>
        <v>0</v>
      </c>
      <c r="Q262" s="129">
        <f t="shared" si="130"/>
        <v>0</v>
      </c>
      <c r="R262" s="130">
        <f>Q262 / AA750*100</f>
        <v>0</v>
      </c>
      <c r="S262" s="286">
        <f>Q262 / AA816*100</f>
        <v>0</v>
      </c>
      <c r="T262" s="130">
        <f t="shared" si="131"/>
        <v>0</v>
      </c>
      <c r="U262" s="286">
        <f t="shared" si="132"/>
        <v>0</v>
      </c>
      <c r="V262" s="121">
        <f t="shared" si="133"/>
        <v>1</v>
      </c>
      <c r="W262" s="121">
        <v>0</v>
      </c>
      <c r="X262" s="121">
        <v>1</v>
      </c>
      <c r="Y262" s="128">
        <f t="shared" si="134"/>
        <v>0</v>
      </c>
      <c r="Z262" s="128">
        <f t="shared" si="135"/>
        <v>0</v>
      </c>
      <c r="AA262" s="75"/>
      <c r="AB262" s="131">
        <f>_xll.BDH(C262,$AB$11,$D$1,$D$1)</f>
        <v>1783.5</v>
      </c>
      <c r="AC262" s="131">
        <f t="shared" si="136"/>
        <v>-14</v>
      </c>
      <c r="AD262" s="191">
        <f t="shared" si="137"/>
        <v>-0.78497336697504905</v>
      </c>
      <c r="AE262" s="133">
        <v>0</v>
      </c>
      <c r="AF262" s="134">
        <f>IF(D262 = D816,1,_xll.BDP(K262,$AF$11)*L262)</f>
        <v>130.34</v>
      </c>
      <c r="AG262" s="135">
        <f>AC262*AE262*V262/AF262 / AI750</f>
        <v>0</v>
      </c>
      <c r="AH262" s="301">
        <f>AC262*AE262*V262/AF262 / AI816</f>
        <v>0</v>
      </c>
      <c r="AI262" s="78"/>
      <c r="AJ262" s="74"/>
      <c r="AK262" s="66"/>
    </row>
    <row r="263" spans="2:37" s="30" customFormat="1" ht="12" customHeight="1" x14ac:dyDescent="0.2">
      <c r="B263" s="121">
        <v>122</v>
      </c>
      <c r="C263" s="121" t="s">
        <v>164</v>
      </c>
      <c r="D263" s="121" t="str">
        <f>_xll.BDP(C263,$D$11)</f>
        <v>JPY</v>
      </c>
      <c r="E263" s="121" t="s">
        <v>394</v>
      </c>
      <c r="F263" s="122">
        <f>_xll.BDP(C263,$F$11)</f>
        <v>691.4</v>
      </c>
      <c r="G263" s="122">
        <f>_xll.BDP(C263,$G$11)</f>
        <v>694.4</v>
      </c>
      <c r="H263" s="123">
        <f t="shared" si="127"/>
        <v>3</v>
      </c>
      <c r="I263" s="124">
        <f t="shared" si="128"/>
        <v>0.43390222736476719</v>
      </c>
      <c r="J263" s="125">
        <v>120040</v>
      </c>
      <c r="K263" s="121" t="str">
        <f>CONCATENATE(D816,D263, " Curncy")</f>
        <v>EURJPY Curncy</v>
      </c>
      <c r="L263" s="121">
        <f>IF(D263 = D816,1,_xll.BDP(K263,$L$11))</f>
        <v>1</v>
      </c>
      <c r="M263" s="264">
        <f>IF(D263 = D816,1,_xll.BDP(K263,$M$11)*L263)</f>
        <v>130.85</v>
      </c>
      <c r="N263" s="127">
        <f t="shared" si="129"/>
        <v>2752.1589606419566</v>
      </c>
      <c r="O263" s="128">
        <f>N263 / AA750</f>
        <v>1.6663069502530548E-5</v>
      </c>
      <c r="P263" s="276">
        <f>N263 / AA816</f>
        <v>1.5365175781777409E-5</v>
      </c>
      <c r="Q263" s="129">
        <f t="shared" si="130"/>
        <v>637033.0607565915</v>
      </c>
      <c r="R263" s="130">
        <f>Q263 / AA750*100</f>
        <v>0.38569451541857369</v>
      </c>
      <c r="S263" s="286">
        <f>Q263 / AA816*100</f>
        <v>0.35565260209554106</v>
      </c>
      <c r="T263" s="130">
        <f t="shared" si="131"/>
        <v>0</v>
      </c>
      <c r="U263" s="286">
        <f t="shared" si="132"/>
        <v>0.38569451541857369</v>
      </c>
      <c r="V263" s="121">
        <f t="shared" si="133"/>
        <v>1</v>
      </c>
      <c r="W263" s="121">
        <v>0</v>
      </c>
      <c r="X263" s="121">
        <v>1</v>
      </c>
      <c r="Y263" s="128">
        <f t="shared" si="134"/>
        <v>0</v>
      </c>
      <c r="Z263" s="128">
        <f t="shared" si="135"/>
        <v>1.6663069502530548E-5</v>
      </c>
      <c r="AA263" s="75"/>
      <c r="AB263" s="131">
        <f>_xll.BDH(C263,$AB$11,$D$1,$D$1)</f>
        <v>710.3</v>
      </c>
      <c r="AC263" s="131">
        <f t="shared" si="136"/>
        <v>-18.899999999999977</v>
      </c>
      <c r="AD263" s="191">
        <f t="shared" si="137"/>
        <v>-2.6608475292130054</v>
      </c>
      <c r="AE263" s="133">
        <v>120040</v>
      </c>
      <c r="AF263" s="134">
        <f>IF(D263 = D816,1,_xll.BDP(K263,$AF$11)*L263)</f>
        <v>130.34</v>
      </c>
      <c r="AG263" s="135">
        <f>AC263*AE263*V263/AF263 / AI750</f>
        <v>-1.0465470445962043E-4</v>
      </c>
      <c r="AH263" s="301">
        <f>AC263*AE263*V263/AF263 / AI816</f>
        <v>-9.6548793652511479E-5</v>
      </c>
      <c r="AI263" s="78"/>
      <c r="AJ263" s="74"/>
      <c r="AK263" s="66"/>
    </row>
    <row r="264" spans="2:37" s="30" customFormat="1" ht="12" customHeight="1" x14ac:dyDescent="0.2">
      <c r="B264" s="121">
        <v>19989</v>
      </c>
      <c r="C264" s="121" t="s">
        <v>851</v>
      </c>
      <c r="D264" s="121" t="str">
        <f>_xll.BDP(C264,$D$11)</f>
        <v>JPY</v>
      </c>
      <c r="E264" s="121" t="s">
        <v>898</v>
      </c>
      <c r="F264" s="122">
        <f>_xll.BDP(C264,$F$11)</f>
        <v>2531</v>
      </c>
      <c r="G264" s="122">
        <f>_xll.BDP(C264,$G$11)</f>
        <v>2527</v>
      </c>
      <c r="H264" s="123">
        <f t="shared" si="127"/>
        <v>-4</v>
      </c>
      <c r="I264" s="124">
        <f t="shared" si="128"/>
        <v>-0.15804030027657051</v>
      </c>
      <c r="J264" s="125">
        <v>0</v>
      </c>
      <c r="K264" s="121" t="str">
        <f>CONCATENATE(D816,D264, " Curncy")</f>
        <v>EURJPY Curncy</v>
      </c>
      <c r="L264" s="121">
        <f>IF(D264 = D816,1,_xll.BDP(K264,$L$11))</f>
        <v>1</v>
      </c>
      <c r="M264" s="264">
        <f>IF(D264 = D816,1,_xll.BDP(K264,$M$11)*L264)</f>
        <v>130.85</v>
      </c>
      <c r="N264" s="127">
        <f t="shared" si="129"/>
        <v>0</v>
      </c>
      <c r="O264" s="128">
        <f>N264 / AA750</f>
        <v>0</v>
      </c>
      <c r="P264" s="276">
        <f>N264 / AA816</f>
        <v>0</v>
      </c>
      <c r="Q264" s="129">
        <f t="shared" si="130"/>
        <v>0</v>
      </c>
      <c r="R264" s="130">
        <f>Q264 / AA750*100</f>
        <v>0</v>
      </c>
      <c r="S264" s="286">
        <f>Q264 / AA816*100</f>
        <v>0</v>
      </c>
      <c r="T264" s="130">
        <f t="shared" si="131"/>
        <v>0</v>
      </c>
      <c r="U264" s="286">
        <f t="shared" si="132"/>
        <v>0</v>
      </c>
      <c r="V264" s="121">
        <f t="shared" si="133"/>
        <v>1</v>
      </c>
      <c r="W264" s="121">
        <v>0</v>
      </c>
      <c r="X264" s="121">
        <v>1</v>
      </c>
      <c r="Y264" s="128">
        <f t="shared" si="134"/>
        <v>0</v>
      </c>
      <c r="Z264" s="128">
        <f t="shared" si="135"/>
        <v>0</v>
      </c>
      <c r="AA264" s="75"/>
      <c r="AB264" s="131">
        <f>_xll.BDH(C264,$AB$11,$D$1,$D$1)</f>
        <v>2542</v>
      </c>
      <c r="AC264" s="131">
        <f t="shared" si="136"/>
        <v>-11</v>
      </c>
      <c r="AD264" s="191">
        <f t="shared" si="137"/>
        <v>-0.4327301337529505</v>
      </c>
      <c r="AE264" s="133">
        <v>0</v>
      </c>
      <c r="AF264" s="134">
        <f>IF(D264 = D816,1,_xll.BDP(K264,$AF$11)*L264)</f>
        <v>130.34</v>
      </c>
      <c r="AG264" s="135">
        <f>AC264*AE264*V264/AF264 / AI750</f>
        <v>0</v>
      </c>
      <c r="AH264" s="301">
        <f>AC264*AE264*V264/AF264 / AI816</f>
        <v>0</v>
      </c>
      <c r="AI264" s="78"/>
      <c r="AJ264" s="74"/>
      <c r="AK264" s="66"/>
    </row>
    <row r="265" spans="2:37" s="30" customFormat="1" ht="12" customHeight="1" x14ac:dyDescent="0.2">
      <c r="B265" s="121">
        <v>23221</v>
      </c>
      <c r="C265" s="121" t="s">
        <v>852</v>
      </c>
      <c r="D265" s="121" t="str">
        <f>_xll.BDP(C265,$D$11)</f>
        <v>JPY</v>
      </c>
      <c r="E265" s="121" t="s">
        <v>899</v>
      </c>
      <c r="F265" s="122">
        <f>_xll.BDP(C265,$F$11)</f>
        <v>14475</v>
      </c>
      <c r="G265" s="122">
        <f>_xll.BDP(C265,$G$11)</f>
        <v>14310</v>
      </c>
      <c r="H265" s="123">
        <f t="shared" si="127"/>
        <v>-165</v>
      </c>
      <c r="I265" s="124">
        <f t="shared" si="128"/>
        <v>-1.1398963730569949</v>
      </c>
      <c r="J265" s="125">
        <v>0</v>
      </c>
      <c r="K265" s="121" t="str">
        <f>CONCATENATE(D816,D265, " Curncy")</f>
        <v>EURJPY Curncy</v>
      </c>
      <c r="L265" s="121">
        <f>IF(D265 = D816,1,_xll.BDP(K265,$L$11))</f>
        <v>1</v>
      </c>
      <c r="M265" s="264">
        <f>IF(D265 = D816,1,_xll.BDP(K265,$M$11)*L265)</f>
        <v>130.85</v>
      </c>
      <c r="N265" s="127">
        <f t="shared" si="129"/>
        <v>0</v>
      </c>
      <c r="O265" s="128">
        <f>N265 / AA750</f>
        <v>0</v>
      </c>
      <c r="P265" s="276">
        <f>N265 / AA816</f>
        <v>0</v>
      </c>
      <c r="Q265" s="129">
        <f t="shared" si="130"/>
        <v>0</v>
      </c>
      <c r="R265" s="130">
        <f>Q265 / AA750*100</f>
        <v>0</v>
      </c>
      <c r="S265" s="286">
        <f>Q265 / AA816*100</f>
        <v>0</v>
      </c>
      <c r="T265" s="130">
        <f t="shared" si="131"/>
        <v>0</v>
      </c>
      <c r="U265" s="286">
        <f t="shared" si="132"/>
        <v>0</v>
      </c>
      <c r="V265" s="121">
        <f t="shared" si="133"/>
        <v>1</v>
      </c>
      <c r="W265" s="121">
        <v>0</v>
      </c>
      <c r="X265" s="121">
        <v>1</v>
      </c>
      <c r="Y265" s="128">
        <f t="shared" si="134"/>
        <v>0</v>
      </c>
      <c r="Z265" s="128">
        <f t="shared" si="135"/>
        <v>0</v>
      </c>
      <c r="AA265" s="75"/>
      <c r="AB265" s="131">
        <f>_xll.BDH(C265,$AB$11,$D$1,$D$1)</f>
        <v>14360</v>
      </c>
      <c r="AC265" s="131">
        <f t="shared" si="136"/>
        <v>115</v>
      </c>
      <c r="AD265" s="191">
        <f t="shared" si="137"/>
        <v>0.80083565459610029</v>
      </c>
      <c r="AE265" s="133">
        <v>0</v>
      </c>
      <c r="AF265" s="134">
        <f>IF(D265 = D816,1,_xll.BDP(K265,$AF$11)*L265)</f>
        <v>130.34</v>
      </c>
      <c r="AG265" s="135">
        <f>AC265*AE265*V265/AF265 / AI750</f>
        <v>0</v>
      </c>
      <c r="AH265" s="301">
        <f>AC265*AE265*V265/AF265 / AI816</f>
        <v>0</v>
      </c>
      <c r="AI265" s="78"/>
      <c r="AJ265" s="74"/>
      <c r="AK265" s="66"/>
    </row>
    <row r="266" spans="2:37" s="30" customFormat="1" ht="12" customHeight="1" x14ac:dyDescent="0.2">
      <c r="B266" s="121">
        <v>66</v>
      </c>
      <c r="C266" s="121" t="s">
        <v>855</v>
      </c>
      <c r="D266" s="121" t="str">
        <f>_xll.BDP(C266,$D$11)</f>
        <v>JPY</v>
      </c>
      <c r="E266" s="121" t="s">
        <v>900</v>
      </c>
      <c r="F266" s="122">
        <f>_xll.BDP(C266,$F$11)</f>
        <v>588000</v>
      </c>
      <c r="G266" s="122">
        <f>_xll.BDP(C266,$G$11)</f>
        <v>601000</v>
      </c>
      <c r="H266" s="123">
        <f t="shared" si="127"/>
        <v>13000</v>
      </c>
      <c r="I266" s="124">
        <f t="shared" si="128"/>
        <v>2.2108843537414966</v>
      </c>
      <c r="J266" s="125">
        <v>0</v>
      </c>
      <c r="K266" s="121" t="str">
        <f>CONCATENATE(D816,D266, " Curncy")</f>
        <v>EURJPY Curncy</v>
      </c>
      <c r="L266" s="121">
        <f>IF(D266 = D816,1,_xll.BDP(K266,$L$11))</f>
        <v>1</v>
      </c>
      <c r="M266" s="264">
        <f>IF(D266 = D816,1,_xll.BDP(K266,$M$11)*L266)</f>
        <v>130.85</v>
      </c>
      <c r="N266" s="127">
        <f t="shared" si="129"/>
        <v>0</v>
      </c>
      <c r="O266" s="128">
        <f>N266 / AA750</f>
        <v>0</v>
      </c>
      <c r="P266" s="276">
        <f>N266 / AA816</f>
        <v>0</v>
      </c>
      <c r="Q266" s="129">
        <f t="shared" si="130"/>
        <v>0</v>
      </c>
      <c r="R266" s="130">
        <f>Q266 / AA750*100</f>
        <v>0</v>
      </c>
      <c r="S266" s="286">
        <f>Q266 / AA816*100</f>
        <v>0</v>
      </c>
      <c r="T266" s="130">
        <f t="shared" si="131"/>
        <v>0</v>
      </c>
      <c r="U266" s="286">
        <f t="shared" si="132"/>
        <v>0</v>
      </c>
      <c r="V266" s="121">
        <f t="shared" si="133"/>
        <v>1</v>
      </c>
      <c r="W266" s="121">
        <v>0</v>
      </c>
      <c r="X266" s="121">
        <v>1</v>
      </c>
      <c r="Y266" s="128">
        <f t="shared" si="134"/>
        <v>0</v>
      </c>
      <c r="Z266" s="128">
        <f t="shared" si="135"/>
        <v>0</v>
      </c>
      <c r="AA266" s="75"/>
      <c r="AB266" s="131">
        <f>_xll.BDH(C266,$AB$11,$D$1,$D$1)</f>
        <v>586000</v>
      </c>
      <c r="AC266" s="131">
        <f t="shared" si="136"/>
        <v>2000</v>
      </c>
      <c r="AD266" s="191">
        <f t="shared" si="137"/>
        <v>0.34129692832764508</v>
      </c>
      <c r="AE266" s="133">
        <v>0</v>
      </c>
      <c r="AF266" s="134">
        <f>IF(D266 = D816,1,_xll.BDP(K266,$AF$11)*L266)</f>
        <v>130.34</v>
      </c>
      <c r="AG266" s="135">
        <f>AC266*AE266*V266/AF266 / AI750</f>
        <v>0</v>
      </c>
      <c r="AH266" s="301">
        <f>AC266*AE266*V266/AF266 / AI816</f>
        <v>0</v>
      </c>
      <c r="AI266" s="78"/>
      <c r="AJ266" s="74"/>
      <c r="AK266" s="66"/>
    </row>
    <row r="267" spans="2:37" s="30" customFormat="1" ht="12" customHeight="1" x14ac:dyDescent="0.2">
      <c r="B267" s="121">
        <v>3250</v>
      </c>
      <c r="C267" s="121" t="s">
        <v>854</v>
      </c>
      <c r="D267" s="121" t="str">
        <f>_xll.BDP(C267,$D$11)</f>
        <v>JPY</v>
      </c>
      <c r="E267" s="121" t="s">
        <v>1385</v>
      </c>
      <c r="F267" s="122">
        <f>_xll.BDP(C267,$F$11)</f>
        <v>845</v>
      </c>
      <c r="G267" s="122">
        <f>_xll.BDP(C267,$G$11)</f>
        <v>834</v>
      </c>
      <c r="H267" s="123">
        <f t="shared" si="127"/>
        <v>-11</v>
      </c>
      <c r="I267" s="124">
        <f t="shared" si="128"/>
        <v>-1.3017751479289941</v>
      </c>
      <c r="J267" s="125">
        <v>0</v>
      </c>
      <c r="K267" s="121" t="str">
        <f>CONCATENATE(D816,D267, " Curncy")</f>
        <v>EURJPY Curncy</v>
      </c>
      <c r="L267" s="121">
        <f>IF(D267 = D816,1,_xll.BDP(K267,$L$11))</f>
        <v>1</v>
      </c>
      <c r="M267" s="264">
        <f>IF(D267 = D816,1,_xll.BDP(K267,$M$11)*L267)</f>
        <v>130.85</v>
      </c>
      <c r="N267" s="127">
        <f t="shared" si="129"/>
        <v>0</v>
      </c>
      <c r="O267" s="128">
        <f>N267 / AA750</f>
        <v>0</v>
      </c>
      <c r="P267" s="276">
        <f>N267 / AA816</f>
        <v>0</v>
      </c>
      <c r="Q267" s="129">
        <f t="shared" si="130"/>
        <v>0</v>
      </c>
      <c r="R267" s="130">
        <f>Q267 / AA750*100</f>
        <v>0</v>
      </c>
      <c r="S267" s="286">
        <f>Q267 / AA816*100</f>
        <v>0</v>
      </c>
      <c r="T267" s="130">
        <f t="shared" si="131"/>
        <v>0</v>
      </c>
      <c r="U267" s="286">
        <f t="shared" si="132"/>
        <v>0</v>
      </c>
      <c r="V267" s="121">
        <f t="shared" si="133"/>
        <v>1</v>
      </c>
      <c r="W267" s="121">
        <v>0</v>
      </c>
      <c r="X267" s="121">
        <v>1</v>
      </c>
      <c r="Y267" s="128">
        <f t="shared" si="134"/>
        <v>0</v>
      </c>
      <c r="Z267" s="128">
        <f t="shared" si="135"/>
        <v>0</v>
      </c>
      <c r="AA267" s="75"/>
      <c r="AB267" s="131">
        <f>_xll.BDH(C267,$AB$11,$D$1,$D$1)</f>
        <v>831</v>
      </c>
      <c r="AC267" s="131">
        <f t="shared" si="136"/>
        <v>14</v>
      </c>
      <c r="AD267" s="191">
        <f t="shared" si="137"/>
        <v>1.684717208182912</v>
      </c>
      <c r="AE267" s="133">
        <v>0</v>
      </c>
      <c r="AF267" s="134">
        <f>IF(D267 = D816,1,_xll.BDP(K267,$AF$11)*L267)</f>
        <v>130.34</v>
      </c>
      <c r="AG267" s="135">
        <f>AC267*AE267*V267/AF267 / AI750</f>
        <v>0</v>
      </c>
      <c r="AH267" s="301">
        <f>AC267*AE267*V267/AF267 / AI816</f>
        <v>0</v>
      </c>
      <c r="AI267" s="78"/>
      <c r="AJ267" s="74"/>
      <c r="AK267" s="66"/>
    </row>
    <row r="268" spans="2:37" s="30" customFormat="1" ht="12" customHeight="1" x14ac:dyDescent="0.2">
      <c r="B268" s="121">
        <v>677</v>
      </c>
      <c r="C268" s="121" t="s">
        <v>858</v>
      </c>
      <c r="D268" s="121" t="str">
        <f>_xll.BDP(C268,$D$11)</f>
        <v>JPY</v>
      </c>
      <c r="E268" s="121" t="s">
        <v>903</v>
      </c>
      <c r="F268" s="122">
        <f>_xll.BDP(C268,$F$11)</f>
        <v>2327.5</v>
      </c>
      <c r="G268" s="122">
        <f>_xll.BDP(C268,$G$11)</f>
        <v>2324.5</v>
      </c>
      <c r="H268" s="123">
        <f t="shared" si="127"/>
        <v>-3</v>
      </c>
      <c r="I268" s="124">
        <f t="shared" si="128"/>
        <v>-0.12889366272824918</v>
      </c>
      <c r="J268" s="125">
        <v>0</v>
      </c>
      <c r="K268" s="121" t="str">
        <f>CONCATENATE(D816,D268, " Curncy")</f>
        <v>EURJPY Curncy</v>
      </c>
      <c r="L268" s="121">
        <f>IF(D268 = D816,1,_xll.BDP(K268,$L$11))</f>
        <v>1</v>
      </c>
      <c r="M268" s="264">
        <f>IF(D268 = D816,1,_xll.BDP(K268,$M$11)*L268)</f>
        <v>130.85</v>
      </c>
      <c r="N268" s="127">
        <f t="shared" si="129"/>
        <v>0</v>
      </c>
      <c r="O268" s="128">
        <f>N268 / AA750</f>
        <v>0</v>
      </c>
      <c r="P268" s="276">
        <f>N268 / AA816</f>
        <v>0</v>
      </c>
      <c r="Q268" s="129">
        <f t="shared" si="130"/>
        <v>0</v>
      </c>
      <c r="R268" s="130">
        <f>Q268 / AA750*100</f>
        <v>0</v>
      </c>
      <c r="S268" s="286">
        <f>Q268 / AA816*100</f>
        <v>0</v>
      </c>
      <c r="T268" s="130">
        <f t="shared" si="131"/>
        <v>0</v>
      </c>
      <c r="U268" s="286">
        <f t="shared" si="132"/>
        <v>0</v>
      </c>
      <c r="V268" s="121">
        <f t="shared" si="133"/>
        <v>1</v>
      </c>
      <c r="W268" s="121">
        <v>0</v>
      </c>
      <c r="X268" s="121">
        <v>1</v>
      </c>
      <c r="Y268" s="128">
        <f t="shared" si="134"/>
        <v>0</v>
      </c>
      <c r="Z268" s="128">
        <f t="shared" si="135"/>
        <v>0</v>
      </c>
      <c r="AA268" s="75"/>
      <c r="AB268" s="131">
        <f>_xll.BDH(C268,$AB$11,$D$1,$D$1)</f>
        <v>2320</v>
      </c>
      <c r="AC268" s="131">
        <f t="shared" si="136"/>
        <v>7.5</v>
      </c>
      <c r="AD268" s="191">
        <f t="shared" si="137"/>
        <v>0.32327586206896552</v>
      </c>
      <c r="AE268" s="133">
        <v>0</v>
      </c>
      <c r="AF268" s="134">
        <f>IF(D268 = D816,1,_xll.BDP(K268,$AF$11)*L268)</f>
        <v>130.34</v>
      </c>
      <c r="AG268" s="135">
        <f>AC268*AE268*V268/AF268 / AI750</f>
        <v>0</v>
      </c>
      <c r="AH268" s="301">
        <f>AC268*AE268*V268/AF268 / AI816</f>
        <v>0</v>
      </c>
      <c r="AI268" s="78"/>
      <c r="AJ268" s="74"/>
      <c r="AK268" s="66"/>
    </row>
    <row r="269" spans="2:37" s="30" customFormat="1" ht="12" customHeight="1" x14ac:dyDescent="0.2">
      <c r="B269" s="121">
        <v>24030</v>
      </c>
      <c r="C269" s="121" t="s">
        <v>856</v>
      </c>
      <c r="D269" s="121" t="str">
        <f>_xll.BDP(C269,$D$11)</f>
        <v>JPY</v>
      </c>
      <c r="E269" s="121" t="s">
        <v>901</v>
      </c>
      <c r="F269" s="122">
        <f>_xll.BDP(C269,$F$11)</f>
        <v>2605</v>
      </c>
      <c r="G269" s="122">
        <f>_xll.BDP(C269,$G$11)</f>
        <v>2570</v>
      </c>
      <c r="H269" s="123">
        <f t="shared" si="127"/>
        <v>-35</v>
      </c>
      <c r="I269" s="124">
        <f t="shared" si="128"/>
        <v>-1.3435700575815739</v>
      </c>
      <c r="J269" s="125">
        <v>0</v>
      </c>
      <c r="K269" s="121" t="str">
        <f>CONCATENATE(D816,D269, " Curncy")</f>
        <v>EURJPY Curncy</v>
      </c>
      <c r="L269" s="121">
        <f>IF(D269 = D816,1,_xll.BDP(K269,$L$11))</f>
        <v>1</v>
      </c>
      <c r="M269" s="264">
        <f>IF(D269 = D816,1,_xll.BDP(K269,$M$11)*L269)</f>
        <v>130.85</v>
      </c>
      <c r="N269" s="127">
        <f t="shared" si="129"/>
        <v>0</v>
      </c>
      <c r="O269" s="128">
        <f>N269 / AA750</f>
        <v>0</v>
      </c>
      <c r="P269" s="276">
        <f>N269 / AA816</f>
        <v>0</v>
      </c>
      <c r="Q269" s="129">
        <f t="shared" si="130"/>
        <v>0</v>
      </c>
      <c r="R269" s="130">
        <f>Q269 / AA750*100</f>
        <v>0</v>
      </c>
      <c r="S269" s="286">
        <f>Q269 / AA816*100</f>
        <v>0</v>
      </c>
      <c r="T269" s="130">
        <f t="shared" si="131"/>
        <v>0</v>
      </c>
      <c r="U269" s="286">
        <f t="shared" si="132"/>
        <v>0</v>
      </c>
      <c r="V269" s="121">
        <f t="shared" si="133"/>
        <v>1</v>
      </c>
      <c r="W269" s="121">
        <v>0</v>
      </c>
      <c r="X269" s="121">
        <v>1</v>
      </c>
      <c r="Y269" s="128">
        <f t="shared" si="134"/>
        <v>0</v>
      </c>
      <c r="Z269" s="128">
        <f t="shared" si="135"/>
        <v>0</v>
      </c>
      <c r="AA269" s="75"/>
      <c r="AB269" s="131">
        <f>_xll.BDH(C269,$AB$11,$D$1,$D$1)</f>
        <v>2704</v>
      </c>
      <c r="AC269" s="131">
        <f t="shared" si="136"/>
        <v>-99</v>
      </c>
      <c r="AD269" s="191">
        <f t="shared" si="137"/>
        <v>-3.6612426035502956</v>
      </c>
      <c r="AE269" s="133">
        <v>0</v>
      </c>
      <c r="AF269" s="134">
        <f>IF(D269 = D816,1,_xll.BDP(K269,$AF$11)*L269)</f>
        <v>130.34</v>
      </c>
      <c r="AG269" s="135">
        <f>AC269*AE269*V269/AF269 / AI750</f>
        <v>0</v>
      </c>
      <c r="AH269" s="301">
        <f>AC269*AE269*V269/AF269 / AI816</f>
        <v>0</v>
      </c>
      <c r="AI269" s="78"/>
      <c r="AJ269" s="74"/>
      <c r="AK269" s="66"/>
    </row>
    <row r="270" spans="2:37" s="30" customFormat="1" ht="12" customHeight="1" x14ac:dyDescent="0.2">
      <c r="B270" s="121">
        <v>169</v>
      </c>
      <c r="C270" s="121" t="s">
        <v>857</v>
      </c>
      <c r="D270" s="121" t="str">
        <f>_xll.BDP(C270,$D$11)</f>
        <v>JPY</v>
      </c>
      <c r="E270" s="121" t="s">
        <v>902</v>
      </c>
      <c r="F270" s="122">
        <f>_xll.BDP(C270,$F$11)</f>
        <v>614.4</v>
      </c>
      <c r="G270" s="122">
        <f>_xll.BDP(C270,$G$11)</f>
        <v>612.70000000000005</v>
      </c>
      <c r="H270" s="123">
        <f t="shared" si="127"/>
        <v>-1.6999999999999318</v>
      </c>
      <c r="I270" s="124">
        <f t="shared" si="128"/>
        <v>-0.27669270833332227</v>
      </c>
      <c r="J270" s="125">
        <v>0</v>
      </c>
      <c r="K270" s="121" t="str">
        <f>CONCATENATE(D816,D270, " Curncy")</f>
        <v>EURJPY Curncy</v>
      </c>
      <c r="L270" s="121">
        <f>IF(D270 = D816,1,_xll.BDP(K270,$L$11))</f>
        <v>1</v>
      </c>
      <c r="M270" s="264">
        <f>IF(D270 = D816,1,_xll.BDP(K270,$M$11)*L270)</f>
        <v>130.85</v>
      </c>
      <c r="N270" s="127">
        <f t="shared" si="129"/>
        <v>0</v>
      </c>
      <c r="O270" s="128">
        <f>N270 / AA750</f>
        <v>0</v>
      </c>
      <c r="P270" s="276">
        <f>N270 / AA816</f>
        <v>0</v>
      </c>
      <c r="Q270" s="129">
        <f t="shared" si="130"/>
        <v>0</v>
      </c>
      <c r="R270" s="130">
        <f>Q270 / AA750*100</f>
        <v>0</v>
      </c>
      <c r="S270" s="286">
        <f>Q270 / AA816*100</f>
        <v>0</v>
      </c>
      <c r="T270" s="130">
        <f t="shared" si="131"/>
        <v>0</v>
      </c>
      <c r="U270" s="286">
        <f t="shared" si="132"/>
        <v>0</v>
      </c>
      <c r="V270" s="121">
        <f t="shared" si="133"/>
        <v>1</v>
      </c>
      <c r="W270" s="121">
        <v>0</v>
      </c>
      <c r="X270" s="121">
        <v>1</v>
      </c>
      <c r="Y270" s="128">
        <f t="shared" si="134"/>
        <v>0</v>
      </c>
      <c r="Z270" s="128">
        <f t="shared" si="135"/>
        <v>0</v>
      </c>
      <c r="AA270" s="75"/>
      <c r="AB270" s="131">
        <f>_xll.BDH(C270,$AB$11,$D$1,$D$1)</f>
        <v>615.5</v>
      </c>
      <c r="AC270" s="131">
        <f t="shared" si="136"/>
        <v>-1.1000000000000227</v>
      </c>
      <c r="AD270" s="191">
        <f t="shared" si="137"/>
        <v>-0.17871649065800532</v>
      </c>
      <c r="AE270" s="133">
        <v>0</v>
      </c>
      <c r="AF270" s="134">
        <f>IF(D270 = D816,1,_xll.BDP(K270,$AF$11)*L270)</f>
        <v>130.34</v>
      </c>
      <c r="AG270" s="135">
        <f>AC270*AE270*V270/AF270 / AI750</f>
        <v>0</v>
      </c>
      <c r="AH270" s="301">
        <f>AC270*AE270*V270/AF270 / AI816</f>
        <v>0</v>
      </c>
      <c r="AI270" s="78"/>
      <c r="AJ270" s="74"/>
      <c r="AK270" s="66"/>
    </row>
    <row r="271" spans="2:37" s="30" customFormat="1" ht="12" customHeight="1" x14ac:dyDescent="0.2">
      <c r="B271" s="121">
        <v>18458</v>
      </c>
      <c r="C271" s="121" t="s">
        <v>21</v>
      </c>
      <c r="D271" s="121" t="str">
        <f>_xll.BDP(C271,$D$11)</f>
        <v>JPY</v>
      </c>
      <c r="E271" s="121" t="s">
        <v>320</v>
      </c>
      <c r="F271" s="122">
        <f>_xll.BDP(C271,$F$11)</f>
        <v>1858.5</v>
      </c>
      <c r="G271" s="122">
        <f>_xll.BDP(C271,$G$11)</f>
        <v>1834.5</v>
      </c>
      <c r="H271" s="123">
        <f t="shared" si="127"/>
        <v>-24</v>
      </c>
      <c r="I271" s="124">
        <f t="shared" si="128"/>
        <v>-1.2913640032284099</v>
      </c>
      <c r="J271" s="125">
        <v>90000</v>
      </c>
      <c r="K271" s="121" t="str">
        <f>CONCATENATE(D816,D271, " Curncy")</f>
        <v>EURJPY Curncy</v>
      </c>
      <c r="L271" s="121">
        <f>IF(D271 = D816,1,_xll.BDP(K271,$L$11))</f>
        <v>1</v>
      </c>
      <c r="M271" s="264">
        <f>IF(D271 = D816,1,_xll.BDP(K271,$M$11)*L271)</f>
        <v>130.85</v>
      </c>
      <c r="N271" s="127">
        <f t="shared" si="129"/>
        <v>-16507.451280091707</v>
      </c>
      <c r="O271" s="128">
        <f>N271 / AA750</f>
        <v>-9.9945101981189545E-5</v>
      </c>
      <c r="P271" s="276">
        <f>N271 / AA816</f>
        <v>-9.2160334579138062E-5</v>
      </c>
      <c r="Q271" s="129">
        <f t="shared" si="130"/>
        <v>1261788.3072220101</v>
      </c>
      <c r="R271" s="130">
        <f>Q271 / AA750*100</f>
        <v>0.76395537326871765</v>
      </c>
      <c r="S271" s="286">
        <f>Q271 / AA816*100</f>
        <v>0.70445055743928675</v>
      </c>
      <c r="T271" s="130">
        <f t="shared" si="131"/>
        <v>0</v>
      </c>
      <c r="U271" s="286">
        <f t="shared" si="132"/>
        <v>0.76395537326871765</v>
      </c>
      <c r="V271" s="121">
        <f t="shared" si="133"/>
        <v>1</v>
      </c>
      <c r="W271" s="121">
        <v>0</v>
      </c>
      <c r="X271" s="121">
        <v>1</v>
      </c>
      <c r="Y271" s="128">
        <f t="shared" si="134"/>
        <v>0</v>
      </c>
      <c r="Z271" s="128">
        <f t="shared" si="135"/>
        <v>0</v>
      </c>
      <c r="AA271" s="75"/>
      <c r="AB271" s="131">
        <f>_xll.BDH(C271,$AB$11,$D$1,$D$1)</f>
        <v>1892.5</v>
      </c>
      <c r="AC271" s="131">
        <f t="shared" si="136"/>
        <v>-34</v>
      </c>
      <c r="AD271" s="191">
        <f t="shared" si="137"/>
        <v>-1.7965653896961691</v>
      </c>
      <c r="AE271" s="133">
        <v>90000</v>
      </c>
      <c r="AF271" s="134">
        <f>IF(D271 = D816,1,_xll.BDP(K271,$AF$11)*L271)</f>
        <v>130.34</v>
      </c>
      <c r="AG271" s="135">
        <f>AC271*AE271*V271/AF271 / AI750</f>
        <v>-1.4115374048440598E-4</v>
      </c>
      <c r="AH271" s="301">
        <f>AC271*AE271*V271/AF271 / AI816</f>
        <v>-1.3022083845802966E-4</v>
      </c>
      <c r="AI271" s="78"/>
      <c r="AJ271" s="74"/>
      <c r="AK271" s="66"/>
    </row>
    <row r="272" spans="2:37" ht="12" customHeight="1" x14ac:dyDescent="0.2">
      <c r="B272" s="121">
        <v>27649</v>
      </c>
      <c r="C272" s="121" t="s">
        <v>463</v>
      </c>
      <c r="D272" s="121" t="str">
        <f>_xll.BDP(C272,$D$11)</f>
        <v>JPY</v>
      </c>
      <c r="E272" s="121" t="s">
        <v>464</v>
      </c>
      <c r="F272" s="122">
        <f>_xll.BDP(C272,$F$11)</f>
        <v>2017</v>
      </c>
      <c r="G272" s="122">
        <f>_xll.BDP(C272,$G$11)</f>
        <v>2015</v>
      </c>
      <c r="H272" s="123">
        <f t="shared" ref="H272:H290" si="138">IF(OR(OR(G272="#N/A N/A",G272="#N/A Real Time"),OR(F272="#N/A N/A",F272="#N/A Real Time")),0,  G272 - F272)</f>
        <v>-2</v>
      </c>
      <c r="I272" s="124">
        <f t="shared" ref="I272:I290" si="139">IF(OR(F272=0,F272="#N/A N/A"),0,H272 / F272*100)</f>
        <v>-9.9157164105106582E-2</v>
      </c>
      <c r="J272" s="125">
        <v>49400</v>
      </c>
      <c r="K272" s="121" t="str">
        <f>CONCATENATE(D816,D272, " Curncy")</f>
        <v>EURJPY Curncy</v>
      </c>
      <c r="L272" s="121">
        <f>IF(D272 = D816,1,_xll.BDP(K272,$L$11))</f>
        <v>1</v>
      </c>
      <c r="M272" s="264">
        <f>IF(D272 = D816,1,_xll.BDP(K272,$M$11)*L272)</f>
        <v>130.85</v>
      </c>
      <c r="N272" s="127">
        <f t="shared" ref="N272:N290" si="140">H272*J272*V272/M272</f>
        <v>-755.06304929308374</v>
      </c>
      <c r="O272" s="128">
        <f>N272 / AA750</f>
        <v>-4.5715629980284851E-6</v>
      </c>
      <c r="P272" s="276">
        <f>N272 / AA816</f>
        <v>-4.2154819705642783E-6</v>
      </c>
      <c r="Q272" s="129">
        <f t="shared" ref="Q272:Q290" si="141">IF(J272=0,0,G272*J272*V272/M272)</f>
        <v>760726.0221627818</v>
      </c>
      <c r="R272" s="130">
        <f>Q272 / AA750*100</f>
        <v>0.46058497205136983</v>
      </c>
      <c r="S272" s="286">
        <f>Q272 / AA816*100</f>
        <v>0.42470980853435103</v>
      </c>
      <c r="T272" s="130">
        <f t="shared" ref="T272:T290" si="142">IF(S272&lt;0,R272,0)</f>
        <v>0</v>
      </c>
      <c r="U272" s="286">
        <f t="shared" ref="U272:U290" si="143">IF(S272&gt;0,R272,0)</f>
        <v>0.46058497205136983</v>
      </c>
      <c r="V272" s="121">
        <f t="shared" ref="V272:V290" si="144">IF(EXACT(D272,UPPER(D272)),1,0.01)/X272</f>
        <v>1</v>
      </c>
      <c r="W272" s="121">
        <v>0</v>
      </c>
      <c r="X272" s="121">
        <v>1</v>
      </c>
      <c r="Y272" s="128">
        <f t="shared" ref="Y272:Y290" si="145">IF(AND(S272&lt;0,O272&gt;0),O272,0)</f>
        <v>0</v>
      </c>
      <c r="Z272" s="128">
        <f t="shared" ref="Z272:Z290" si="146">IF(AND(S272&gt;0,O272&gt;0),O272,0)</f>
        <v>0</v>
      </c>
      <c r="AA272" s="75"/>
      <c r="AB272" s="131">
        <f>_xll.BDH(C272,$AB$11,$D$1,$D$1)</f>
        <v>2023</v>
      </c>
      <c r="AC272" s="131">
        <f t="shared" ref="AC272:AC290" si="147">IF(OR(OR(F272="#N/A N/A",F272="#N/A Real Time"),OR(AB272="#N/A N/A",AB272="#N/A Real Time")),0,  F272 - AB272)</f>
        <v>-6</v>
      </c>
      <c r="AD272" s="191">
        <f t="shared" ref="AD272:AD290" si="148">IF(OR(AB272=0,AB272="#N/A N/A"),0,AC272 / AB272*100)</f>
        <v>-0.29658922392486409</v>
      </c>
      <c r="AE272" s="133">
        <v>49400</v>
      </c>
      <c r="AF272" s="134">
        <f>IF(D272 = D816,1,_xll.BDP(K272,$AF$11)*L272)</f>
        <v>130.34</v>
      </c>
      <c r="AG272" s="135">
        <f>AC272*AE272*V272/AF272 / AI750</f>
        <v>-1.3672538784175793E-5</v>
      </c>
      <c r="AH272" s="301">
        <f>AC272*AE272*V272/AF272 / AI816</f>
        <v>-1.2613547882013067E-5</v>
      </c>
      <c r="AI272" s="78"/>
      <c r="AJ272" s="74"/>
      <c r="AK272" s="66"/>
    </row>
    <row r="273" spans="2:37" s="30" customFormat="1" ht="12" customHeight="1" x14ac:dyDescent="0.2">
      <c r="B273" s="121">
        <v>24215</v>
      </c>
      <c r="C273" s="121" t="s">
        <v>860</v>
      </c>
      <c r="D273" s="121" t="str">
        <f>_xll.BDP(C273,$D$11)</f>
        <v>JPY</v>
      </c>
      <c r="E273" s="121" t="s">
        <v>905</v>
      </c>
      <c r="F273" s="122">
        <f>_xll.BDP(C273,$F$11)</f>
        <v>10200</v>
      </c>
      <c r="G273" s="122">
        <f>_xll.BDP(C273,$G$11)</f>
        <v>9990</v>
      </c>
      <c r="H273" s="123">
        <f t="shared" si="138"/>
        <v>-210</v>
      </c>
      <c r="I273" s="124">
        <f t="shared" si="139"/>
        <v>-2.0588235294117645</v>
      </c>
      <c r="J273" s="125">
        <v>0</v>
      </c>
      <c r="K273" s="121" t="str">
        <f>CONCATENATE(D816,D273, " Curncy")</f>
        <v>EURJPY Curncy</v>
      </c>
      <c r="L273" s="121">
        <f>IF(D273 = D816,1,_xll.BDP(K273,$L$11))</f>
        <v>1</v>
      </c>
      <c r="M273" s="264">
        <f>IF(D273 = D816,1,_xll.BDP(K273,$M$11)*L273)</f>
        <v>130.85</v>
      </c>
      <c r="N273" s="127">
        <f t="shared" si="140"/>
        <v>0</v>
      </c>
      <c r="O273" s="128">
        <f>N273 / AA750</f>
        <v>0</v>
      </c>
      <c r="P273" s="276">
        <f>N273 / AA816</f>
        <v>0</v>
      </c>
      <c r="Q273" s="129">
        <f t="shared" si="141"/>
        <v>0</v>
      </c>
      <c r="R273" s="130">
        <f>Q273 / AA750*100</f>
        <v>0</v>
      </c>
      <c r="S273" s="286">
        <f>Q273 / AA816*100</f>
        <v>0</v>
      </c>
      <c r="T273" s="130">
        <f t="shared" si="142"/>
        <v>0</v>
      </c>
      <c r="U273" s="286">
        <f t="shared" si="143"/>
        <v>0</v>
      </c>
      <c r="V273" s="121">
        <f t="shared" si="144"/>
        <v>1</v>
      </c>
      <c r="W273" s="121">
        <v>0</v>
      </c>
      <c r="X273" s="121">
        <v>1</v>
      </c>
      <c r="Y273" s="128">
        <f t="shared" si="145"/>
        <v>0</v>
      </c>
      <c r="Z273" s="128">
        <f t="shared" si="146"/>
        <v>0</v>
      </c>
      <c r="AA273" s="75"/>
      <c r="AB273" s="131">
        <f>_xll.BDH(C273,$AB$11,$D$1,$D$1)</f>
        <v>10350</v>
      </c>
      <c r="AC273" s="131">
        <f t="shared" si="147"/>
        <v>-150</v>
      </c>
      <c r="AD273" s="191">
        <f t="shared" si="148"/>
        <v>-1.4492753623188406</v>
      </c>
      <c r="AE273" s="133">
        <v>0</v>
      </c>
      <c r="AF273" s="134">
        <f>IF(D273 = D816,1,_xll.BDP(K273,$AF$11)*L273)</f>
        <v>130.34</v>
      </c>
      <c r="AG273" s="135">
        <f>AC273*AE273*V273/AF273 / AI750</f>
        <v>0</v>
      </c>
      <c r="AH273" s="301">
        <f>AC273*AE273*V273/AF273 / AI816</f>
        <v>0</v>
      </c>
      <c r="AI273" s="78"/>
      <c r="AJ273" s="74"/>
      <c r="AK273" s="66"/>
    </row>
    <row r="274" spans="2:37" s="30" customFormat="1" ht="12" customHeight="1" x14ac:dyDescent="0.2">
      <c r="B274" s="121">
        <v>23459</v>
      </c>
      <c r="C274" s="121" t="s">
        <v>862</v>
      </c>
      <c r="D274" s="121" t="str">
        <f>_xll.BDP(C274,$D$11)</f>
        <v>JPY</v>
      </c>
      <c r="E274" s="121" t="s">
        <v>907</v>
      </c>
      <c r="F274" s="122">
        <f>_xll.BDP(C274,$F$11)</f>
        <v>4470</v>
      </c>
      <c r="G274" s="122">
        <f>_xll.BDP(C274,$G$11)</f>
        <v>4440</v>
      </c>
      <c r="H274" s="123">
        <f t="shared" si="138"/>
        <v>-30</v>
      </c>
      <c r="I274" s="124">
        <f t="shared" si="139"/>
        <v>-0.67114093959731547</v>
      </c>
      <c r="J274" s="125">
        <v>0</v>
      </c>
      <c r="K274" s="121" t="str">
        <f>CONCATENATE(D816,D274, " Curncy")</f>
        <v>EURJPY Curncy</v>
      </c>
      <c r="L274" s="121">
        <f>IF(D274 = D816,1,_xll.BDP(K274,$L$11))</f>
        <v>1</v>
      </c>
      <c r="M274" s="264">
        <f>IF(D274 = D816,1,_xll.BDP(K274,$M$11)*L274)</f>
        <v>130.85</v>
      </c>
      <c r="N274" s="127">
        <f t="shared" si="140"/>
        <v>0</v>
      </c>
      <c r="O274" s="128">
        <f>N274 / AA750</f>
        <v>0</v>
      </c>
      <c r="P274" s="276">
        <f>N274 / AA816</f>
        <v>0</v>
      </c>
      <c r="Q274" s="129">
        <f t="shared" si="141"/>
        <v>0</v>
      </c>
      <c r="R274" s="130">
        <f>Q274 / AA750*100</f>
        <v>0</v>
      </c>
      <c r="S274" s="286">
        <f>Q274 / AA816*100</f>
        <v>0</v>
      </c>
      <c r="T274" s="130">
        <f t="shared" si="142"/>
        <v>0</v>
      </c>
      <c r="U274" s="286">
        <f t="shared" si="143"/>
        <v>0</v>
      </c>
      <c r="V274" s="121">
        <f t="shared" si="144"/>
        <v>1</v>
      </c>
      <c r="W274" s="121">
        <v>0</v>
      </c>
      <c r="X274" s="121">
        <v>1</v>
      </c>
      <c r="Y274" s="128">
        <f t="shared" si="145"/>
        <v>0</v>
      </c>
      <c r="Z274" s="128">
        <f t="shared" si="146"/>
        <v>0</v>
      </c>
      <c r="AA274" s="75"/>
      <c r="AB274" s="131">
        <f>_xll.BDH(C274,$AB$11,$D$1,$D$1)</f>
        <v>4455</v>
      </c>
      <c r="AC274" s="131">
        <f t="shared" si="147"/>
        <v>15</v>
      </c>
      <c r="AD274" s="191">
        <f t="shared" si="148"/>
        <v>0.33670033670033667</v>
      </c>
      <c r="AE274" s="133">
        <v>0</v>
      </c>
      <c r="AF274" s="134">
        <f>IF(D274 = D816,1,_xll.BDP(K274,$AF$11)*L274)</f>
        <v>130.34</v>
      </c>
      <c r="AG274" s="135">
        <f>AC274*AE274*V274/AF274 / AI750</f>
        <v>0</v>
      </c>
      <c r="AH274" s="301">
        <f>AC274*AE274*V274/AF274 / AI816</f>
        <v>0</v>
      </c>
      <c r="AI274" s="78"/>
      <c r="AJ274" s="74"/>
      <c r="AK274" s="66"/>
    </row>
    <row r="275" spans="2:37" s="30" customFormat="1" ht="12" customHeight="1" x14ac:dyDescent="0.2">
      <c r="B275" s="121">
        <v>583</v>
      </c>
      <c r="C275" s="121" t="s">
        <v>863</v>
      </c>
      <c r="D275" s="121" t="str">
        <f>_xll.BDP(C275,$D$11)</f>
        <v>JPY</v>
      </c>
      <c r="E275" s="121" t="s">
        <v>908</v>
      </c>
      <c r="F275" s="122">
        <f>_xll.BDP(C275,$F$11)</f>
        <v>4543</v>
      </c>
      <c r="G275" s="122">
        <f>_xll.BDP(C275,$G$11)</f>
        <v>4542</v>
      </c>
      <c r="H275" s="123">
        <f t="shared" si="138"/>
        <v>-1</v>
      </c>
      <c r="I275" s="124">
        <f t="shared" si="139"/>
        <v>-2.2011886418666079E-2</v>
      </c>
      <c r="J275" s="125">
        <v>0</v>
      </c>
      <c r="K275" s="121" t="str">
        <f>CONCATENATE(D816,D275, " Curncy")</f>
        <v>EURJPY Curncy</v>
      </c>
      <c r="L275" s="121">
        <f>IF(D275 = D816,1,_xll.BDP(K275,$L$11))</f>
        <v>1</v>
      </c>
      <c r="M275" s="264">
        <f>IF(D275 = D816,1,_xll.BDP(K275,$M$11)*L275)</f>
        <v>130.85</v>
      </c>
      <c r="N275" s="127">
        <f t="shared" si="140"/>
        <v>0</v>
      </c>
      <c r="O275" s="128">
        <f>N275 / AA750</f>
        <v>0</v>
      </c>
      <c r="P275" s="276">
        <f>N275 / AA816</f>
        <v>0</v>
      </c>
      <c r="Q275" s="129">
        <f t="shared" si="141"/>
        <v>0</v>
      </c>
      <c r="R275" s="130">
        <f>Q275 / AA750*100</f>
        <v>0</v>
      </c>
      <c r="S275" s="286">
        <f>Q275 / AA816*100</f>
        <v>0</v>
      </c>
      <c r="T275" s="130">
        <f t="shared" si="142"/>
        <v>0</v>
      </c>
      <c r="U275" s="286">
        <f t="shared" si="143"/>
        <v>0</v>
      </c>
      <c r="V275" s="121">
        <f t="shared" si="144"/>
        <v>1</v>
      </c>
      <c r="W275" s="121">
        <v>0</v>
      </c>
      <c r="X275" s="121">
        <v>1</v>
      </c>
      <c r="Y275" s="128">
        <f t="shared" si="145"/>
        <v>0</v>
      </c>
      <c r="Z275" s="128">
        <f t="shared" si="146"/>
        <v>0</v>
      </c>
      <c r="AA275" s="75"/>
      <c r="AB275" s="131">
        <f>_xll.BDH(C275,$AB$11,$D$1,$D$1)</f>
        <v>4500</v>
      </c>
      <c r="AC275" s="131">
        <f t="shared" si="147"/>
        <v>43</v>
      </c>
      <c r="AD275" s="191">
        <f t="shared" si="148"/>
        <v>0.95555555555555549</v>
      </c>
      <c r="AE275" s="133">
        <v>0</v>
      </c>
      <c r="AF275" s="134">
        <f>IF(D275 = D816,1,_xll.BDP(K275,$AF$11)*L275)</f>
        <v>130.34</v>
      </c>
      <c r="AG275" s="135">
        <f>AC275*AE275*V275/AF275 / AI750</f>
        <v>0</v>
      </c>
      <c r="AH275" s="301">
        <f>AC275*AE275*V275/AF275 / AI816</f>
        <v>0</v>
      </c>
      <c r="AI275" s="78"/>
      <c r="AJ275" s="74"/>
      <c r="AK275" s="66"/>
    </row>
    <row r="276" spans="2:37" s="30" customFormat="1" ht="12" customHeight="1" x14ac:dyDescent="0.2">
      <c r="B276" s="121">
        <v>25547</v>
      </c>
      <c r="C276" s="121" t="s">
        <v>163</v>
      </c>
      <c r="D276" s="121" t="str">
        <f>_xll.BDP(C276,$D$11)</f>
        <v>JPY</v>
      </c>
      <c r="E276" s="121" t="s">
        <v>465</v>
      </c>
      <c r="F276" s="122">
        <f>_xll.BDP(C276,$F$11)</f>
        <v>3245</v>
      </c>
      <c r="G276" s="122">
        <f>_xll.BDP(C276,$G$11)</f>
        <v>3195</v>
      </c>
      <c r="H276" s="123">
        <f t="shared" si="138"/>
        <v>-50</v>
      </c>
      <c r="I276" s="124">
        <f t="shared" si="139"/>
        <v>-1.5408320493066257</v>
      </c>
      <c r="J276" s="125">
        <v>-61170</v>
      </c>
      <c r="K276" s="121" t="str">
        <f>CONCATENATE(D816,D276, " Curncy")</f>
        <v>EURJPY Curncy</v>
      </c>
      <c r="L276" s="121">
        <f>IF(D276 = D816,1,_xll.BDP(K276,$L$11))</f>
        <v>1</v>
      </c>
      <c r="M276" s="264">
        <f>IF(D276 = D816,1,_xll.BDP(K276,$M$11)*L276)</f>
        <v>130.85</v>
      </c>
      <c r="N276" s="127">
        <f t="shared" si="140"/>
        <v>23374.092472296525</v>
      </c>
      <c r="O276" s="128">
        <f>N276 / AA750</f>
        <v>1.4151948815253161E-4</v>
      </c>
      <c r="P276" s="276">
        <f>N276 / AA816</f>
        <v>1.3049647375476563E-4</v>
      </c>
      <c r="Q276" s="129">
        <f t="shared" si="141"/>
        <v>-1493604.5089797478</v>
      </c>
      <c r="R276" s="130">
        <f>Q276 / AA750*100</f>
        <v>-0.90430952929467689</v>
      </c>
      <c r="S276" s="286">
        <f>Q276 / AA816*100</f>
        <v>-0.83387246729295228</v>
      </c>
      <c r="T276" s="130">
        <f t="shared" si="142"/>
        <v>-0.90430952929467689</v>
      </c>
      <c r="U276" s="286">
        <f t="shared" si="143"/>
        <v>0</v>
      </c>
      <c r="V276" s="121">
        <f t="shared" si="144"/>
        <v>1</v>
      </c>
      <c r="W276" s="121">
        <v>0</v>
      </c>
      <c r="X276" s="121">
        <v>1</v>
      </c>
      <c r="Y276" s="128">
        <f t="shared" si="145"/>
        <v>1.4151948815253161E-4</v>
      </c>
      <c r="Z276" s="128">
        <f t="shared" si="146"/>
        <v>0</v>
      </c>
      <c r="AA276" s="75"/>
      <c r="AB276" s="131">
        <f>_xll.BDH(C276,$AB$11,$D$1,$D$1)</f>
        <v>3225</v>
      </c>
      <c r="AC276" s="131">
        <f t="shared" si="147"/>
        <v>20</v>
      </c>
      <c r="AD276" s="191">
        <f t="shared" si="148"/>
        <v>0.62015503875968991</v>
      </c>
      <c r="AE276" s="133">
        <v>-61170</v>
      </c>
      <c r="AF276" s="134">
        <f>IF(D276 = D816,1,_xll.BDP(K276,$AF$11)*L276)</f>
        <v>130.34</v>
      </c>
      <c r="AG276" s="135">
        <f>AC276*AE276*V276/AF276 / AI750</f>
        <v>-5.643381898974584E-5</v>
      </c>
      <c r="AH276" s="301">
        <f>AC276*AE276*V276/AF276 / AI816</f>
        <v>-5.206280188547499E-5</v>
      </c>
      <c r="AI276" s="78"/>
      <c r="AJ276" s="74"/>
      <c r="AK276" s="66"/>
    </row>
    <row r="277" spans="2:37" s="30" customFormat="1" ht="12" customHeight="1" x14ac:dyDescent="0.2">
      <c r="B277" s="121">
        <v>24443</v>
      </c>
      <c r="C277" s="121" t="s">
        <v>162</v>
      </c>
      <c r="D277" s="121" t="str">
        <f>_xll.BDP(C277,$D$11)</f>
        <v>JPY</v>
      </c>
      <c r="E277" s="121" t="s">
        <v>393</v>
      </c>
      <c r="F277" s="122">
        <f>_xll.BDP(C277,$F$11)</f>
        <v>873</v>
      </c>
      <c r="G277" s="122">
        <f>_xll.BDP(C277,$G$11)</f>
        <v>876</v>
      </c>
      <c r="H277" s="123">
        <f t="shared" si="138"/>
        <v>3</v>
      </c>
      <c r="I277" s="124">
        <f t="shared" si="139"/>
        <v>0.3436426116838488</v>
      </c>
      <c r="J277" s="125">
        <v>73900</v>
      </c>
      <c r="K277" s="121" t="str">
        <f>CONCATENATE(D816,D277, " Curncy")</f>
        <v>EURJPY Curncy</v>
      </c>
      <c r="L277" s="121">
        <f>IF(D277 = D816,1,_xll.BDP(K277,$L$11))</f>
        <v>1</v>
      </c>
      <c r="M277" s="264">
        <f>IF(D277 = D816,1,_xll.BDP(K277,$M$11)*L277)</f>
        <v>130.85</v>
      </c>
      <c r="N277" s="127">
        <f t="shared" si="140"/>
        <v>1694.3064577760795</v>
      </c>
      <c r="O277" s="128">
        <f>N277 / AA750</f>
        <v>1.0258254217235982E-5</v>
      </c>
      <c r="P277" s="276">
        <f>N277 / AA816</f>
        <v>9.4592343408309762E-6</v>
      </c>
      <c r="Q277" s="129">
        <f t="shared" si="141"/>
        <v>494737.48567061522</v>
      </c>
      <c r="R277" s="130">
        <f>Q277 / AA750*100</f>
        <v>0.29954102314329073</v>
      </c>
      <c r="S277" s="286">
        <f>Q277 / AA816*100</f>
        <v>0.27620964275226451</v>
      </c>
      <c r="T277" s="130">
        <f t="shared" si="142"/>
        <v>0</v>
      </c>
      <c r="U277" s="286">
        <f t="shared" si="143"/>
        <v>0.29954102314329073</v>
      </c>
      <c r="V277" s="121">
        <f t="shared" si="144"/>
        <v>1</v>
      </c>
      <c r="W277" s="121">
        <v>0</v>
      </c>
      <c r="X277" s="121">
        <v>1</v>
      </c>
      <c r="Y277" s="128">
        <f t="shared" si="145"/>
        <v>0</v>
      </c>
      <c r="Z277" s="128">
        <f t="shared" si="146"/>
        <v>1.0258254217235982E-5</v>
      </c>
      <c r="AA277" s="75"/>
      <c r="AB277" s="131">
        <f>_xll.BDH(C277,$AB$11,$D$1,$D$1)</f>
        <v>869</v>
      </c>
      <c r="AC277" s="131">
        <f t="shared" si="147"/>
        <v>4</v>
      </c>
      <c r="AD277" s="191">
        <f t="shared" si="148"/>
        <v>0.46029919447640966</v>
      </c>
      <c r="AE277" s="133">
        <v>73900</v>
      </c>
      <c r="AF277" s="134">
        <f>IF(D277 = D816,1,_xll.BDP(K277,$AF$11)*L277)</f>
        <v>130.34</v>
      </c>
      <c r="AG277" s="135">
        <f>AC277*AE277*V277/AF277 / AI750</f>
        <v>1.3635635845487061E-5</v>
      </c>
      <c r="AH277" s="301">
        <f>AC277*AE277*V277/AF277 / AI816</f>
        <v>1.257950321836391E-5</v>
      </c>
      <c r="AI277" s="78"/>
      <c r="AJ277" s="74"/>
      <c r="AK277" s="66"/>
    </row>
    <row r="278" spans="2:37" s="30" customFormat="1" ht="12" customHeight="1" x14ac:dyDescent="0.2">
      <c r="B278" s="121">
        <v>22749</v>
      </c>
      <c r="C278" s="121" t="s">
        <v>161</v>
      </c>
      <c r="D278" s="121" t="str">
        <f>_xll.BDP(C278,$D$11)</f>
        <v>JPY</v>
      </c>
      <c r="E278" s="121" t="s">
        <v>392</v>
      </c>
      <c r="F278" s="122">
        <f>_xll.BDP(C278,$F$11)</f>
        <v>6844</v>
      </c>
      <c r="G278" s="122">
        <f>_xll.BDP(C278,$G$11)</f>
        <v>7002</v>
      </c>
      <c r="H278" s="123">
        <f t="shared" si="138"/>
        <v>158</v>
      </c>
      <c r="I278" s="124">
        <f t="shared" si="139"/>
        <v>2.3085914669783754</v>
      </c>
      <c r="J278" s="125">
        <v>191000</v>
      </c>
      <c r="K278" s="121" t="str">
        <f>CONCATENATE(D816,D278, " Curncy")</f>
        <v>EURJPY Curncy</v>
      </c>
      <c r="L278" s="121">
        <f>IF(D278 = D816,1,_xll.BDP(K278,$L$11))</f>
        <v>1</v>
      </c>
      <c r="M278" s="264">
        <f>IF(D278 = D816,1,_xll.BDP(K278,$M$11)*L278)</f>
        <v>130.85</v>
      </c>
      <c r="N278" s="127">
        <f t="shared" si="140"/>
        <v>230630.49293083686</v>
      </c>
      <c r="O278" s="128">
        <f>N278 / AA750</f>
        <v>1.3963626331427493E-3</v>
      </c>
      <c r="P278" s="276">
        <f>N278 / AA816</f>
        <v>1.2875993411709393E-3</v>
      </c>
      <c r="Q278" s="129">
        <f t="shared" si="141"/>
        <v>10220726.022162782</v>
      </c>
      <c r="R278" s="130">
        <f>Q278 / AA750*100</f>
        <v>6.1881842767503352</v>
      </c>
      <c r="S278" s="286">
        <f>Q278 / AA816*100</f>
        <v>5.7061839157461494</v>
      </c>
      <c r="T278" s="130">
        <f t="shared" si="142"/>
        <v>0</v>
      </c>
      <c r="U278" s="286">
        <f t="shared" si="143"/>
        <v>6.1881842767503352</v>
      </c>
      <c r="V278" s="121">
        <f t="shared" si="144"/>
        <v>1</v>
      </c>
      <c r="W278" s="121">
        <v>0</v>
      </c>
      <c r="X278" s="121">
        <v>1</v>
      </c>
      <c r="Y278" s="128">
        <f t="shared" si="145"/>
        <v>0</v>
      </c>
      <c r="Z278" s="128">
        <f t="shared" si="146"/>
        <v>1.3963626331427493E-3</v>
      </c>
      <c r="AA278" s="75"/>
      <c r="AB278" s="131">
        <f>_xll.BDH(C278,$AB$11,$D$1,$D$1)</f>
        <v>6542</v>
      </c>
      <c r="AC278" s="131">
        <f t="shared" si="147"/>
        <v>302</v>
      </c>
      <c r="AD278" s="191">
        <f t="shared" si="148"/>
        <v>4.6163252827881385</v>
      </c>
      <c r="AE278" s="133">
        <v>191000</v>
      </c>
      <c r="AF278" s="134">
        <f>IF(D278 = D816,1,_xll.BDP(K278,$AF$11)*L278)</f>
        <v>130.34</v>
      </c>
      <c r="AG278" s="135">
        <f>AC278*AE278*V278/AF278 / AI750</f>
        <v>2.6607941368044135E-3</v>
      </c>
      <c r="AH278" s="301">
        <f>AC278*AE278*V278/AF278 / AI816</f>
        <v>2.4547053607634202E-3</v>
      </c>
      <c r="AI278" s="78"/>
      <c r="AJ278" s="74"/>
      <c r="AK278" s="66"/>
    </row>
    <row r="279" spans="2:37" s="30" customFormat="1" ht="12" customHeight="1" x14ac:dyDescent="0.2">
      <c r="B279" s="121">
        <v>24413</v>
      </c>
      <c r="C279" s="121" t="s">
        <v>864</v>
      </c>
      <c r="D279" s="121" t="str">
        <f>_xll.BDP(C279,$D$11)</f>
        <v>JPY</v>
      </c>
      <c r="E279" s="121" t="s">
        <v>909</v>
      </c>
      <c r="F279" s="122">
        <f>_xll.BDP(C279,$F$11)</f>
        <v>1432</v>
      </c>
      <c r="G279" s="122">
        <f>_xll.BDP(C279,$G$11)</f>
        <v>1400</v>
      </c>
      <c r="H279" s="123">
        <f t="shared" si="138"/>
        <v>-32</v>
      </c>
      <c r="I279" s="124">
        <f t="shared" si="139"/>
        <v>-2.2346368715083798</v>
      </c>
      <c r="J279" s="125">
        <v>0</v>
      </c>
      <c r="K279" s="121" t="str">
        <f>CONCATENATE(D816,D279, " Curncy")</f>
        <v>EURJPY Curncy</v>
      </c>
      <c r="L279" s="121">
        <f>IF(D279 = D816,1,_xll.BDP(K279,$L$11))</f>
        <v>1</v>
      </c>
      <c r="M279" s="264">
        <f>IF(D279 = D816,1,_xll.BDP(K279,$M$11)*L279)</f>
        <v>130.85</v>
      </c>
      <c r="N279" s="127">
        <f t="shared" si="140"/>
        <v>0</v>
      </c>
      <c r="O279" s="128">
        <f>N279 / AA750</f>
        <v>0</v>
      </c>
      <c r="P279" s="276">
        <f>N279 / AA816</f>
        <v>0</v>
      </c>
      <c r="Q279" s="129">
        <f t="shared" si="141"/>
        <v>0</v>
      </c>
      <c r="R279" s="130">
        <f>Q279 / AA750*100</f>
        <v>0</v>
      </c>
      <c r="S279" s="286">
        <f>Q279 / AA816*100</f>
        <v>0</v>
      </c>
      <c r="T279" s="130">
        <f t="shared" si="142"/>
        <v>0</v>
      </c>
      <c r="U279" s="286">
        <f t="shared" si="143"/>
        <v>0</v>
      </c>
      <c r="V279" s="121">
        <f t="shared" si="144"/>
        <v>1</v>
      </c>
      <c r="W279" s="121">
        <v>0</v>
      </c>
      <c r="X279" s="121">
        <v>1</v>
      </c>
      <c r="Y279" s="128">
        <f t="shared" si="145"/>
        <v>0</v>
      </c>
      <c r="Z279" s="128">
        <f t="shared" si="146"/>
        <v>0</v>
      </c>
      <c r="AA279" s="75"/>
      <c r="AB279" s="131">
        <f>_xll.BDH(C279,$AB$11,$D$1,$D$1)</f>
        <v>1438</v>
      </c>
      <c r="AC279" s="131">
        <f t="shared" si="147"/>
        <v>-6</v>
      </c>
      <c r="AD279" s="191">
        <f t="shared" si="148"/>
        <v>-0.41724617524339358</v>
      </c>
      <c r="AE279" s="133">
        <v>0</v>
      </c>
      <c r="AF279" s="134">
        <f>IF(D279 = D816,1,_xll.BDP(K279,$AF$11)*L279)</f>
        <v>130.34</v>
      </c>
      <c r="AG279" s="135">
        <f>AC279*AE279*V279/AF279 / AI750</f>
        <v>0</v>
      </c>
      <c r="AH279" s="301">
        <f>AC279*AE279*V279/AF279 / AI816</f>
        <v>0</v>
      </c>
      <c r="AI279" s="78"/>
      <c r="AJ279" s="74"/>
      <c r="AK279" s="66"/>
    </row>
    <row r="280" spans="2:37" s="30" customFormat="1" ht="12" customHeight="1" x14ac:dyDescent="0.2">
      <c r="B280" s="121">
        <v>21029</v>
      </c>
      <c r="C280" s="121" t="s">
        <v>865</v>
      </c>
      <c r="D280" s="121" t="str">
        <f>_xll.BDP(C280,$D$11)</f>
        <v>JPY</v>
      </c>
      <c r="E280" s="121" t="s">
        <v>910</v>
      </c>
      <c r="F280" s="122">
        <f>_xll.BDP(C280,$F$11)</f>
        <v>5190</v>
      </c>
      <c r="G280" s="122">
        <f>_xll.BDP(C280,$G$11)</f>
        <v>5180</v>
      </c>
      <c r="H280" s="123">
        <f t="shared" si="138"/>
        <v>-10</v>
      </c>
      <c r="I280" s="124">
        <f t="shared" si="139"/>
        <v>-0.19267822736030829</v>
      </c>
      <c r="J280" s="125">
        <v>0</v>
      </c>
      <c r="K280" s="121" t="str">
        <f>CONCATENATE(D816,D280, " Curncy")</f>
        <v>EURJPY Curncy</v>
      </c>
      <c r="L280" s="121">
        <f>IF(D280 = D816,1,_xll.BDP(K280,$L$11))</f>
        <v>1</v>
      </c>
      <c r="M280" s="264">
        <f>IF(D280 = D816,1,_xll.BDP(K280,$M$11)*L280)</f>
        <v>130.85</v>
      </c>
      <c r="N280" s="127">
        <f t="shared" si="140"/>
        <v>0</v>
      </c>
      <c r="O280" s="128">
        <f>N280 / AA750</f>
        <v>0</v>
      </c>
      <c r="P280" s="276">
        <f>N280 / AA816</f>
        <v>0</v>
      </c>
      <c r="Q280" s="129">
        <f t="shared" si="141"/>
        <v>0</v>
      </c>
      <c r="R280" s="130">
        <f>Q280 / AA750*100</f>
        <v>0</v>
      </c>
      <c r="S280" s="286">
        <f>Q280 / AA816*100</f>
        <v>0</v>
      </c>
      <c r="T280" s="130">
        <f t="shared" si="142"/>
        <v>0</v>
      </c>
      <c r="U280" s="286">
        <f t="shared" si="143"/>
        <v>0</v>
      </c>
      <c r="V280" s="121">
        <f t="shared" si="144"/>
        <v>1</v>
      </c>
      <c r="W280" s="121">
        <v>0</v>
      </c>
      <c r="X280" s="121">
        <v>1</v>
      </c>
      <c r="Y280" s="128">
        <f t="shared" si="145"/>
        <v>0</v>
      </c>
      <c r="Z280" s="128">
        <f t="shared" si="146"/>
        <v>0</v>
      </c>
      <c r="AA280" s="75"/>
      <c r="AB280" s="131">
        <f>_xll.BDH(C280,$AB$11,$D$1,$D$1)</f>
        <v>5070</v>
      </c>
      <c r="AC280" s="131">
        <f t="shared" si="147"/>
        <v>120</v>
      </c>
      <c r="AD280" s="191">
        <f t="shared" si="148"/>
        <v>2.3668639053254439</v>
      </c>
      <c r="AE280" s="133">
        <v>0</v>
      </c>
      <c r="AF280" s="134">
        <f>IF(D280 = D816,1,_xll.BDP(K280,$AF$11)*L280)</f>
        <v>130.34</v>
      </c>
      <c r="AG280" s="135">
        <f>AC280*AE280*V280/AF280 / AI750</f>
        <v>0</v>
      </c>
      <c r="AH280" s="301">
        <f>AC280*AE280*V280/AF280 / AI816</f>
        <v>0</v>
      </c>
      <c r="AI280" s="78"/>
      <c r="AJ280" s="74"/>
      <c r="AK280" s="66"/>
    </row>
    <row r="281" spans="2:37" s="30" customFormat="1" ht="12" customHeight="1" x14ac:dyDescent="0.2">
      <c r="B281" s="121">
        <v>23220</v>
      </c>
      <c r="C281" s="121" t="s">
        <v>160</v>
      </c>
      <c r="D281" s="121" t="str">
        <f>_xll.BDP(C281,$D$11)</f>
        <v>JPY</v>
      </c>
      <c r="E281" s="121" t="s">
        <v>315</v>
      </c>
      <c r="F281" s="122">
        <f>_xll.BDP(C281,$F$11)</f>
        <v>4815</v>
      </c>
      <c r="G281" s="122">
        <f>_xll.BDP(C281,$G$11)</f>
        <v>4750</v>
      </c>
      <c r="H281" s="123">
        <f t="shared" si="138"/>
        <v>-65</v>
      </c>
      <c r="I281" s="124">
        <f t="shared" si="139"/>
        <v>-1.3499480789200415</v>
      </c>
      <c r="J281" s="125">
        <v>84400</v>
      </c>
      <c r="K281" s="121" t="str">
        <f>CONCATENATE(D816,D281, " Curncy")</f>
        <v>EURJPY Curncy</v>
      </c>
      <c r="L281" s="121">
        <f>IF(D281 = D816,1,_xll.BDP(K281,$L$11))</f>
        <v>1</v>
      </c>
      <c r="M281" s="264">
        <f>IF(D281 = D816,1,_xll.BDP(K281,$M$11)*L281)</f>
        <v>130.85</v>
      </c>
      <c r="N281" s="127">
        <f t="shared" si="140"/>
        <v>-41925.8693160107</v>
      </c>
      <c r="O281" s="128">
        <f>N281 / AA750</f>
        <v>-2.5384205068000273E-4</v>
      </c>
      <c r="P281" s="276">
        <f>N281 / AA816</f>
        <v>-2.3407018310238491E-4</v>
      </c>
      <c r="Q281" s="129">
        <f t="shared" si="141"/>
        <v>3063813.5269392435</v>
      </c>
      <c r="R281" s="130">
        <f>Q281 / AA750*100</f>
        <v>1.8549996011230967</v>
      </c>
      <c r="S281" s="286">
        <f>Q281 / AA816*100</f>
        <v>1.7105128765174282</v>
      </c>
      <c r="T281" s="130">
        <f t="shared" si="142"/>
        <v>0</v>
      </c>
      <c r="U281" s="286">
        <f t="shared" si="143"/>
        <v>1.8549996011230967</v>
      </c>
      <c r="V281" s="121">
        <f t="shared" si="144"/>
        <v>1</v>
      </c>
      <c r="W281" s="121">
        <v>0</v>
      </c>
      <c r="X281" s="121">
        <v>1</v>
      </c>
      <c r="Y281" s="128">
        <f t="shared" si="145"/>
        <v>0</v>
      </c>
      <c r="Z281" s="128">
        <f t="shared" si="146"/>
        <v>0</v>
      </c>
      <c r="AA281" s="75"/>
      <c r="AB281" s="131">
        <f>_xll.BDH(C281,$AB$11,$D$1,$D$1)</f>
        <v>4860</v>
      </c>
      <c r="AC281" s="131">
        <f t="shared" si="147"/>
        <v>-45</v>
      </c>
      <c r="AD281" s="191">
        <f t="shared" si="148"/>
        <v>-0.92592592592592582</v>
      </c>
      <c r="AE281" s="133">
        <v>84400</v>
      </c>
      <c r="AF281" s="134">
        <f>IF(D281 = D816,1,_xll.BDP(K281,$AF$11)*L281)</f>
        <v>130.34</v>
      </c>
      <c r="AG281" s="135">
        <f>AC281*AE281*V281/AF281 / AI750</f>
        <v>-1.7519670142476272E-4</v>
      </c>
      <c r="AH281" s="301">
        <f>AC281*AE281*V281/AF281 / AI816</f>
        <v>-1.6162704067437797E-4</v>
      </c>
      <c r="AI281" s="78"/>
      <c r="AJ281" s="74"/>
      <c r="AK281" s="66"/>
    </row>
    <row r="282" spans="2:37" s="30" customFormat="1" ht="12" customHeight="1" x14ac:dyDescent="0.2">
      <c r="B282" s="121">
        <v>773</v>
      </c>
      <c r="C282" s="121" t="s">
        <v>159</v>
      </c>
      <c r="D282" s="121" t="str">
        <f>_xll.BDP(C282,$D$11)</f>
        <v>JPY</v>
      </c>
      <c r="E282" s="121" t="s">
        <v>391</v>
      </c>
      <c r="F282" s="122">
        <f>_xll.BDP(C282,$F$11)</f>
        <v>4415</v>
      </c>
      <c r="G282" s="122">
        <f>_xll.BDP(C282,$G$11)</f>
        <v>4410</v>
      </c>
      <c r="H282" s="123">
        <f t="shared" si="138"/>
        <v>-5</v>
      </c>
      <c r="I282" s="124">
        <f t="shared" si="139"/>
        <v>-0.11325028312570783</v>
      </c>
      <c r="J282" s="125">
        <v>18520</v>
      </c>
      <c r="K282" s="121" t="str">
        <f>CONCATENATE(D816,D282, " Curncy")</f>
        <v>EURJPY Curncy</v>
      </c>
      <c r="L282" s="121">
        <f>IF(D282 = D816,1,_xll.BDP(K282,$L$11))</f>
        <v>1</v>
      </c>
      <c r="M282" s="264">
        <f>IF(D282 = D816,1,_xll.BDP(K282,$M$11)*L282)</f>
        <v>130.85</v>
      </c>
      <c r="N282" s="127">
        <f t="shared" si="140"/>
        <v>-707.68055024837599</v>
      </c>
      <c r="O282" s="128">
        <f>N282 / AA750</f>
        <v>-4.2846835386380335E-6</v>
      </c>
      <c r="P282" s="276">
        <f>N282 / AA816</f>
        <v>-3.9509476768649006E-6</v>
      </c>
      <c r="Q282" s="129">
        <f t="shared" si="141"/>
        <v>624174.24531906762</v>
      </c>
      <c r="R282" s="130">
        <f>Q282 / AA750*100</f>
        <v>0.37790908810787455</v>
      </c>
      <c r="S282" s="286">
        <f>Q282 / AA816*100</f>
        <v>0.34847358509948417</v>
      </c>
      <c r="T282" s="130">
        <f t="shared" si="142"/>
        <v>0</v>
      </c>
      <c r="U282" s="286">
        <f t="shared" si="143"/>
        <v>0.37790908810787455</v>
      </c>
      <c r="V282" s="121">
        <f t="shared" si="144"/>
        <v>1</v>
      </c>
      <c r="W282" s="121">
        <v>0</v>
      </c>
      <c r="X282" s="121">
        <v>1</v>
      </c>
      <c r="Y282" s="128">
        <f t="shared" si="145"/>
        <v>0</v>
      </c>
      <c r="Z282" s="128">
        <f t="shared" si="146"/>
        <v>0</v>
      </c>
      <c r="AA282" s="75"/>
      <c r="AB282" s="131">
        <f>_xll.BDH(C282,$AB$11,$D$1,$D$1)</f>
        <v>4543</v>
      </c>
      <c r="AC282" s="131">
        <f t="shared" si="147"/>
        <v>-128</v>
      </c>
      <c r="AD282" s="191">
        <f t="shared" si="148"/>
        <v>-2.8175214615892581</v>
      </c>
      <c r="AE282" s="133">
        <v>18520</v>
      </c>
      <c r="AF282" s="134">
        <f>IF(D282 = D816,1,_xll.BDP(K282,$AF$11)*L282)</f>
        <v>130.34</v>
      </c>
      <c r="AG282" s="135">
        <f>AC282*AE282*V282/AF282 / AI750</f>
        <v>-1.0935078792245536E-4</v>
      </c>
      <c r="AH282" s="301">
        <f>AC282*AE282*V282/AF282 / AI816</f>
        <v>-1.0088114732518521E-4</v>
      </c>
      <c r="AI282" s="78"/>
      <c r="AJ282" s="74"/>
      <c r="AK282" s="66"/>
    </row>
    <row r="283" spans="2:37" s="30" customFormat="1" ht="12" customHeight="1" x14ac:dyDescent="0.2">
      <c r="B283" s="121">
        <v>19476</v>
      </c>
      <c r="C283" s="121" t="s">
        <v>511</v>
      </c>
      <c r="D283" s="121" t="str">
        <f>_xll.BDP(C283,$D$11)</f>
        <v>JPY</v>
      </c>
      <c r="E283" s="121" t="s">
        <v>512</v>
      </c>
      <c r="F283" s="122">
        <f>_xll.BDP(C283,$F$11)</f>
        <v>1583</v>
      </c>
      <c r="G283" s="122">
        <f>_xll.BDP(C283,$G$11)</f>
        <v>1555</v>
      </c>
      <c r="H283" s="123">
        <f t="shared" si="138"/>
        <v>-28</v>
      </c>
      <c r="I283" s="124">
        <f t="shared" si="139"/>
        <v>-1.7687934301958308</v>
      </c>
      <c r="J283" s="125">
        <v>0</v>
      </c>
      <c r="K283" s="121" t="str">
        <f>CONCATENATE(D816,D283, " Curncy")</f>
        <v>EURJPY Curncy</v>
      </c>
      <c r="L283" s="121">
        <f>IF(D283 = D816,1,_xll.BDP(K283,$L$11))</f>
        <v>1</v>
      </c>
      <c r="M283" s="264">
        <f>IF(D283 = D816,1,_xll.BDP(K283,$M$11)*L283)</f>
        <v>130.85</v>
      </c>
      <c r="N283" s="127">
        <f t="shared" si="140"/>
        <v>0</v>
      </c>
      <c r="O283" s="128">
        <f>N283 / AA750</f>
        <v>0</v>
      </c>
      <c r="P283" s="276">
        <f>N283 / AA816</f>
        <v>0</v>
      </c>
      <c r="Q283" s="129">
        <f t="shared" si="141"/>
        <v>0</v>
      </c>
      <c r="R283" s="130">
        <f>Q283 / AA750*100</f>
        <v>0</v>
      </c>
      <c r="S283" s="286">
        <f>Q283 / AA816*100</f>
        <v>0</v>
      </c>
      <c r="T283" s="130">
        <f t="shared" si="142"/>
        <v>0</v>
      </c>
      <c r="U283" s="286">
        <f t="shared" si="143"/>
        <v>0</v>
      </c>
      <c r="V283" s="121">
        <f t="shared" si="144"/>
        <v>1</v>
      </c>
      <c r="W283" s="121">
        <v>0</v>
      </c>
      <c r="X283" s="121">
        <v>1</v>
      </c>
      <c r="Y283" s="128">
        <f t="shared" si="145"/>
        <v>0</v>
      </c>
      <c r="Z283" s="128">
        <f t="shared" si="146"/>
        <v>0</v>
      </c>
      <c r="AA283" s="75"/>
      <c r="AB283" s="131">
        <f>_xll.BDH(C283,$AB$11,$D$1,$D$1)</f>
        <v>1598</v>
      </c>
      <c r="AC283" s="131">
        <f t="shared" si="147"/>
        <v>-15</v>
      </c>
      <c r="AD283" s="191">
        <f t="shared" si="148"/>
        <v>-0.93867334167709648</v>
      </c>
      <c r="AE283" s="133">
        <v>0</v>
      </c>
      <c r="AF283" s="134">
        <f>IF(D283 = D816,1,_xll.BDP(K283,$AF$11)*L283)</f>
        <v>130.34</v>
      </c>
      <c r="AG283" s="135">
        <f>AC283*AE283*V283/AF283 / AI750</f>
        <v>0</v>
      </c>
      <c r="AH283" s="301">
        <f>AC283*AE283*V283/AF283 / AI816</f>
        <v>0</v>
      </c>
      <c r="AI283" s="78"/>
      <c r="AJ283" s="74"/>
      <c r="AK283" s="66"/>
    </row>
    <row r="284" spans="2:37" s="30" customFormat="1" ht="12" customHeight="1" x14ac:dyDescent="0.2">
      <c r="B284" s="121">
        <v>27664</v>
      </c>
      <c r="C284" s="121" t="s">
        <v>466</v>
      </c>
      <c r="D284" s="121" t="str">
        <f>_xll.BDP(C284,$D$11)</f>
        <v>JPY</v>
      </c>
      <c r="E284" s="121" t="s">
        <v>467</v>
      </c>
      <c r="F284" s="122">
        <f>_xll.BDP(C284,$F$11)</f>
        <v>1197</v>
      </c>
      <c r="G284" s="122">
        <f>_xll.BDP(C284,$G$11)</f>
        <v>1205</v>
      </c>
      <c r="H284" s="123">
        <f t="shared" si="138"/>
        <v>8</v>
      </c>
      <c r="I284" s="124">
        <f t="shared" si="139"/>
        <v>0.66833751044277356</v>
      </c>
      <c r="J284" s="125">
        <v>51900</v>
      </c>
      <c r="K284" s="121" t="str">
        <f>CONCATENATE(D816,D284, " Curncy")</f>
        <v>EURJPY Curncy</v>
      </c>
      <c r="L284" s="121">
        <f>IF(D284 = D816,1,_xll.BDP(K284,$L$11))</f>
        <v>1</v>
      </c>
      <c r="M284" s="264">
        <f>IF(D284 = D816,1,_xll.BDP(K284,$M$11)*L284)</f>
        <v>130.85</v>
      </c>
      <c r="N284" s="127">
        <f t="shared" si="140"/>
        <v>3173.0989682842951</v>
      </c>
      <c r="O284" s="128">
        <f>N284 / AA750</f>
        <v>1.921166960305088E-5</v>
      </c>
      <c r="P284" s="276">
        <f>N284 / AA816</f>
        <v>1.7715264313545428E-5</v>
      </c>
      <c r="Q284" s="129">
        <f t="shared" si="141"/>
        <v>477948.03209782194</v>
      </c>
      <c r="R284" s="130">
        <f>Q284 / AA750*100</f>
        <v>0.28937577339595388</v>
      </c>
      <c r="S284" s="286">
        <f>Q284 / AA816*100</f>
        <v>0.26683616872277799</v>
      </c>
      <c r="T284" s="130">
        <f t="shared" si="142"/>
        <v>0</v>
      </c>
      <c r="U284" s="286">
        <f t="shared" si="143"/>
        <v>0.28937577339595388</v>
      </c>
      <c r="V284" s="121">
        <f t="shared" si="144"/>
        <v>1</v>
      </c>
      <c r="W284" s="121">
        <v>0</v>
      </c>
      <c r="X284" s="121">
        <v>1</v>
      </c>
      <c r="Y284" s="128">
        <f t="shared" si="145"/>
        <v>0</v>
      </c>
      <c r="Z284" s="128">
        <f t="shared" si="146"/>
        <v>1.921166960305088E-5</v>
      </c>
      <c r="AA284" s="75"/>
      <c r="AB284" s="131">
        <f>_xll.BDH(C284,$AB$11,$D$1,$D$1)</f>
        <v>1177</v>
      </c>
      <c r="AC284" s="131">
        <f t="shared" si="147"/>
        <v>20</v>
      </c>
      <c r="AD284" s="191">
        <f t="shared" si="148"/>
        <v>1.6992353440951573</v>
      </c>
      <c r="AE284" s="133">
        <v>51900</v>
      </c>
      <c r="AF284" s="134">
        <f>IF(D284 = D816,1,_xll.BDP(K284,$AF$11)*L284)</f>
        <v>130.34</v>
      </c>
      <c r="AG284" s="135">
        <f>AC284*AE284*V284/AF284 / AI750</f>
        <v>4.7881562948631834E-5</v>
      </c>
      <c r="AH284" s="301">
        <f>AC284*AE284*V284/AF284 / AI816</f>
        <v>4.4172951084782609E-5</v>
      </c>
      <c r="AI284" s="78"/>
      <c r="AJ284" s="74"/>
      <c r="AK284" s="66"/>
    </row>
    <row r="285" spans="2:37" s="30" customFormat="1" ht="12" customHeight="1" x14ac:dyDescent="0.2">
      <c r="B285" s="121">
        <v>25585</v>
      </c>
      <c r="C285" s="121" t="s">
        <v>867</v>
      </c>
      <c r="D285" s="121" t="str">
        <f>_xll.BDP(C285,$D$11)</f>
        <v>JPY</v>
      </c>
      <c r="E285" s="121" t="s">
        <v>912</v>
      </c>
      <c r="F285" s="122">
        <f>_xll.BDP(C285,$F$11)</f>
        <v>20165</v>
      </c>
      <c r="G285" s="122">
        <f>_xll.BDP(C285,$G$11)</f>
        <v>19900</v>
      </c>
      <c r="H285" s="123">
        <f t="shared" si="138"/>
        <v>-265</v>
      </c>
      <c r="I285" s="124">
        <f t="shared" si="139"/>
        <v>-1.3141581948921399</v>
      </c>
      <c r="J285" s="125">
        <v>0</v>
      </c>
      <c r="K285" s="121" t="str">
        <f>CONCATENATE(D816,D285, " Curncy")</f>
        <v>EURJPY Curncy</v>
      </c>
      <c r="L285" s="121">
        <f>IF(D285 = D816,1,_xll.BDP(K285,$L$11))</f>
        <v>1</v>
      </c>
      <c r="M285" s="264">
        <f>IF(D285 = D816,1,_xll.BDP(K285,$M$11)*L285)</f>
        <v>130.85</v>
      </c>
      <c r="N285" s="127">
        <f t="shared" si="140"/>
        <v>0</v>
      </c>
      <c r="O285" s="128">
        <f>N285 / AA750</f>
        <v>0</v>
      </c>
      <c r="P285" s="276">
        <f>N285 / AA816</f>
        <v>0</v>
      </c>
      <c r="Q285" s="129">
        <f t="shared" si="141"/>
        <v>0</v>
      </c>
      <c r="R285" s="130">
        <f>Q285 / AA750*100</f>
        <v>0</v>
      </c>
      <c r="S285" s="286">
        <f>Q285 / AA816*100</f>
        <v>0</v>
      </c>
      <c r="T285" s="130">
        <f t="shared" si="142"/>
        <v>0</v>
      </c>
      <c r="U285" s="286">
        <f t="shared" si="143"/>
        <v>0</v>
      </c>
      <c r="V285" s="121">
        <f t="shared" si="144"/>
        <v>1</v>
      </c>
      <c r="W285" s="121">
        <v>0</v>
      </c>
      <c r="X285" s="121">
        <v>1</v>
      </c>
      <c r="Y285" s="128">
        <f t="shared" si="145"/>
        <v>0</v>
      </c>
      <c r="Z285" s="128">
        <f t="shared" si="146"/>
        <v>0</v>
      </c>
      <c r="AA285" s="75"/>
      <c r="AB285" s="131">
        <f>_xll.BDH(C285,$AB$11,$D$1,$D$1)</f>
        <v>20500</v>
      </c>
      <c r="AC285" s="131">
        <f t="shared" si="147"/>
        <v>-335</v>
      </c>
      <c r="AD285" s="191">
        <f t="shared" si="148"/>
        <v>-1.6341463414634148</v>
      </c>
      <c r="AE285" s="133">
        <v>0</v>
      </c>
      <c r="AF285" s="134">
        <f>IF(D285 = D816,1,_xll.BDP(K285,$AF$11)*L285)</f>
        <v>130.34</v>
      </c>
      <c r="AG285" s="135">
        <f>AC285*AE285*V285/AF285 / AI750</f>
        <v>0</v>
      </c>
      <c r="AH285" s="301">
        <f>AC285*AE285*V285/AF285 / AI816</f>
        <v>0</v>
      </c>
      <c r="AI285" s="78"/>
      <c r="AJ285" s="74"/>
      <c r="AK285" s="66"/>
    </row>
    <row r="286" spans="2:37" s="30" customFormat="1" ht="12" customHeight="1" x14ac:dyDescent="0.2">
      <c r="B286" s="121">
        <v>18611</v>
      </c>
      <c r="C286" s="121" t="s">
        <v>868</v>
      </c>
      <c r="D286" s="121" t="str">
        <f>_xll.BDP(C286,$D$11)</f>
        <v>JPY</v>
      </c>
      <c r="E286" s="121" t="s">
        <v>913</v>
      </c>
      <c r="F286" s="122">
        <f>_xll.BDP(C286,$F$11)</f>
        <v>6330</v>
      </c>
      <c r="G286" s="122">
        <f>_xll.BDP(C286,$G$11)</f>
        <v>6270</v>
      </c>
      <c r="H286" s="123">
        <f t="shared" si="138"/>
        <v>-60</v>
      </c>
      <c r="I286" s="124">
        <f t="shared" si="139"/>
        <v>-0.94786729857819907</v>
      </c>
      <c r="J286" s="125">
        <v>0</v>
      </c>
      <c r="K286" s="121" t="str">
        <f>CONCATENATE(D816,D286, " Curncy")</f>
        <v>EURJPY Curncy</v>
      </c>
      <c r="L286" s="121">
        <f>IF(D286 = D816,1,_xll.BDP(K286,$L$11))</f>
        <v>1</v>
      </c>
      <c r="M286" s="264">
        <f>IF(D286 = D816,1,_xll.BDP(K286,$M$11)*L286)</f>
        <v>130.85</v>
      </c>
      <c r="N286" s="127">
        <f t="shared" si="140"/>
        <v>0</v>
      </c>
      <c r="O286" s="128">
        <f>N286 / AA750</f>
        <v>0</v>
      </c>
      <c r="P286" s="276">
        <f>N286 / AA816</f>
        <v>0</v>
      </c>
      <c r="Q286" s="129">
        <f t="shared" si="141"/>
        <v>0</v>
      </c>
      <c r="R286" s="130">
        <f>Q286 / AA750*100</f>
        <v>0</v>
      </c>
      <c r="S286" s="286">
        <f>Q286 / AA816*100</f>
        <v>0</v>
      </c>
      <c r="T286" s="130">
        <f t="shared" si="142"/>
        <v>0</v>
      </c>
      <c r="U286" s="286">
        <f t="shared" si="143"/>
        <v>0</v>
      </c>
      <c r="V286" s="121">
        <f t="shared" si="144"/>
        <v>1</v>
      </c>
      <c r="W286" s="121">
        <v>0</v>
      </c>
      <c r="X286" s="121">
        <v>1</v>
      </c>
      <c r="Y286" s="128">
        <f t="shared" si="145"/>
        <v>0</v>
      </c>
      <c r="Z286" s="128">
        <f t="shared" si="146"/>
        <v>0</v>
      </c>
      <c r="AA286" s="75"/>
      <c r="AB286" s="131">
        <f>_xll.BDH(C286,$AB$11,$D$1,$D$1)</f>
        <v>6350</v>
      </c>
      <c r="AC286" s="131">
        <f t="shared" si="147"/>
        <v>-20</v>
      </c>
      <c r="AD286" s="191">
        <f t="shared" si="148"/>
        <v>-0.31496062992125984</v>
      </c>
      <c r="AE286" s="133">
        <v>0</v>
      </c>
      <c r="AF286" s="134">
        <f>IF(D286 = D816,1,_xll.BDP(K286,$AF$11)*L286)</f>
        <v>130.34</v>
      </c>
      <c r="AG286" s="135">
        <f>AC286*AE286*V286/AF286 / AI750</f>
        <v>0</v>
      </c>
      <c r="AH286" s="301">
        <f>AC286*AE286*V286/AF286 / AI816</f>
        <v>0</v>
      </c>
      <c r="AI286" s="78"/>
      <c r="AJ286" s="74"/>
      <c r="AK286" s="66"/>
    </row>
    <row r="287" spans="2:37" s="30" customFormat="1" ht="12" customHeight="1" x14ac:dyDescent="0.2">
      <c r="B287" s="121">
        <v>8555</v>
      </c>
      <c r="C287" s="121" t="s">
        <v>869</v>
      </c>
      <c r="D287" s="121" t="str">
        <f>_xll.BDP(C287,$D$11)</f>
        <v>JPY</v>
      </c>
      <c r="E287" s="121" t="s">
        <v>914</v>
      </c>
      <c r="F287" s="122">
        <f>_xll.BDP(C287,$F$11)</f>
        <v>6779</v>
      </c>
      <c r="G287" s="122">
        <f>_xll.BDP(C287,$G$11)</f>
        <v>6730</v>
      </c>
      <c r="H287" s="123">
        <f t="shared" si="138"/>
        <v>-49</v>
      </c>
      <c r="I287" s="124">
        <f t="shared" si="139"/>
        <v>-0.72282047499631208</v>
      </c>
      <c r="J287" s="125">
        <v>0</v>
      </c>
      <c r="K287" s="121" t="str">
        <f>CONCATENATE(D816,D287, " Curncy")</f>
        <v>EURJPY Curncy</v>
      </c>
      <c r="L287" s="121">
        <f>IF(D287 = D816,1,_xll.BDP(K287,$L$11))</f>
        <v>1</v>
      </c>
      <c r="M287" s="264">
        <f>IF(D287 = D816,1,_xll.BDP(K287,$M$11)*L287)</f>
        <v>130.85</v>
      </c>
      <c r="N287" s="127">
        <f t="shared" si="140"/>
        <v>0</v>
      </c>
      <c r="O287" s="128">
        <f>N287 / AA750</f>
        <v>0</v>
      </c>
      <c r="P287" s="276">
        <f>N287 / AA816</f>
        <v>0</v>
      </c>
      <c r="Q287" s="129">
        <f t="shared" si="141"/>
        <v>0</v>
      </c>
      <c r="R287" s="130">
        <f>Q287 / AA750*100</f>
        <v>0</v>
      </c>
      <c r="S287" s="286">
        <f>Q287 / AA816*100</f>
        <v>0</v>
      </c>
      <c r="T287" s="130">
        <f t="shared" si="142"/>
        <v>0</v>
      </c>
      <c r="U287" s="286">
        <f t="shared" si="143"/>
        <v>0</v>
      </c>
      <c r="V287" s="121">
        <f t="shared" si="144"/>
        <v>1</v>
      </c>
      <c r="W287" s="121">
        <v>0</v>
      </c>
      <c r="X287" s="121">
        <v>1</v>
      </c>
      <c r="Y287" s="128">
        <f t="shared" si="145"/>
        <v>0</v>
      </c>
      <c r="Z287" s="128">
        <f t="shared" si="146"/>
        <v>0</v>
      </c>
      <c r="AA287" s="75"/>
      <c r="AB287" s="131">
        <f>_xll.BDH(C287,$AB$11,$D$1,$D$1)</f>
        <v>6891</v>
      </c>
      <c r="AC287" s="131">
        <f t="shared" si="147"/>
        <v>-112</v>
      </c>
      <c r="AD287" s="191">
        <f t="shared" si="148"/>
        <v>-1.6253083732404587</v>
      </c>
      <c r="AE287" s="133">
        <v>0</v>
      </c>
      <c r="AF287" s="134">
        <f>IF(D287 = D816,1,_xll.BDP(K287,$AF$11)*L287)</f>
        <v>130.34</v>
      </c>
      <c r="AG287" s="135">
        <f>AC287*AE287*V287/AF287 / AI750</f>
        <v>0</v>
      </c>
      <c r="AH287" s="301">
        <f>AC287*AE287*V287/AF287 / AI816</f>
        <v>0</v>
      </c>
      <c r="AI287" s="78"/>
      <c r="AJ287" s="74"/>
      <c r="AK287" s="66"/>
    </row>
    <row r="288" spans="2:37" s="30" customFormat="1" ht="12" customHeight="1" x14ac:dyDescent="0.2">
      <c r="B288" s="121">
        <v>27477</v>
      </c>
      <c r="C288" s="121" t="s">
        <v>870</v>
      </c>
      <c r="D288" s="121" t="str">
        <f>_xll.BDP(C288,$D$11)</f>
        <v>JPY</v>
      </c>
      <c r="E288" s="121" t="s">
        <v>915</v>
      </c>
      <c r="F288" s="122">
        <f>_xll.BDP(C288,$F$11)</f>
        <v>3110</v>
      </c>
      <c r="G288" s="122">
        <f>_xll.BDP(C288,$G$11)</f>
        <v>3090</v>
      </c>
      <c r="H288" s="123">
        <f t="shared" si="138"/>
        <v>-20</v>
      </c>
      <c r="I288" s="124">
        <f t="shared" si="139"/>
        <v>-0.64308681672025725</v>
      </c>
      <c r="J288" s="125">
        <v>0</v>
      </c>
      <c r="K288" s="121" t="str">
        <f>CONCATENATE(D816,D288, " Curncy")</f>
        <v>EURJPY Curncy</v>
      </c>
      <c r="L288" s="121">
        <f>IF(D288 = D816,1,_xll.BDP(K288,$L$11))</f>
        <v>1</v>
      </c>
      <c r="M288" s="264">
        <f>IF(D288 = D816,1,_xll.BDP(K288,$M$11)*L288)</f>
        <v>130.85</v>
      </c>
      <c r="N288" s="127">
        <f t="shared" si="140"/>
        <v>0</v>
      </c>
      <c r="O288" s="128">
        <f>N288 / AA750</f>
        <v>0</v>
      </c>
      <c r="P288" s="276">
        <f>N288 / AA816</f>
        <v>0</v>
      </c>
      <c r="Q288" s="129">
        <f t="shared" si="141"/>
        <v>0</v>
      </c>
      <c r="R288" s="130">
        <f>Q288 / AA750*100</f>
        <v>0</v>
      </c>
      <c r="S288" s="286">
        <f>Q288 / AA816*100</f>
        <v>0</v>
      </c>
      <c r="T288" s="130">
        <f t="shared" si="142"/>
        <v>0</v>
      </c>
      <c r="U288" s="286">
        <f t="shared" si="143"/>
        <v>0</v>
      </c>
      <c r="V288" s="121">
        <f t="shared" si="144"/>
        <v>1</v>
      </c>
      <c r="W288" s="121">
        <v>0</v>
      </c>
      <c r="X288" s="121">
        <v>1</v>
      </c>
      <c r="Y288" s="128">
        <f t="shared" si="145"/>
        <v>0</v>
      </c>
      <c r="Z288" s="128">
        <f t="shared" si="146"/>
        <v>0</v>
      </c>
      <c r="AA288" s="75"/>
      <c r="AB288" s="131">
        <f>_xll.BDH(C288,$AB$11,$D$1,$D$1)</f>
        <v>3145</v>
      </c>
      <c r="AC288" s="131">
        <f t="shared" si="147"/>
        <v>-35</v>
      </c>
      <c r="AD288" s="191">
        <f t="shared" si="148"/>
        <v>-1.1128775834658187</v>
      </c>
      <c r="AE288" s="133">
        <v>0</v>
      </c>
      <c r="AF288" s="134">
        <f>IF(D288 = D816,1,_xll.BDP(K288,$AF$11)*L288)</f>
        <v>130.34</v>
      </c>
      <c r="AG288" s="135">
        <f>AC288*AE288*V288/AF288 / AI750</f>
        <v>0</v>
      </c>
      <c r="AH288" s="301">
        <f>AC288*AE288*V288/AF288 / AI816</f>
        <v>0</v>
      </c>
      <c r="AI288" s="78"/>
      <c r="AJ288" s="74"/>
      <c r="AK288" s="66"/>
    </row>
    <row r="289" spans="1:37" s="30" customFormat="1" ht="12" customHeight="1" x14ac:dyDescent="0.2">
      <c r="B289" s="121">
        <v>23869</v>
      </c>
      <c r="C289" s="121" t="s">
        <v>872</v>
      </c>
      <c r="D289" s="121" t="str">
        <f>_xll.BDP(C289,$D$11)</f>
        <v>JPY</v>
      </c>
      <c r="E289" s="121" t="s">
        <v>917</v>
      </c>
      <c r="F289" s="122">
        <f>_xll.BDP(C289,$F$11)</f>
        <v>498</v>
      </c>
      <c r="G289" s="122">
        <f>_xll.BDP(C289,$G$11)</f>
        <v>497</v>
      </c>
      <c r="H289" s="123">
        <f t="shared" si="138"/>
        <v>-1</v>
      </c>
      <c r="I289" s="124">
        <f t="shared" si="139"/>
        <v>-0.20080321285140559</v>
      </c>
      <c r="J289" s="125">
        <v>0</v>
      </c>
      <c r="K289" s="121" t="str">
        <f>CONCATENATE(D816,D289, " Curncy")</f>
        <v>EURJPY Curncy</v>
      </c>
      <c r="L289" s="121">
        <f>IF(D289 = D816,1,_xll.BDP(K289,$L$11))</f>
        <v>1</v>
      </c>
      <c r="M289" s="264">
        <f>IF(D289 = D816,1,_xll.BDP(K289,$M$11)*L289)</f>
        <v>130.85</v>
      </c>
      <c r="N289" s="127">
        <f t="shared" si="140"/>
        <v>0</v>
      </c>
      <c r="O289" s="128">
        <f>N289 / AA750</f>
        <v>0</v>
      </c>
      <c r="P289" s="276">
        <f>N289 / AA816</f>
        <v>0</v>
      </c>
      <c r="Q289" s="129">
        <f t="shared" si="141"/>
        <v>0</v>
      </c>
      <c r="R289" s="130">
        <f>Q289 / AA750*100</f>
        <v>0</v>
      </c>
      <c r="S289" s="286">
        <f>Q289 / AA816*100</f>
        <v>0</v>
      </c>
      <c r="T289" s="130">
        <f t="shared" si="142"/>
        <v>0</v>
      </c>
      <c r="U289" s="286">
        <f t="shared" si="143"/>
        <v>0</v>
      </c>
      <c r="V289" s="121">
        <f t="shared" si="144"/>
        <v>1</v>
      </c>
      <c r="W289" s="121">
        <v>0</v>
      </c>
      <c r="X289" s="121">
        <v>1</v>
      </c>
      <c r="Y289" s="128">
        <f t="shared" si="145"/>
        <v>0</v>
      </c>
      <c r="Z289" s="128">
        <f t="shared" si="146"/>
        <v>0</v>
      </c>
      <c r="AA289" s="75"/>
      <c r="AB289" s="131">
        <f>_xll.BDH(C289,$AB$11,$D$1,$D$1)</f>
        <v>505</v>
      </c>
      <c r="AC289" s="131">
        <f t="shared" si="147"/>
        <v>-7</v>
      </c>
      <c r="AD289" s="191">
        <f t="shared" si="148"/>
        <v>-1.3861386138613863</v>
      </c>
      <c r="AE289" s="133">
        <v>0</v>
      </c>
      <c r="AF289" s="134">
        <f>IF(D289 = D816,1,_xll.BDP(K289,$AF$11)*L289)</f>
        <v>130.34</v>
      </c>
      <c r="AG289" s="135">
        <f>AC289*AE289*V289/AF289 / AI750</f>
        <v>0</v>
      </c>
      <c r="AH289" s="301">
        <f>AC289*AE289*V289/AF289 / AI816</f>
        <v>0</v>
      </c>
      <c r="AI289" s="78"/>
      <c r="AJ289" s="74"/>
      <c r="AK289" s="66"/>
    </row>
    <row r="290" spans="1:37" s="30" customFormat="1" ht="12" customHeight="1" x14ac:dyDescent="0.2">
      <c r="B290" s="121">
        <v>25621</v>
      </c>
      <c r="C290" s="121" t="s">
        <v>873</v>
      </c>
      <c r="D290" s="121" t="str">
        <f>_xll.BDP(C290,$D$11)</f>
        <v>JPY</v>
      </c>
      <c r="E290" s="121" t="s">
        <v>918</v>
      </c>
      <c r="F290" s="122">
        <f>_xll.BDP(C290,$F$11)</f>
        <v>2694</v>
      </c>
      <c r="G290" s="122">
        <f>_xll.BDP(C290,$G$11)</f>
        <v>2704</v>
      </c>
      <c r="H290" s="123">
        <f t="shared" si="138"/>
        <v>10</v>
      </c>
      <c r="I290" s="124">
        <f t="shared" si="139"/>
        <v>0.3711952487008166</v>
      </c>
      <c r="J290" s="125">
        <v>0</v>
      </c>
      <c r="K290" s="121" t="str">
        <f>CONCATENATE(D816,D290, " Curncy")</f>
        <v>EURJPY Curncy</v>
      </c>
      <c r="L290" s="121">
        <f>IF(D290 = D816,1,_xll.BDP(K290,$L$11))</f>
        <v>1</v>
      </c>
      <c r="M290" s="264">
        <f>IF(D290 = D816,1,_xll.BDP(K290,$M$11)*L290)</f>
        <v>130.85</v>
      </c>
      <c r="N290" s="127">
        <f t="shared" si="140"/>
        <v>0</v>
      </c>
      <c r="O290" s="128">
        <f>N290 / AA750</f>
        <v>0</v>
      </c>
      <c r="P290" s="276">
        <f>N290 / AA816</f>
        <v>0</v>
      </c>
      <c r="Q290" s="129">
        <f t="shared" si="141"/>
        <v>0</v>
      </c>
      <c r="R290" s="130">
        <f>Q290 / AA750*100</f>
        <v>0</v>
      </c>
      <c r="S290" s="286">
        <f>Q290 / AA816*100</f>
        <v>0</v>
      </c>
      <c r="T290" s="130">
        <f t="shared" si="142"/>
        <v>0</v>
      </c>
      <c r="U290" s="286">
        <f t="shared" si="143"/>
        <v>0</v>
      </c>
      <c r="V290" s="121">
        <f t="shared" si="144"/>
        <v>1</v>
      </c>
      <c r="W290" s="121">
        <v>0</v>
      </c>
      <c r="X290" s="121">
        <v>1</v>
      </c>
      <c r="Y290" s="128">
        <f t="shared" si="145"/>
        <v>0</v>
      </c>
      <c r="Z290" s="128">
        <f t="shared" si="146"/>
        <v>0</v>
      </c>
      <c r="AA290" s="75"/>
      <c r="AB290" s="131">
        <f>_xll.BDH(C290,$AB$11,$D$1,$D$1)</f>
        <v>2652</v>
      </c>
      <c r="AC290" s="131">
        <f t="shared" si="147"/>
        <v>42</v>
      </c>
      <c r="AD290" s="191">
        <f t="shared" si="148"/>
        <v>1.5837104072398189</v>
      </c>
      <c r="AE290" s="133">
        <v>0</v>
      </c>
      <c r="AF290" s="134">
        <f>IF(D290 = D816,1,_xll.BDP(K290,$AF$11)*L290)</f>
        <v>130.34</v>
      </c>
      <c r="AG290" s="135">
        <f>AC290*AE290*V290/AF290 / AI750</f>
        <v>0</v>
      </c>
      <c r="AH290" s="301">
        <f>AC290*AE290*V290/AF290 / AI816</f>
        <v>0</v>
      </c>
      <c r="AI290" s="78"/>
      <c r="AJ290" s="74"/>
      <c r="AK290" s="66"/>
    </row>
    <row r="291" spans="1:37" ht="12" customHeight="1" x14ac:dyDescent="0.2">
      <c r="A291" s="103" t="s">
        <v>289</v>
      </c>
      <c r="B291" s="103"/>
      <c r="C291" s="103"/>
      <c r="D291" s="103"/>
      <c r="E291" s="103" t="s">
        <v>22</v>
      </c>
      <c r="F291" s="137"/>
      <c r="G291" s="137"/>
      <c r="H291" s="138"/>
      <c r="I291" s="139"/>
      <c r="J291" s="140"/>
      <c r="K291" s="103"/>
      <c r="L291" s="103"/>
      <c r="M291" s="265"/>
      <c r="N291" s="172">
        <f t="shared" ref="N291:U291" si="149" xml:space="preserve"> SUM(N239:N290)</f>
        <v>236315.78142911778</v>
      </c>
      <c r="O291" s="141">
        <f t="shared" si="149"/>
        <v>1.4307844665991626E-3</v>
      </c>
      <c r="P291" s="277">
        <f t="shared" si="149"/>
        <v>1.3193400430691422E-3</v>
      </c>
      <c r="Q291" s="142">
        <f t="shared" si="149"/>
        <v>21843631.83798242</v>
      </c>
      <c r="R291" s="143">
        <f t="shared" si="149"/>
        <v>13.225324580055844</v>
      </c>
      <c r="S291" s="287">
        <f t="shared" si="149"/>
        <v>12.195198304415584</v>
      </c>
      <c r="T291" s="143">
        <f t="shared" si="149"/>
        <v>-1.5955964846645714</v>
      </c>
      <c r="U291" s="287">
        <f t="shared" si="149"/>
        <v>14.820921064720416</v>
      </c>
      <c r="V291" s="103"/>
      <c r="W291" s="103"/>
      <c r="X291" s="103"/>
      <c r="Y291" s="144">
        <f xml:space="preserve"> SUM(Y239:Y290)</f>
        <v>7.6617637553496633E-4</v>
      </c>
      <c r="Z291" s="144">
        <f xml:space="preserve"> SUM(Z239:Z290)</f>
        <v>1.4631278121014057E-3</v>
      </c>
      <c r="AA291" s="103"/>
      <c r="AB291" s="145"/>
      <c r="AC291" s="145"/>
      <c r="AD291" s="192"/>
      <c r="AE291" s="146"/>
      <c r="AF291" s="147"/>
      <c r="AG291" s="148">
        <f xml:space="preserve"> SUM(AG239:AG290)</f>
        <v>3.0219163310189119E-3</v>
      </c>
      <c r="AH291" s="302">
        <f xml:space="preserve"> SUM(AH239:AH290)</f>
        <v>2.7878572471748933E-3</v>
      </c>
      <c r="AI291" s="223"/>
      <c r="AJ291" s="74"/>
      <c r="AK291" s="66"/>
    </row>
    <row r="292" spans="1:37" ht="12" customHeight="1" x14ac:dyDescent="0.2">
      <c r="C292" s="85"/>
      <c r="D292" s="5"/>
      <c r="E292" s="5"/>
      <c r="F292" s="22"/>
      <c r="G292" s="22"/>
      <c r="H292" s="25"/>
      <c r="I292" s="41"/>
      <c r="J292" s="19"/>
      <c r="K292" s="31"/>
      <c r="L292" s="23"/>
      <c r="M292" s="263"/>
      <c r="N292" s="93"/>
      <c r="O292" s="109"/>
      <c r="P292" s="275"/>
      <c r="Q292" s="28"/>
      <c r="R292" s="43"/>
      <c r="S292" s="289"/>
      <c r="T292" s="174"/>
      <c r="U292" s="297"/>
      <c r="V292" s="24"/>
      <c r="W292" s="1"/>
      <c r="X292" s="1"/>
      <c r="Y292" s="54"/>
      <c r="Z292" s="54"/>
      <c r="AA292" s="75"/>
      <c r="AB292" s="70"/>
      <c r="AC292" s="68"/>
      <c r="AD292" s="59"/>
      <c r="AE292" s="60"/>
      <c r="AF292" s="62"/>
      <c r="AG292" s="73"/>
      <c r="AH292" s="300"/>
      <c r="AI292" s="78"/>
      <c r="AJ292" s="74"/>
      <c r="AK292" s="66"/>
    </row>
    <row r="293" spans="1:37" s="30" customFormat="1" ht="12" customHeight="1" x14ac:dyDescent="0.2">
      <c r="B293" s="121">
        <v>112</v>
      </c>
      <c r="C293" s="121" t="s">
        <v>158</v>
      </c>
      <c r="D293" s="121" t="str">
        <f>_xll.BDP(C293,$D$11)</f>
        <v>EUR</v>
      </c>
      <c r="E293" s="121" t="s">
        <v>390</v>
      </c>
      <c r="F293" s="122">
        <f>_xll.BDP(C293,$F$11)</f>
        <v>5.476</v>
      </c>
      <c r="G293" s="122">
        <f>_xll.BDP(C293,$G$11)</f>
        <v>5.4219999999999997</v>
      </c>
      <c r="H293" s="123">
        <f t="shared" ref="H293:H305" si="150">IF(OR(OR(G293="#N/A N/A",G293="#N/A Real Time"),OR(F293="#N/A N/A",F293="#N/A Real Time")),0,  G293 - F293)</f>
        <v>-5.400000000000027E-2</v>
      </c>
      <c r="I293" s="124">
        <f t="shared" ref="I293:I305" si="151">IF(OR(F293=0,F293="#N/A N/A"),0,H293 / F293*100)</f>
        <v>-0.9861212563915317</v>
      </c>
      <c r="J293" s="125">
        <v>-830000</v>
      </c>
      <c r="K293" s="121" t="str">
        <f>CONCATENATE(D816,D293, " Curncy")</f>
        <v>EUREUR Curncy</v>
      </c>
      <c r="L293" s="121">
        <f>IF(D293 = D816,1,_xll.BDP(K293,$L$11))</f>
        <v>1</v>
      </c>
      <c r="M293" s="264">
        <f>IF(D293 = D816,1,_xll.BDP(K293,$M$11)*L293)</f>
        <v>1</v>
      </c>
      <c r="N293" s="127">
        <f t="shared" ref="N293:N305" si="152">H293*J293*V293/M293</f>
        <v>44820.000000000226</v>
      </c>
      <c r="O293" s="128">
        <f>N293 / AA750</f>
        <v>2.7136469433045339E-4</v>
      </c>
      <c r="P293" s="276">
        <f>N293 / AA816</f>
        <v>2.5022798042836572E-4</v>
      </c>
      <c r="Q293" s="129">
        <f t="shared" ref="Q293:Q305" si="153">IF(J293=0,0,G293*J293*V293/M293)</f>
        <v>-4500260</v>
      </c>
      <c r="R293" s="130">
        <f>Q293 / AA750*100</f>
        <v>-2.7247025419624276</v>
      </c>
      <c r="S293" s="286">
        <f>Q293 / AA816*100</f>
        <v>-2.5124742775603561</v>
      </c>
      <c r="T293" s="130">
        <f t="shared" ref="T293:T305" si="154">IF(S293&lt;0,R293,0)</f>
        <v>-2.7247025419624276</v>
      </c>
      <c r="U293" s="286">
        <f t="shared" ref="U293:U305" si="155">IF(S293&gt;0,R293,0)</f>
        <v>0</v>
      </c>
      <c r="V293" s="121">
        <f t="shared" ref="V293:V305" si="156">IF(EXACT(D293,UPPER(D293)),1,0.01)/X293</f>
        <v>1</v>
      </c>
      <c r="W293" s="121">
        <v>0</v>
      </c>
      <c r="X293" s="121">
        <v>1</v>
      </c>
      <c r="Y293" s="128">
        <f t="shared" ref="Y293:Y305" si="157">IF(AND(S293&lt;0,O293&gt;0),O293,0)</f>
        <v>2.7136469433045339E-4</v>
      </c>
      <c r="Z293" s="128">
        <f t="shared" ref="Z293:Z305" si="158">IF(AND(S293&gt;0,O293&gt;0),O293,0)</f>
        <v>0</v>
      </c>
      <c r="AA293" s="75"/>
      <c r="AB293" s="131">
        <f>_xll.BDH(C293,$AB$11,$D$1,$D$1)</f>
        <v>5.45</v>
      </c>
      <c r="AC293" s="131">
        <f t="shared" ref="AC293:AC305" si="159">IF(OR(OR(F293="#N/A N/A",F293="#N/A Real Time"),OR(AB293="#N/A N/A",AB293="#N/A Real Time")),0,  F293 - AB293)</f>
        <v>2.5999999999999801E-2</v>
      </c>
      <c r="AD293" s="191">
        <f t="shared" ref="AD293:AD305" si="160">IF(OR(AB293=0,AB293="#N/A N/A"),0,AC293 / AB293*100)</f>
        <v>0.4770642201834826</v>
      </c>
      <c r="AE293" s="133">
        <v>-830000</v>
      </c>
      <c r="AF293" s="134">
        <f>IF(D293 = D816,1,_xll.BDP(K293,$AF$11)*L293)</f>
        <v>1</v>
      </c>
      <c r="AG293" s="135">
        <f>AC293*AE293*V293/AF293 / AI750</f>
        <v>-1.2974783554889924E-4</v>
      </c>
      <c r="AH293" s="301">
        <f>AC293*AE293*V293/AF293 / AI816</f>
        <v>-1.1969836488434243E-4</v>
      </c>
      <c r="AI293" s="78"/>
      <c r="AJ293" s="74"/>
      <c r="AK293" s="66"/>
    </row>
    <row r="294" spans="1:37" s="30" customFormat="1" ht="12" customHeight="1" x14ac:dyDescent="0.2">
      <c r="B294" s="121">
        <v>3170</v>
      </c>
      <c r="C294" s="121" t="s">
        <v>761</v>
      </c>
      <c r="D294" s="121" t="str">
        <f>_xll.BDP(C294,$D$11)</f>
        <v>EUR</v>
      </c>
      <c r="E294" s="121" t="s">
        <v>794</v>
      </c>
      <c r="F294" s="122">
        <f>_xll.BDP(C294,$F$11)</f>
        <v>38.83</v>
      </c>
      <c r="G294" s="122">
        <f>_xll.BDP(C294,$G$11)</f>
        <v>38.26</v>
      </c>
      <c r="H294" s="123">
        <f t="shared" si="150"/>
        <v>-0.57000000000000028</v>
      </c>
      <c r="I294" s="124">
        <f t="shared" si="151"/>
        <v>-1.4679371619881543</v>
      </c>
      <c r="J294" s="125">
        <v>0</v>
      </c>
      <c r="K294" s="121" t="str">
        <f>CONCATENATE(D816,D294, " Curncy")</f>
        <v>EUREUR Curncy</v>
      </c>
      <c r="L294" s="121">
        <f>IF(D294 = D816,1,_xll.BDP(K294,$L$11))</f>
        <v>1</v>
      </c>
      <c r="M294" s="264">
        <f>IF(D294 = D816,1,_xll.BDP(K294,$M$11)*L294)</f>
        <v>1</v>
      </c>
      <c r="N294" s="127">
        <f t="shared" si="152"/>
        <v>0</v>
      </c>
      <c r="O294" s="128">
        <f>N294 / AA750</f>
        <v>0</v>
      </c>
      <c r="P294" s="276">
        <f>N294 / AA816</f>
        <v>0</v>
      </c>
      <c r="Q294" s="129">
        <f t="shared" si="153"/>
        <v>0</v>
      </c>
      <c r="R294" s="130">
        <f>Q294 / AA750*100</f>
        <v>0</v>
      </c>
      <c r="S294" s="286">
        <f>Q294 / AA816*100</f>
        <v>0</v>
      </c>
      <c r="T294" s="130">
        <f t="shared" si="154"/>
        <v>0</v>
      </c>
      <c r="U294" s="286">
        <f t="shared" si="155"/>
        <v>0</v>
      </c>
      <c r="V294" s="121">
        <f t="shared" si="156"/>
        <v>1</v>
      </c>
      <c r="W294" s="121">
        <v>0</v>
      </c>
      <c r="X294" s="121">
        <v>1</v>
      </c>
      <c r="Y294" s="128">
        <f t="shared" si="157"/>
        <v>0</v>
      </c>
      <c r="Z294" s="128">
        <f t="shared" si="158"/>
        <v>0</v>
      </c>
      <c r="AA294" s="75"/>
      <c r="AB294" s="131">
        <f>_xll.BDH(C294,$AB$11,$D$1,$D$1)</f>
        <v>39.18</v>
      </c>
      <c r="AC294" s="131">
        <f t="shared" si="159"/>
        <v>-0.35000000000000142</v>
      </c>
      <c r="AD294" s="191">
        <f t="shared" si="160"/>
        <v>-0.89331291475242847</v>
      </c>
      <c r="AE294" s="133">
        <v>0</v>
      </c>
      <c r="AF294" s="134">
        <f>IF(D294 = D816,1,_xll.BDP(K294,$AF$11)*L294)</f>
        <v>1</v>
      </c>
      <c r="AG294" s="135">
        <f>AC294*AE294*V294/AF294 / AI750</f>
        <v>0</v>
      </c>
      <c r="AH294" s="301">
        <f>AC294*AE294*V294/AF294 / AI816</f>
        <v>0</v>
      </c>
      <c r="AI294" s="78"/>
      <c r="AJ294" s="74"/>
      <c r="AK294" s="66"/>
    </row>
    <row r="295" spans="1:37" s="30" customFormat="1" ht="12" customHeight="1" x14ac:dyDescent="0.2">
      <c r="B295" s="121">
        <v>2011</v>
      </c>
      <c r="C295" s="121" t="s">
        <v>157</v>
      </c>
      <c r="D295" s="121" t="str">
        <f>_xll.BDP(C295,$D$11)</f>
        <v>EUR</v>
      </c>
      <c r="E295" s="121" t="s">
        <v>389</v>
      </c>
      <c r="F295" s="122">
        <f>_xll.BDP(C295,$F$11)</f>
        <v>25.7</v>
      </c>
      <c r="G295" s="122">
        <f>_xll.BDP(C295,$G$11)</f>
        <v>25.35</v>
      </c>
      <c r="H295" s="123">
        <f t="shared" si="150"/>
        <v>-0.34999999999999787</v>
      </c>
      <c r="I295" s="124">
        <f t="shared" si="151"/>
        <v>-1.3618677042801473</v>
      </c>
      <c r="J295" s="125">
        <v>-65000</v>
      </c>
      <c r="K295" s="121" t="str">
        <f>CONCATENATE(D816,D295, " Curncy")</f>
        <v>EUREUR Curncy</v>
      </c>
      <c r="L295" s="121">
        <f>IF(D295 = D816,1,_xll.BDP(K295,$L$11))</f>
        <v>1</v>
      </c>
      <c r="M295" s="264">
        <f>IF(D295 = D816,1,_xll.BDP(K295,$M$11)*L295)</f>
        <v>1</v>
      </c>
      <c r="N295" s="127">
        <f t="shared" si="152"/>
        <v>22749.999999999862</v>
      </c>
      <c r="O295" s="128">
        <f>N295 / AA750</f>
        <v>1.3774089236987384E-4</v>
      </c>
      <c r="P295" s="276">
        <f>N295 / AA816</f>
        <v>1.2701219443876077E-4</v>
      </c>
      <c r="Q295" s="129">
        <f t="shared" si="153"/>
        <v>-1647750</v>
      </c>
      <c r="R295" s="130">
        <f>Q295 / AA750*100</f>
        <v>-0.99763760616466379</v>
      </c>
      <c r="S295" s="286">
        <f>Q295 / AA816*100</f>
        <v>-0.91993117972074423</v>
      </c>
      <c r="T295" s="130">
        <f t="shared" si="154"/>
        <v>-0.99763760616466379</v>
      </c>
      <c r="U295" s="286">
        <f t="shared" si="155"/>
        <v>0</v>
      </c>
      <c r="V295" s="121">
        <f t="shared" si="156"/>
        <v>1</v>
      </c>
      <c r="W295" s="121">
        <v>0</v>
      </c>
      <c r="X295" s="121">
        <v>1</v>
      </c>
      <c r="Y295" s="128">
        <f t="shared" si="157"/>
        <v>1.3774089236987384E-4</v>
      </c>
      <c r="Z295" s="128">
        <f t="shared" si="158"/>
        <v>0</v>
      </c>
      <c r="AA295" s="75"/>
      <c r="AB295" s="131">
        <f>_xll.BDH(C295,$AB$11,$D$1,$D$1)</f>
        <v>25.164999999999999</v>
      </c>
      <c r="AC295" s="131">
        <f t="shared" si="159"/>
        <v>0.53500000000000014</v>
      </c>
      <c r="AD295" s="191">
        <f t="shared" si="160"/>
        <v>2.1259686071925299</v>
      </c>
      <c r="AE295" s="133">
        <v>-65000</v>
      </c>
      <c r="AF295" s="134">
        <f>IF(D295 = D816,1,_xll.BDP(K295,$AF$11)*L295)</f>
        <v>1</v>
      </c>
      <c r="AG295" s="135">
        <f>AC295*AE295*V295/AF295 / AI750</f>
        <v>-2.090816024658483E-4</v>
      </c>
      <c r="AH295" s="301">
        <f>AC295*AE295*V295/AF295 / AI816</f>
        <v>-1.9288742534073405E-4</v>
      </c>
      <c r="AI295" s="78"/>
      <c r="AJ295" s="74"/>
      <c r="AK295" s="66"/>
    </row>
    <row r="296" spans="1:37" s="30" customFormat="1" ht="12" customHeight="1" x14ac:dyDescent="0.2">
      <c r="B296" s="121">
        <v>1650</v>
      </c>
      <c r="C296" s="121" t="s">
        <v>762</v>
      </c>
      <c r="D296" s="121" t="str">
        <f>_xll.BDP(C296,$D$11)</f>
        <v>EUR</v>
      </c>
      <c r="E296" s="121" t="s">
        <v>795</v>
      </c>
      <c r="F296" s="122">
        <f>_xll.BDP(C296,$F$11)</f>
        <v>160.15</v>
      </c>
      <c r="G296" s="122">
        <f>_xll.BDP(C296,$G$11)</f>
        <v>158</v>
      </c>
      <c r="H296" s="123">
        <f t="shared" si="150"/>
        <v>-2.1500000000000057</v>
      </c>
      <c r="I296" s="124">
        <f t="shared" si="151"/>
        <v>-1.3424914142990982</v>
      </c>
      <c r="J296" s="125">
        <v>0</v>
      </c>
      <c r="K296" s="121" t="str">
        <f>CONCATENATE(D816,D296, " Curncy")</f>
        <v>EUREUR Curncy</v>
      </c>
      <c r="L296" s="121">
        <f>IF(D296 = D816,1,_xll.BDP(K296,$L$11))</f>
        <v>1</v>
      </c>
      <c r="M296" s="264">
        <f>IF(D296 = D816,1,_xll.BDP(K296,$M$11)*L296)</f>
        <v>1</v>
      </c>
      <c r="N296" s="127">
        <f t="shared" si="152"/>
        <v>0</v>
      </c>
      <c r="O296" s="128">
        <f>N296 / AA750</f>
        <v>0</v>
      </c>
      <c r="P296" s="276">
        <f>N296 / AA816</f>
        <v>0</v>
      </c>
      <c r="Q296" s="129">
        <f t="shared" si="153"/>
        <v>0</v>
      </c>
      <c r="R296" s="130">
        <f>Q296 / AA750*100</f>
        <v>0</v>
      </c>
      <c r="S296" s="286">
        <f>Q296 / AA816*100</f>
        <v>0</v>
      </c>
      <c r="T296" s="130">
        <f t="shared" si="154"/>
        <v>0</v>
      </c>
      <c r="U296" s="286">
        <f t="shared" si="155"/>
        <v>0</v>
      </c>
      <c r="V296" s="121">
        <f t="shared" si="156"/>
        <v>1</v>
      </c>
      <c r="W296" s="121">
        <v>0</v>
      </c>
      <c r="X296" s="121">
        <v>1</v>
      </c>
      <c r="Y296" s="128">
        <f t="shared" si="157"/>
        <v>0</v>
      </c>
      <c r="Z296" s="128">
        <f t="shared" si="158"/>
        <v>0</v>
      </c>
      <c r="AA296" s="75"/>
      <c r="AB296" s="131">
        <f>_xll.BDH(C296,$AB$11,$D$1,$D$1)</f>
        <v>166.6</v>
      </c>
      <c r="AC296" s="131">
        <f t="shared" si="159"/>
        <v>-6.4499999999999886</v>
      </c>
      <c r="AD296" s="191">
        <f t="shared" si="160"/>
        <v>-3.8715486194477724</v>
      </c>
      <c r="AE296" s="133">
        <v>0</v>
      </c>
      <c r="AF296" s="134">
        <f>IF(D296 = D816,1,_xll.BDP(K296,$AF$11)*L296)</f>
        <v>1</v>
      </c>
      <c r="AG296" s="135">
        <f>AC296*AE296*V296/AF296 / AI750</f>
        <v>0</v>
      </c>
      <c r="AH296" s="301">
        <f>AC296*AE296*V296/AF296 / AI816</f>
        <v>0</v>
      </c>
      <c r="AI296" s="78"/>
      <c r="AJ296" s="74"/>
      <c r="AK296" s="66"/>
    </row>
    <row r="297" spans="1:37" s="30" customFormat="1" ht="12" customHeight="1" x14ac:dyDescent="0.2">
      <c r="B297" s="121">
        <v>68</v>
      </c>
      <c r="C297" s="121" t="s">
        <v>763</v>
      </c>
      <c r="D297" s="121" t="str">
        <f>_xll.BDP(C297,$D$11)</f>
        <v>EUR</v>
      </c>
      <c r="E297" s="121" t="s">
        <v>796</v>
      </c>
      <c r="F297" s="122">
        <f>_xll.BDP(C297,$F$11)</f>
        <v>10.73</v>
      </c>
      <c r="G297" s="122">
        <f>_xll.BDP(C297,$G$11)</f>
        <v>10.48</v>
      </c>
      <c r="H297" s="123">
        <f t="shared" si="150"/>
        <v>-0.25</v>
      </c>
      <c r="I297" s="124">
        <f t="shared" si="151"/>
        <v>-2.3299161230195713</v>
      </c>
      <c r="J297" s="125">
        <v>0</v>
      </c>
      <c r="K297" s="121" t="str">
        <f>CONCATENATE(D816,D297, " Curncy")</f>
        <v>EUREUR Curncy</v>
      </c>
      <c r="L297" s="121">
        <f>IF(D297 = D816,1,_xll.BDP(K297,$L$11))</f>
        <v>1</v>
      </c>
      <c r="M297" s="264">
        <f>IF(D297 = D816,1,_xll.BDP(K297,$M$11)*L297)</f>
        <v>1</v>
      </c>
      <c r="N297" s="127">
        <f t="shared" si="152"/>
        <v>0</v>
      </c>
      <c r="O297" s="128">
        <f>N297 / AA750</f>
        <v>0</v>
      </c>
      <c r="P297" s="276">
        <f>N297 / AA816</f>
        <v>0</v>
      </c>
      <c r="Q297" s="129">
        <f t="shared" si="153"/>
        <v>0</v>
      </c>
      <c r="R297" s="130">
        <f>Q297 / AA750*100</f>
        <v>0</v>
      </c>
      <c r="S297" s="286">
        <f>Q297 / AA816*100</f>
        <v>0</v>
      </c>
      <c r="T297" s="130">
        <f t="shared" si="154"/>
        <v>0</v>
      </c>
      <c r="U297" s="286">
        <f t="shared" si="155"/>
        <v>0</v>
      </c>
      <c r="V297" s="121">
        <f t="shared" si="156"/>
        <v>1</v>
      </c>
      <c r="W297" s="121">
        <v>0</v>
      </c>
      <c r="X297" s="121">
        <v>1</v>
      </c>
      <c r="Y297" s="128">
        <f t="shared" si="157"/>
        <v>0</v>
      </c>
      <c r="Z297" s="128">
        <f t="shared" si="158"/>
        <v>0</v>
      </c>
      <c r="AA297" s="75"/>
      <c r="AB297" s="131">
        <f>_xll.BDH(C297,$AB$11,$D$1,$D$1)</f>
        <v>10.925000000000001</v>
      </c>
      <c r="AC297" s="131">
        <f t="shared" si="159"/>
        <v>-0.19500000000000028</v>
      </c>
      <c r="AD297" s="191">
        <f t="shared" si="160"/>
        <v>-1.7848970251716272</v>
      </c>
      <c r="AE297" s="133">
        <v>0</v>
      </c>
      <c r="AF297" s="134">
        <f>IF(D297 = D816,1,_xll.BDP(K297,$AF$11)*L297)</f>
        <v>1</v>
      </c>
      <c r="AG297" s="135">
        <f>AC297*AE297*V297/AF297 / AI750</f>
        <v>0</v>
      </c>
      <c r="AH297" s="301">
        <f>AC297*AE297*V297/AF297 / AI816</f>
        <v>0</v>
      </c>
      <c r="AI297" s="78"/>
      <c r="AJ297" s="74"/>
      <c r="AK297" s="66"/>
    </row>
    <row r="298" spans="1:37" s="30" customFormat="1" ht="12" customHeight="1" x14ac:dyDescent="0.2">
      <c r="B298" s="121">
        <v>2522</v>
      </c>
      <c r="C298" s="121" t="s">
        <v>764</v>
      </c>
      <c r="D298" s="121" t="str">
        <f>_xll.BDP(C298,$D$11)</f>
        <v>EUR</v>
      </c>
      <c r="E298" s="121" t="s">
        <v>797</v>
      </c>
      <c r="F298" s="122">
        <f>_xll.BDP(C298,$F$11)</f>
        <v>87.3</v>
      </c>
      <c r="G298" s="122">
        <f>_xll.BDP(C298,$G$11)</f>
        <v>87.02</v>
      </c>
      <c r="H298" s="123">
        <f t="shared" si="150"/>
        <v>-0.28000000000000114</v>
      </c>
      <c r="I298" s="124">
        <f t="shared" si="151"/>
        <v>-0.32073310423826024</v>
      </c>
      <c r="J298" s="125">
        <v>0</v>
      </c>
      <c r="K298" s="121" t="str">
        <f>CONCATENATE(D816,D298, " Curncy")</f>
        <v>EUREUR Curncy</v>
      </c>
      <c r="L298" s="121">
        <f>IF(D298 = D816,1,_xll.BDP(K298,$L$11))</f>
        <v>1</v>
      </c>
      <c r="M298" s="264">
        <f>IF(D298 = D816,1,_xll.BDP(K298,$M$11)*L298)</f>
        <v>1</v>
      </c>
      <c r="N298" s="127">
        <f t="shared" si="152"/>
        <v>0</v>
      </c>
      <c r="O298" s="128">
        <f>N298 / AA750</f>
        <v>0</v>
      </c>
      <c r="P298" s="276">
        <f>N298 / AA816</f>
        <v>0</v>
      </c>
      <c r="Q298" s="129">
        <f t="shared" si="153"/>
        <v>0</v>
      </c>
      <c r="R298" s="130">
        <f>Q298 / AA750*100</f>
        <v>0</v>
      </c>
      <c r="S298" s="286">
        <f>Q298 / AA816*100</f>
        <v>0</v>
      </c>
      <c r="T298" s="130">
        <f t="shared" si="154"/>
        <v>0</v>
      </c>
      <c r="U298" s="286">
        <f t="shared" si="155"/>
        <v>0</v>
      </c>
      <c r="V298" s="121">
        <f t="shared" si="156"/>
        <v>1</v>
      </c>
      <c r="W298" s="121">
        <v>0</v>
      </c>
      <c r="X298" s="121">
        <v>1</v>
      </c>
      <c r="Y298" s="128">
        <f t="shared" si="157"/>
        <v>0</v>
      </c>
      <c r="Z298" s="128">
        <f t="shared" si="158"/>
        <v>0</v>
      </c>
      <c r="AA298" s="75"/>
      <c r="AB298" s="131">
        <f>_xll.BDH(C298,$AB$11,$D$1,$D$1)</f>
        <v>85.14</v>
      </c>
      <c r="AC298" s="131">
        <f t="shared" si="159"/>
        <v>2.1599999999999966</v>
      </c>
      <c r="AD298" s="191">
        <f t="shared" si="160"/>
        <v>2.5369978858350914</v>
      </c>
      <c r="AE298" s="133">
        <v>0</v>
      </c>
      <c r="AF298" s="134">
        <f>IF(D298 = D816,1,_xll.BDP(K298,$AF$11)*L298)</f>
        <v>1</v>
      </c>
      <c r="AG298" s="135">
        <f>AC298*AE298*V298/AF298 / AI750</f>
        <v>0</v>
      </c>
      <c r="AH298" s="301">
        <f>AC298*AE298*V298/AF298 / AI816</f>
        <v>0</v>
      </c>
      <c r="AI298" s="78"/>
      <c r="AJ298" s="74"/>
      <c r="AK298" s="66"/>
    </row>
    <row r="299" spans="1:37" s="30" customFormat="1" ht="12" customHeight="1" x14ac:dyDescent="0.2">
      <c r="B299" s="121">
        <v>63</v>
      </c>
      <c r="C299" s="121" t="s">
        <v>156</v>
      </c>
      <c r="D299" s="121" t="str">
        <f>_xll.BDP(C299,$D$11)</f>
        <v>EUR</v>
      </c>
      <c r="E299" s="121" t="s">
        <v>388</v>
      </c>
      <c r="F299" s="122">
        <f>_xll.BDP(C299,$F$11)</f>
        <v>64.8</v>
      </c>
      <c r="G299" s="122">
        <f>_xll.BDP(C299,$G$11)</f>
        <v>64.2</v>
      </c>
      <c r="H299" s="123">
        <f t="shared" si="150"/>
        <v>-0.59999999999999432</v>
      </c>
      <c r="I299" s="124">
        <f t="shared" si="151"/>
        <v>-0.92592592592591716</v>
      </c>
      <c r="J299" s="125">
        <v>116264</v>
      </c>
      <c r="K299" s="121" t="str">
        <f>CONCATENATE(D816,D299, " Curncy")</f>
        <v>EUREUR Curncy</v>
      </c>
      <c r="L299" s="121">
        <f>IF(D299 = D816,1,_xll.BDP(K299,$L$11))</f>
        <v>1</v>
      </c>
      <c r="M299" s="264">
        <f>IF(D299 = D816,1,_xll.BDP(K299,$M$11)*L299)</f>
        <v>1</v>
      </c>
      <c r="N299" s="127">
        <f t="shared" si="152"/>
        <v>-69758.399999999339</v>
      </c>
      <c r="O299" s="128">
        <f>N299 / AA750</f>
        <v>-4.2235535236459672E-4</v>
      </c>
      <c r="P299" s="276">
        <f>N299 / AA816</f>
        <v>-3.8945791052909094E-4</v>
      </c>
      <c r="Q299" s="129">
        <f t="shared" si="153"/>
        <v>7464148.8000000007</v>
      </c>
      <c r="R299" s="130">
        <f>Q299 / AA750*100</f>
        <v>4.5192022703012285</v>
      </c>
      <c r="S299" s="286">
        <f>Q299 / AA816*100</f>
        <v>4.1671996426613127</v>
      </c>
      <c r="T299" s="130">
        <f t="shared" si="154"/>
        <v>0</v>
      </c>
      <c r="U299" s="286">
        <f t="shared" si="155"/>
        <v>4.5192022703012285</v>
      </c>
      <c r="V299" s="121">
        <f t="shared" si="156"/>
        <v>1</v>
      </c>
      <c r="W299" s="121">
        <v>0</v>
      </c>
      <c r="X299" s="121">
        <v>1</v>
      </c>
      <c r="Y299" s="128">
        <f t="shared" si="157"/>
        <v>0</v>
      </c>
      <c r="Z299" s="128">
        <f t="shared" si="158"/>
        <v>0</v>
      </c>
      <c r="AA299" s="75"/>
      <c r="AB299" s="131">
        <f>_xll.BDH(C299,$AB$11,$D$1,$D$1)</f>
        <v>66</v>
      </c>
      <c r="AC299" s="131">
        <f t="shared" si="159"/>
        <v>-1.2000000000000028</v>
      </c>
      <c r="AD299" s="191">
        <f t="shared" si="160"/>
        <v>-1.8181818181818226</v>
      </c>
      <c r="AE299" s="133">
        <v>116264</v>
      </c>
      <c r="AF299" s="134">
        <f>IF(D299 = D816,1,_xll.BDP(K299,$AF$11)*L299)</f>
        <v>1</v>
      </c>
      <c r="AG299" s="135">
        <f>AC299*AE299*V299/AF299 / AI750</f>
        <v>-8.3883238288734235E-4</v>
      </c>
      <c r="AH299" s="301">
        <f>AC299*AE299*V299/AF299 / AI816</f>
        <v>-7.7386157710361417E-4</v>
      </c>
      <c r="AI299" s="78"/>
      <c r="AJ299" s="74"/>
      <c r="AK299" s="66"/>
    </row>
    <row r="300" spans="1:37" s="30" customFormat="1" ht="12" customHeight="1" x14ac:dyDescent="0.2">
      <c r="B300" s="121">
        <v>720</v>
      </c>
      <c r="C300" s="121" t="s">
        <v>760</v>
      </c>
      <c r="D300" s="121" t="str">
        <f>_xll.BDP(C300,$D$11)</f>
        <v>EUR</v>
      </c>
      <c r="E300" s="121" t="s">
        <v>793</v>
      </c>
      <c r="F300" s="122">
        <f>_xll.BDP(C300,$F$11)</f>
        <v>19.242000000000001</v>
      </c>
      <c r="G300" s="122">
        <f>_xll.BDP(C300,$G$11)</f>
        <v>19.193999999999999</v>
      </c>
      <c r="H300" s="123">
        <f t="shared" si="150"/>
        <v>-4.8000000000001819E-2</v>
      </c>
      <c r="I300" s="124">
        <f t="shared" si="151"/>
        <v>-0.24945431867790155</v>
      </c>
      <c r="J300" s="125">
        <v>0</v>
      </c>
      <c r="K300" s="121" t="str">
        <f>CONCATENATE(D816,D300, " Curncy")</f>
        <v>EUREUR Curncy</v>
      </c>
      <c r="L300" s="121">
        <f>IF(D300 = D816,1,_xll.BDP(K300,$L$11))</f>
        <v>1</v>
      </c>
      <c r="M300" s="264">
        <f>IF(D300 = D816,1,_xll.BDP(K300,$M$11)*L300)</f>
        <v>1</v>
      </c>
      <c r="N300" s="127">
        <f t="shared" si="152"/>
        <v>0</v>
      </c>
      <c r="O300" s="128">
        <f>N300 / AA750</f>
        <v>0</v>
      </c>
      <c r="P300" s="276">
        <f>N300 / AA816</f>
        <v>0</v>
      </c>
      <c r="Q300" s="129">
        <f t="shared" si="153"/>
        <v>0</v>
      </c>
      <c r="R300" s="130">
        <f>Q300 / AA750*100</f>
        <v>0</v>
      </c>
      <c r="S300" s="286">
        <f>Q300 / AA816*100</f>
        <v>0</v>
      </c>
      <c r="T300" s="130">
        <f t="shared" si="154"/>
        <v>0</v>
      </c>
      <c r="U300" s="286">
        <f t="shared" si="155"/>
        <v>0</v>
      </c>
      <c r="V300" s="121">
        <f t="shared" si="156"/>
        <v>1</v>
      </c>
      <c r="W300" s="121">
        <v>0</v>
      </c>
      <c r="X300" s="121">
        <v>1</v>
      </c>
      <c r="Y300" s="128">
        <f t="shared" si="157"/>
        <v>0</v>
      </c>
      <c r="Z300" s="128">
        <f t="shared" si="158"/>
        <v>0</v>
      </c>
      <c r="AA300" s="75"/>
      <c r="AB300" s="131">
        <f>_xll.BDH(C300,$AB$11,$D$1,$D$1)</f>
        <v>18.756</v>
      </c>
      <c r="AC300" s="131">
        <f t="shared" si="159"/>
        <v>0.48600000000000065</v>
      </c>
      <c r="AD300" s="191">
        <f t="shared" si="160"/>
        <v>2.591170825335896</v>
      </c>
      <c r="AE300" s="133">
        <v>0</v>
      </c>
      <c r="AF300" s="134">
        <f>IF(D300 = D816,1,_xll.BDP(K300,$AF$11)*L300)</f>
        <v>1</v>
      </c>
      <c r="AG300" s="135">
        <f>AC300*AE300*V300/AF300 / AI750</f>
        <v>0</v>
      </c>
      <c r="AH300" s="301">
        <f>AC300*AE300*V300/AF300 / AI816</f>
        <v>0</v>
      </c>
      <c r="AI300" s="78"/>
      <c r="AJ300" s="74"/>
      <c r="AK300" s="66"/>
    </row>
    <row r="301" spans="1:37" s="30" customFormat="1" ht="12" customHeight="1" x14ac:dyDescent="0.2">
      <c r="B301" s="121">
        <v>4108</v>
      </c>
      <c r="C301" s="121" t="s">
        <v>765</v>
      </c>
      <c r="D301" s="121" t="str">
        <f>_xll.BDP(C301,$D$11)</f>
        <v>EUR</v>
      </c>
      <c r="E301" s="121" t="s">
        <v>798</v>
      </c>
      <c r="F301" s="122">
        <f>_xll.BDP(C301,$F$11)</f>
        <v>2.4369999999999998</v>
      </c>
      <c r="G301" s="122">
        <f>_xll.BDP(C301,$G$11)</f>
        <v>2.4159999999999999</v>
      </c>
      <c r="H301" s="123">
        <f t="shared" si="150"/>
        <v>-2.0999999999999908E-2</v>
      </c>
      <c r="I301" s="124">
        <f t="shared" si="151"/>
        <v>-0.86171522363561392</v>
      </c>
      <c r="J301" s="125">
        <v>0</v>
      </c>
      <c r="K301" s="121" t="str">
        <f>CONCATENATE(D816,D301, " Curncy")</f>
        <v>EUREUR Curncy</v>
      </c>
      <c r="L301" s="121">
        <f>IF(D301 = D816,1,_xll.BDP(K301,$L$11))</f>
        <v>1</v>
      </c>
      <c r="M301" s="264">
        <f>IF(D301 = D816,1,_xll.BDP(K301,$M$11)*L301)</f>
        <v>1</v>
      </c>
      <c r="N301" s="127">
        <f t="shared" si="152"/>
        <v>0</v>
      </c>
      <c r="O301" s="128">
        <f>N301 / AA750</f>
        <v>0</v>
      </c>
      <c r="P301" s="276">
        <f>N301 / AA816</f>
        <v>0</v>
      </c>
      <c r="Q301" s="129">
        <f t="shared" si="153"/>
        <v>0</v>
      </c>
      <c r="R301" s="130">
        <f>Q301 / AA750*100</f>
        <v>0</v>
      </c>
      <c r="S301" s="286">
        <f>Q301 / AA816*100</f>
        <v>0</v>
      </c>
      <c r="T301" s="130">
        <f t="shared" si="154"/>
        <v>0</v>
      </c>
      <c r="U301" s="286">
        <f t="shared" si="155"/>
        <v>0</v>
      </c>
      <c r="V301" s="121">
        <f t="shared" si="156"/>
        <v>1</v>
      </c>
      <c r="W301" s="121">
        <v>0</v>
      </c>
      <c r="X301" s="121">
        <v>1</v>
      </c>
      <c r="Y301" s="128">
        <f t="shared" si="157"/>
        <v>0</v>
      </c>
      <c r="Z301" s="128">
        <f t="shared" si="158"/>
        <v>0</v>
      </c>
      <c r="AA301" s="75"/>
      <c r="AB301" s="131">
        <f>_xll.BDH(C301,$AB$11,$D$1,$D$1)</f>
        <v>2.42</v>
      </c>
      <c r="AC301" s="131">
        <f t="shared" si="159"/>
        <v>1.6999999999999904E-2</v>
      </c>
      <c r="AD301" s="191">
        <f t="shared" si="160"/>
        <v>0.7024793388429712</v>
      </c>
      <c r="AE301" s="133">
        <v>0</v>
      </c>
      <c r="AF301" s="134">
        <f>IF(D301 = D816,1,_xll.BDP(K301,$AF$11)*L301)</f>
        <v>1</v>
      </c>
      <c r="AG301" s="135">
        <f>AC301*AE301*V301/AF301 / AI750</f>
        <v>0</v>
      </c>
      <c r="AH301" s="301">
        <f>AC301*AE301*V301/AF301 / AI816</f>
        <v>0</v>
      </c>
      <c r="AI301" s="78"/>
      <c r="AJ301" s="74"/>
      <c r="AK301" s="66"/>
    </row>
    <row r="302" spans="1:37" s="30" customFormat="1" ht="12" customHeight="1" x14ac:dyDescent="0.2">
      <c r="B302" s="121">
        <v>2876</v>
      </c>
      <c r="C302" s="121" t="s">
        <v>155</v>
      </c>
      <c r="D302" s="121" t="str">
        <f>_xll.BDP(C302,$D$11)</f>
        <v>EUR</v>
      </c>
      <c r="E302" s="121" t="s">
        <v>330</v>
      </c>
      <c r="F302" s="122">
        <f>_xll.BDP(C302,$F$11)</f>
        <v>31.164999999999999</v>
      </c>
      <c r="G302" s="122">
        <f>_xll.BDP(C302,$G$11)</f>
        <v>30.645</v>
      </c>
      <c r="H302" s="123">
        <f t="shared" si="150"/>
        <v>-0.51999999999999957</v>
      </c>
      <c r="I302" s="124">
        <f t="shared" si="151"/>
        <v>-1.6685384245146786</v>
      </c>
      <c r="J302" s="125">
        <v>0</v>
      </c>
      <c r="K302" s="121" t="str">
        <f>CONCATENATE(D816,D302, " Curncy")</f>
        <v>EUREUR Curncy</v>
      </c>
      <c r="L302" s="121">
        <f>IF(D302 = D816,1,_xll.BDP(K302,$L$11))</f>
        <v>1</v>
      </c>
      <c r="M302" s="264">
        <f>IF(D302 = D816,1,_xll.BDP(K302,$M$11)*L302)</f>
        <v>1</v>
      </c>
      <c r="N302" s="127">
        <f t="shared" si="152"/>
        <v>0</v>
      </c>
      <c r="O302" s="128">
        <f>N302 / AA750</f>
        <v>0</v>
      </c>
      <c r="P302" s="276">
        <f>N302 / AA816</f>
        <v>0</v>
      </c>
      <c r="Q302" s="129">
        <f t="shared" si="153"/>
        <v>0</v>
      </c>
      <c r="R302" s="130">
        <f>Q302 / AA750*100</f>
        <v>0</v>
      </c>
      <c r="S302" s="286">
        <f>Q302 / AA816*100</f>
        <v>0</v>
      </c>
      <c r="T302" s="130">
        <f t="shared" si="154"/>
        <v>0</v>
      </c>
      <c r="U302" s="286">
        <f t="shared" si="155"/>
        <v>0</v>
      </c>
      <c r="V302" s="121">
        <f t="shared" si="156"/>
        <v>1</v>
      </c>
      <c r="W302" s="121">
        <v>0</v>
      </c>
      <c r="X302" s="121">
        <v>1</v>
      </c>
      <c r="Y302" s="128">
        <f t="shared" si="157"/>
        <v>0</v>
      </c>
      <c r="Z302" s="128">
        <f t="shared" si="158"/>
        <v>0</v>
      </c>
      <c r="AA302" s="75"/>
      <c r="AB302" s="131">
        <f>_xll.BDH(C302,$AB$11,$D$1,$D$1)</f>
        <v>30.754999999999999</v>
      </c>
      <c r="AC302" s="131">
        <f t="shared" si="159"/>
        <v>0.41000000000000014</v>
      </c>
      <c r="AD302" s="191">
        <f t="shared" si="160"/>
        <v>1.3331165664119662</v>
      </c>
      <c r="AE302" s="133">
        <v>0</v>
      </c>
      <c r="AF302" s="134">
        <f>IF(D302 = D816,1,_xll.BDP(K302,$AF$11)*L302)</f>
        <v>1</v>
      </c>
      <c r="AG302" s="135">
        <f>AC302*AE302*V302/AF302 / AI750</f>
        <v>0</v>
      </c>
      <c r="AH302" s="301">
        <f>AC302*AE302*V302/AF302 / AI816</f>
        <v>0</v>
      </c>
      <c r="AI302" s="78"/>
      <c r="AJ302" s="74"/>
      <c r="AK302" s="66"/>
    </row>
    <row r="303" spans="1:37" s="30" customFormat="1" ht="12" customHeight="1" x14ac:dyDescent="0.2">
      <c r="B303" s="121">
        <v>24237</v>
      </c>
      <c r="C303" s="121" t="s">
        <v>766</v>
      </c>
      <c r="D303" s="121" t="str">
        <f>_xll.BDP(C303,$D$11)</f>
        <v>EUR</v>
      </c>
      <c r="E303" s="121" t="s">
        <v>799</v>
      </c>
      <c r="F303" s="122">
        <f>_xll.BDP(C303,$F$11)</f>
        <v>30.5</v>
      </c>
      <c r="G303" s="122">
        <f>_xll.BDP(C303,$G$11)</f>
        <v>30.2</v>
      </c>
      <c r="H303" s="123">
        <f t="shared" si="150"/>
        <v>-0.30000000000000071</v>
      </c>
      <c r="I303" s="124">
        <f t="shared" si="151"/>
        <v>-0.98360655737705149</v>
      </c>
      <c r="J303" s="125">
        <v>0</v>
      </c>
      <c r="K303" s="121" t="str">
        <f>CONCATENATE(D816,D303, " Curncy")</f>
        <v>EUREUR Curncy</v>
      </c>
      <c r="L303" s="121">
        <f>IF(D303 = D816,1,_xll.BDP(K303,$L$11))</f>
        <v>1</v>
      </c>
      <c r="M303" s="264">
        <f>IF(D303 = D816,1,_xll.BDP(K303,$M$11)*L303)</f>
        <v>1</v>
      </c>
      <c r="N303" s="127">
        <f t="shared" si="152"/>
        <v>0</v>
      </c>
      <c r="O303" s="128">
        <f>N303 / AA750</f>
        <v>0</v>
      </c>
      <c r="P303" s="276">
        <f>N303 / AA816</f>
        <v>0</v>
      </c>
      <c r="Q303" s="129">
        <f t="shared" si="153"/>
        <v>0</v>
      </c>
      <c r="R303" s="130">
        <f>Q303 / AA750*100</f>
        <v>0</v>
      </c>
      <c r="S303" s="286">
        <f>Q303 / AA816*100</f>
        <v>0</v>
      </c>
      <c r="T303" s="130">
        <f t="shared" si="154"/>
        <v>0</v>
      </c>
      <c r="U303" s="286">
        <f t="shared" si="155"/>
        <v>0</v>
      </c>
      <c r="V303" s="121">
        <f t="shared" si="156"/>
        <v>1</v>
      </c>
      <c r="W303" s="121">
        <v>0</v>
      </c>
      <c r="X303" s="121">
        <v>1</v>
      </c>
      <c r="Y303" s="128">
        <f t="shared" si="157"/>
        <v>0</v>
      </c>
      <c r="Z303" s="128">
        <f t="shared" si="158"/>
        <v>0</v>
      </c>
      <c r="AA303" s="75"/>
      <c r="AB303" s="131">
        <f>_xll.BDH(C303,$AB$11,$D$1,$D$1)</f>
        <v>30.98</v>
      </c>
      <c r="AC303" s="131">
        <f t="shared" si="159"/>
        <v>-0.48000000000000043</v>
      </c>
      <c r="AD303" s="191">
        <f t="shared" si="160"/>
        <v>-1.5493867010974836</v>
      </c>
      <c r="AE303" s="133">
        <v>0</v>
      </c>
      <c r="AF303" s="134">
        <f>IF(D303 = D816,1,_xll.BDP(K303,$AF$11)*L303)</f>
        <v>1</v>
      </c>
      <c r="AG303" s="135">
        <f>AC303*AE303*V303/AF303 / AI750</f>
        <v>0</v>
      </c>
      <c r="AH303" s="301">
        <f>AC303*AE303*V303/AF303 / AI816</f>
        <v>0</v>
      </c>
      <c r="AI303" s="78"/>
      <c r="AJ303" s="74"/>
      <c r="AK303" s="66"/>
    </row>
    <row r="304" spans="1:37" s="30" customFormat="1" ht="12" customHeight="1" x14ac:dyDescent="0.2">
      <c r="B304" s="121">
        <v>1209</v>
      </c>
      <c r="C304" s="121" t="s">
        <v>767</v>
      </c>
      <c r="D304" s="121" t="str">
        <f>_xll.BDP(C304,$D$11)</f>
        <v>EUR</v>
      </c>
      <c r="E304" s="121" t="s">
        <v>800</v>
      </c>
      <c r="F304" s="122">
        <f>_xll.BDP(C304,$F$11)</f>
        <v>25.785</v>
      </c>
      <c r="G304" s="122">
        <f>_xll.BDP(C304,$G$11)</f>
        <v>25.74</v>
      </c>
      <c r="H304" s="123">
        <f t="shared" si="150"/>
        <v>-4.5000000000001705E-2</v>
      </c>
      <c r="I304" s="124">
        <f t="shared" si="151"/>
        <v>-0.17452006980803453</v>
      </c>
      <c r="J304" s="125">
        <v>0</v>
      </c>
      <c r="K304" s="121" t="str">
        <f>CONCATENATE(D816,D304, " Curncy")</f>
        <v>EUREUR Curncy</v>
      </c>
      <c r="L304" s="121">
        <f>IF(D304 = D816,1,_xll.BDP(K304,$L$11))</f>
        <v>1</v>
      </c>
      <c r="M304" s="264">
        <f>IF(D304 = D816,1,_xll.BDP(K304,$M$11)*L304)</f>
        <v>1</v>
      </c>
      <c r="N304" s="127">
        <f t="shared" si="152"/>
        <v>0</v>
      </c>
      <c r="O304" s="128">
        <f>N304 / AA750</f>
        <v>0</v>
      </c>
      <c r="P304" s="276">
        <f>N304 / AA816</f>
        <v>0</v>
      </c>
      <c r="Q304" s="129">
        <f t="shared" si="153"/>
        <v>0</v>
      </c>
      <c r="R304" s="130">
        <f>Q304 / AA750*100</f>
        <v>0</v>
      </c>
      <c r="S304" s="286">
        <f>Q304 / AA816*100</f>
        <v>0</v>
      </c>
      <c r="T304" s="130">
        <f t="shared" si="154"/>
        <v>0</v>
      </c>
      <c r="U304" s="286">
        <f t="shared" si="155"/>
        <v>0</v>
      </c>
      <c r="V304" s="121">
        <f t="shared" si="156"/>
        <v>1</v>
      </c>
      <c r="W304" s="121">
        <v>0</v>
      </c>
      <c r="X304" s="121">
        <v>1</v>
      </c>
      <c r="Y304" s="128">
        <f t="shared" si="157"/>
        <v>0</v>
      </c>
      <c r="Z304" s="128">
        <f t="shared" si="158"/>
        <v>0</v>
      </c>
      <c r="AA304" s="75"/>
      <c r="AB304" s="131">
        <f>_xll.BDH(C304,$AB$11,$D$1,$D$1)</f>
        <v>26.05</v>
      </c>
      <c r="AC304" s="131">
        <f t="shared" si="159"/>
        <v>-0.26500000000000057</v>
      </c>
      <c r="AD304" s="191">
        <f t="shared" si="160"/>
        <v>-1.017274472168908</v>
      </c>
      <c r="AE304" s="133">
        <v>0</v>
      </c>
      <c r="AF304" s="134">
        <f>IF(D304 = D816,1,_xll.BDP(K304,$AF$11)*L304)</f>
        <v>1</v>
      </c>
      <c r="AG304" s="135">
        <f>AC304*AE304*V304/AF304 / AI750</f>
        <v>0</v>
      </c>
      <c r="AH304" s="301">
        <f>AC304*AE304*V304/AF304 / AI816</f>
        <v>0</v>
      </c>
      <c r="AI304" s="78"/>
      <c r="AJ304" s="74"/>
      <c r="AK304" s="66"/>
    </row>
    <row r="305" spans="1:37" s="30" customFormat="1" ht="12" customHeight="1" x14ac:dyDescent="0.2">
      <c r="B305" s="121">
        <v>6889</v>
      </c>
      <c r="C305" s="121" t="s">
        <v>768</v>
      </c>
      <c r="D305" s="121" t="str">
        <f>_xll.BDP(C305,$D$11)</f>
        <v>EUR</v>
      </c>
      <c r="E305" s="121" t="s">
        <v>801</v>
      </c>
      <c r="F305" s="122">
        <f>_xll.BDP(C305,$F$11)</f>
        <v>43.19</v>
      </c>
      <c r="G305" s="122">
        <f>_xll.BDP(C305,$G$11)</f>
        <v>42.6</v>
      </c>
      <c r="H305" s="123">
        <f t="shared" si="150"/>
        <v>-0.58999999999999631</v>
      </c>
      <c r="I305" s="124">
        <f t="shared" si="151"/>
        <v>-1.3660569576290722</v>
      </c>
      <c r="J305" s="125">
        <v>0</v>
      </c>
      <c r="K305" s="121" t="str">
        <f>CONCATENATE(D816,D305, " Curncy")</f>
        <v>EUREUR Curncy</v>
      </c>
      <c r="L305" s="121">
        <f>IF(D305 = D816,1,_xll.BDP(K305,$L$11))</f>
        <v>1</v>
      </c>
      <c r="M305" s="264">
        <f>IF(D305 = D816,1,_xll.BDP(K305,$M$11)*L305)</f>
        <v>1</v>
      </c>
      <c r="N305" s="127">
        <f t="shared" si="152"/>
        <v>0</v>
      </c>
      <c r="O305" s="128">
        <f>N305 / AA750</f>
        <v>0</v>
      </c>
      <c r="P305" s="276">
        <f>N305 / AA816</f>
        <v>0</v>
      </c>
      <c r="Q305" s="129">
        <f t="shared" si="153"/>
        <v>0</v>
      </c>
      <c r="R305" s="130">
        <f>Q305 / AA750*100</f>
        <v>0</v>
      </c>
      <c r="S305" s="286">
        <f>Q305 / AA816*100</f>
        <v>0</v>
      </c>
      <c r="T305" s="130">
        <f t="shared" si="154"/>
        <v>0</v>
      </c>
      <c r="U305" s="286">
        <f t="shared" si="155"/>
        <v>0</v>
      </c>
      <c r="V305" s="121">
        <f t="shared" si="156"/>
        <v>1</v>
      </c>
      <c r="W305" s="121">
        <v>0</v>
      </c>
      <c r="X305" s="121">
        <v>1</v>
      </c>
      <c r="Y305" s="128">
        <f t="shared" si="157"/>
        <v>0</v>
      </c>
      <c r="Z305" s="128">
        <f t="shared" si="158"/>
        <v>0</v>
      </c>
      <c r="AA305" s="75"/>
      <c r="AB305" s="131">
        <f>_xll.BDH(C305,$AB$11,$D$1,$D$1)</f>
        <v>42.52</v>
      </c>
      <c r="AC305" s="131">
        <f t="shared" si="159"/>
        <v>0.6699999999999946</v>
      </c>
      <c r="AD305" s="191">
        <f t="shared" si="160"/>
        <v>1.5757290686735526</v>
      </c>
      <c r="AE305" s="133">
        <v>0</v>
      </c>
      <c r="AF305" s="134">
        <f>IF(D305 = D816,1,_xll.BDP(K305,$AF$11)*L305)</f>
        <v>1</v>
      </c>
      <c r="AG305" s="135">
        <f>AC305*AE305*V305/AF305 / AI750</f>
        <v>0</v>
      </c>
      <c r="AH305" s="301">
        <f>AC305*AE305*V305/AF305 / AI816</f>
        <v>0</v>
      </c>
      <c r="AI305" s="78"/>
      <c r="AJ305" s="74"/>
      <c r="AK305" s="66"/>
    </row>
    <row r="306" spans="1:37" s="30" customFormat="1" ht="12" customHeight="1" x14ac:dyDescent="0.2">
      <c r="A306" s="103" t="s">
        <v>290</v>
      </c>
      <c r="B306" s="103"/>
      <c r="C306" s="103"/>
      <c r="D306" s="103"/>
      <c r="E306" s="103" t="s">
        <v>154</v>
      </c>
      <c r="F306" s="137"/>
      <c r="G306" s="137"/>
      <c r="H306" s="138"/>
      <c r="I306" s="139"/>
      <c r="J306" s="140"/>
      <c r="K306" s="103"/>
      <c r="L306" s="103"/>
      <c r="M306" s="265"/>
      <c r="N306" s="172">
        <f t="shared" ref="N306:U306" si="161" xml:space="preserve"> SUM(N292:N305)</f>
        <v>-2188.399999999252</v>
      </c>
      <c r="O306" s="141">
        <f t="shared" si="161"/>
        <v>-1.3249765664269516E-5</v>
      </c>
      <c r="P306" s="277">
        <f t="shared" si="161"/>
        <v>-1.2217735661964474E-5</v>
      </c>
      <c r="Q306" s="142">
        <f t="shared" si="161"/>
        <v>1316138.8000000007</v>
      </c>
      <c r="R306" s="143">
        <f t="shared" si="161"/>
        <v>0.79686212217413699</v>
      </c>
      <c r="S306" s="287">
        <f t="shared" si="161"/>
        <v>0.73479418538021246</v>
      </c>
      <c r="T306" s="143">
        <f t="shared" si="161"/>
        <v>-3.7223401481270915</v>
      </c>
      <c r="U306" s="287">
        <f t="shared" si="161"/>
        <v>4.5192022703012285</v>
      </c>
      <c r="V306" s="103"/>
      <c r="W306" s="103"/>
      <c r="X306" s="103"/>
      <c r="Y306" s="144">
        <f xml:space="preserve"> SUM(Y292:Y305)</f>
        <v>4.091055867003272E-4</v>
      </c>
      <c r="Z306" s="144">
        <f xml:space="preserve"> SUM(Z292:Z305)</f>
        <v>0</v>
      </c>
      <c r="AA306" s="103"/>
      <c r="AB306" s="145"/>
      <c r="AC306" s="145"/>
      <c r="AD306" s="192"/>
      <c r="AE306" s="146"/>
      <c r="AF306" s="147"/>
      <c r="AG306" s="148">
        <f xml:space="preserve"> SUM(AG292:AG305)</f>
        <v>-1.1776618209020898E-3</v>
      </c>
      <c r="AH306" s="302">
        <f xml:space="preserve"> SUM(AH292:AH305)</f>
        <v>-1.0864473673286906E-3</v>
      </c>
      <c r="AI306" s="223"/>
      <c r="AJ306" s="74"/>
      <c r="AK306" s="66"/>
    </row>
    <row r="307" spans="1:37" s="30" customFormat="1" ht="12" customHeight="1" x14ac:dyDescent="0.2">
      <c r="B307" s="32"/>
      <c r="C307" s="52"/>
      <c r="F307" s="38"/>
      <c r="G307" s="38"/>
      <c r="H307" s="39"/>
      <c r="I307" s="42"/>
      <c r="J307" s="18"/>
      <c r="K307" s="32"/>
      <c r="L307" s="32"/>
      <c r="M307" s="266"/>
      <c r="N307" s="100"/>
      <c r="O307" s="58"/>
      <c r="P307" s="278"/>
      <c r="Q307" s="40"/>
      <c r="R307" s="44"/>
      <c r="S307" s="290"/>
      <c r="T307" s="101"/>
      <c r="U307" s="298"/>
      <c r="V307" s="24"/>
      <c r="Y307" s="54"/>
      <c r="Z307" s="54"/>
      <c r="AA307" s="75"/>
      <c r="AB307" s="69"/>
      <c r="AC307" s="68"/>
      <c r="AD307" s="61"/>
      <c r="AE307" s="60"/>
      <c r="AF307" s="62"/>
      <c r="AG307" s="73"/>
      <c r="AH307" s="300"/>
      <c r="AI307" s="78"/>
      <c r="AJ307" s="74"/>
      <c r="AK307" s="66"/>
    </row>
    <row r="308" spans="1:37" s="30" customFormat="1" ht="12" customHeight="1" x14ac:dyDescent="0.2">
      <c r="B308" s="121">
        <v>24498</v>
      </c>
      <c r="C308" s="121" t="s">
        <v>153</v>
      </c>
      <c r="D308" s="121" t="str">
        <f>_xll.BDP(C308,$D$11)</f>
        <v>NOK</v>
      </c>
      <c r="E308" s="121" t="s">
        <v>347</v>
      </c>
      <c r="F308" s="122">
        <f>_xll.BDP(C308,$F$11)</f>
        <v>212.2</v>
      </c>
      <c r="G308" s="122">
        <f>_xll.BDP(C308,$G$11)</f>
        <v>211.6</v>
      </c>
      <c r="H308" s="123">
        <f t="shared" ref="H308:H320" si="162">IF(OR(OR(G308="#N/A N/A",G308="#N/A Real Time"),OR(F308="#N/A N/A",F308="#N/A Real Time")),0,  G308 - F308)</f>
        <v>-0.59999999999999432</v>
      </c>
      <c r="I308" s="124">
        <f t="shared" ref="I308:I320" si="163">IF(OR(F308=0,F308="#N/A N/A"),0,H308 / F308*100)</f>
        <v>-0.28275212064090216</v>
      </c>
      <c r="J308" s="125">
        <v>398000</v>
      </c>
      <c r="K308" s="121" t="str">
        <f>CONCATENATE(D816,D308, " Curncy")</f>
        <v>EURNOK Curncy</v>
      </c>
      <c r="L308" s="121">
        <f>IF(D308 = D816,1,_xll.BDP(K308,$L$11))</f>
        <v>1</v>
      </c>
      <c r="M308" s="264">
        <f>IF(D308 = D816,1,_xll.BDP(K308,$M$11)*L308)</f>
        <v>9.6803000000000008</v>
      </c>
      <c r="N308" s="127">
        <f t="shared" ref="N308:N320" si="164">H308*J308*V308/M308</f>
        <v>-24668.65696311041</v>
      </c>
      <c r="O308" s="128">
        <f>N308 / AA750</f>
        <v>-1.4935748675451213E-4</v>
      </c>
      <c r="P308" s="276">
        <f>N308 / AA816</f>
        <v>-1.3772396724139288E-4</v>
      </c>
      <c r="Q308" s="129">
        <f t="shared" ref="Q308:Q320" si="165">IF(J308=0,0,G308*J308*V308/M308)</f>
        <v>8699813.0223236885</v>
      </c>
      <c r="R308" s="130">
        <f>Q308 / AA750*100</f>
        <v>5.2673406995425118</v>
      </c>
      <c r="S308" s="286">
        <f>Q308 / AA816*100</f>
        <v>4.8570652447131692</v>
      </c>
      <c r="T308" s="130">
        <f t="shared" ref="T308:T320" si="166">IF(S308&lt;0,R308,0)</f>
        <v>0</v>
      </c>
      <c r="U308" s="286">
        <f t="shared" ref="U308:U320" si="167">IF(S308&gt;0,R308,0)</f>
        <v>5.2673406995425118</v>
      </c>
      <c r="V308" s="121">
        <f t="shared" ref="V308:V320" si="168">IF(EXACT(D308,UPPER(D308)),1,0.01)/X308</f>
        <v>1</v>
      </c>
      <c r="W308" s="121">
        <v>0</v>
      </c>
      <c r="X308" s="121">
        <v>1</v>
      </c>
      <c r="Y308" s="128">
        <f t="shared" ref="Y308:Y320" si="169">IF(AND(S308&lt;0,O308&gt;0),O308,0)</f>
        <v>0</v>
      </c>
      <c r="Z308" s="128">
        <f t="shared" ref="Z308:Z320" si="170">IF(AND(S308&gt;0,O308&gt;0),O308,0)</f>
        <v>0</v>
      </c>
      <c r="AA308" s="75"/>
      <c r="AB308" s="131">
        <f>_xll.BDH(C308,$AB$11,$D$1,$D$1)</f>
        <v>215.4</v>
      </c>
      <c r="AC308" s="131">
        <f t="shared" ref="AC308:AC320" si="171">IF(OR(OR(F308="#N/A N/A",F308="#N/A Real Time"),OR(AB308="#N/A N/A",AB308="#N/A Real Time")),0,  F308 - AB308)</f>
        <v>-3.2000000000000171</v>
      </c>
      <c r="AD308" s="191">
        <f t="shared" ref="AD308:AD320" si="172">IF(OR(AB308=0,AB308="#N/A N/A"),0,AC308 / AB308*100)</f>
        <v>-1.4856081708449476</v>
      </c>
      <c r="AE308" s="133">
        <v>398000</v>
      </c>
      <c r="AF308" s="134">
        <f>IF(D308 = D816,1,_xll.BDP(K308,$AF$11)*L308)</f>
        <v>9.6952999999999996</v>
      </c>
      <c r="AG308" s="135">
        <f>AC308*AE308*V308/AF308 / AI750</f>
        <v>-7.8980609302175099E-4</v>
      </c>
      <c r="AH308" s="301">
        <f>AC308*AE308*V308/AF308 / AI816</f>
        <v>-7.2863256262001286E-4</v>
      </c>
      <c r="AI308" s="78"/>
      <c r="AJ308" s="74"/>
      <c r="AK308" s="66"/>
    </row>
    <row r="309" spans="1:37" s="30" customFormat="1" ht="12" customHeight="1" x14ac:dyDescent="0.2">
      <c r="B309" s="121">
        <v>26358</v>
      </c>
      <c r="C309" s="121" t="s">
        <v>152</v>
      </c>
      <c r="D309" s="121" t="str">
        <f>_xll.BDP(C309,$D$11)</f>
        <v>NOK</v>
      </c>
      <c r="E309" s="121" t="s">
        <v>342</v>
      </c>
      <c r="F309" s="122">
        <f>_xll.BDP(C309,$F$11)</f>
        <v>38.6</v>
      </c>
      <c r="G309" s="122">
        <f>_xll.BDP(C309,$G$11)</f>
        <v>37.799999999999997</v>
      </c>
      <c r="H309" s="123">
        <f t="shared" si="162"/>
        <v>-0.80000000000000426</v>
      </c>
      <c r="I309" s="124">
        <f t="shared" si="163"/>
        <v>-2.0725388601036379</v>
      </c>
      <c r="J309" s="125">
        <v>488000</v>
      </c>
      <c r="K309" s="121" t="str">
        <f>CONCATENATE(D816,D309, " Curncy")</f>
        <v>EURNOK Curncy</v>
      </c>
      <c r="L309" s="121">
        <f>IF(D309 = D816,1,_xll.BDP(K309,$L$11))</f>
        <v>1</v>
      </c>
      <c r="M309" s="264">
        <f>IF(D309 = D816,1,_xll.BDP(K309,$M$11)*L309)</f>
        <v>9.6803000000000008</v>
      </c>
      <c r="N309" s="127">
        <f t="shared" si="164"/>
        <v>-40329.32863650941</v>
      </c>
      <c r="O309" s="128">
        <f>N309 / AA750</f>
        <v>-2.4417572373937351E-4</v>
      </c>
      <c r="P309" s="276">
        <f>N309 / AA816</f>
        <v>-2.2515677056549654E-4</v>
      </c>
      <c r="Q309" s="129">
        <f t="shared" si="165"/>
        <v>1905560.7780750594</v>
      </c>
      <c r="R309" s="130">
        <f>Q309 / AA750*100</f>
        <v>1.1537302946685337</v>
      </c>
      <c r="S309" s="286">
        <f>Q309 / AA816*100</f>
        <v>1.0638657409219656</v>
      </c>
      <c r="T309" s="130">
        <f t="shared" si="166"/>
        <v>0</v>
      </c>
      <c r="U309" s="286">
        <f t="shared" si="167"/>
        <v>1.1537302946685337</v>
      </c>
      <c r="V309" s="121">
        <f t="shared" si="168"/>
        <v>1</v>
      </c>
      <c r="W309" s="121">
        <v>0</v>
      </c>
      <c r="X309" s="121">
        <v>1</v>
      </c>
      <c r="Y309" s="128">
        <f t="shared" si="169"/>
        <v>0</v>
      </c>
      <c r="Z309" s="128">
        <f t="shared" si="170"/>
        <v>0</v>
      </c>
      <c r="AA309" s="75"/>
      <c r="AB309" s="131">
        <f>_xll.BDH(C309,$AB$11,$D$1,$D$1)</f>
        <v>38.4</v>
      </c>
      <c r="AC309" s="131">
        <f t="shared" si="171"/>
        <v>0.20000000000000284</v>
      </c>
      <c r="AD309" s="191">
        <f t="shared" si="172"/>
        <v>0.52083333333334081</v>
      </c>
      <c r="AE309" s="133">
        <v>488000</v>
      </c>
      <c r="AF309" s="134">
        <f>IF(D309 = D816,1,_xll.BDP(K309,$AF$11)*L309)</f>
        <v>9.6952999999999996</v>
      </c>
      <c r="AG309" s="135">
        <f>AC309*AE309*V309/AF309 / AI750</f>
        <v>6.0525341299406069E-5</v>
      </c>
      <c r="AH309" s="301">
        <f>AC309*AE309*V309/AF309 / AI816</f>
        <v>5.5837419999775343E-5</v>
      </c>
      <c r="AI309" s="78"/>
      <c r="AJ309" s="74"/>
      <c r="AK309" s="66"/>
    </row>
    <row r="310" spans="1:37" s="30" customFormat="1" ht="12" customHeight="1" x14ac:dyDescent="0.2">
      <c r="B310" s="121">
        <v>2981</v>
      </c>
      <c r="C310" s="121" t="s">
        <v>786</v>
      </c>
      <c r="D310" s="121" t="str">
        <f>_xll.BDP(C310,$D$11)</f>
        <v>NOK</v>
      </c>
      <c r="E310" s="121" t="s">
        <v>817</v>
      </c>
      <c r="F310" s="122">
        <f>_xll.BDP(C310,$F$11)</f>
        <v>152.15</v>
      </c>
      <c r="G310" s="122">
        <f>_xll.BDP(C310,$G$11)</f>
        <v>151.85</v>
      </c>
      <c r="H310" s="123">
        <f t="shared" si="162"/>
        <v>-0.30000000000001137</v>
      </c>
      <c r="I310" s="124">
        <f t="shared" si="163"/>
        <v>-0.19717384160368806</v>
      </c>
      <c r="J310" s="125">
        <v>0</v>
      </c>
      <c r="K310" s="121" t="str">
        <f>CONCATENATE(D816,D310, " Curncy")</f>
        <v>EURNOK Curncy</v>
      </c>
      <c r="L310" s="121">
        <f>IF(D310 = D816,1,_xll.BDP(K310,$L$11))</f>
        <v>1</v>
      </c>
      <c r="M310" s="264">
        <f>IF(D310 = D816,1,_xll.BDP(K310,$M$11)*L310)</f>
        <v>9.6803000000000008</v>
      </c>
      <c r="N310" s="127">
        <f t="shared" si="164"/>
        <v>0</v>
      </c>
      <c r="O310" s="128">
        <f>N310 / AA750</f>
        <v>0</v>
      </c>
      <c r="P310" s="276">
        <f>N310 / AA816</f>
        <v>0</v>
      </c>
      <c r="Q310" s="129">
        <f t="shared" si="165"/>
        <v>0</v>
      </c>
      <c r="R310" s="130">
        <f>Q310 / AA750*100</f>
        <v>0</v>
      </c>
      <c r="S310" s="286">
        <f>Q310 / AA816*100</f>
        <v>0</v>
      </c>
      <c r="T310" s="130">
        <f t="shared" si="166"/>
        <v>0</v>
      </c>
      <c r="U310" s="286">
        <f t="shared" si="167"/>
        <v>0</v>
      </c>
      <c r="V310" s="121">
        <f t="shared" si="168"/>
        <v>1</v>
      </c>
      <c r="W310" s="121">
        <v>0</v>
      </c>
      <c r="X310" s="121">
        <v>1</v>
      </c>
      <c r="Y310" s="128">
        <f t="shared" si="169"/>
        <v>0</v>
      </c>
      <c r="Z310" s="128">
        <f t="shared" si="170"/>
        <v>0</v>
      </c>
      <c r="AA310" s="75"/>
      <c r="AB310" s="131">
        <f>_xll.BDH(C310,$AB$11,$D$1,$D$1)</f>
        <v>151.25</v>
      </c>
      <c r="AC310" s="131">
        <f t="shared" si="171"/>
        <v>0.90000000000000568</v>
      </c>
      <c r="AD310" s="191">
        <f t="shared" si="172"/>
        <v>0.59504132231405338</v>
      </c>
      <c r="AE310" s="133">
        <v>0</v>
      </c>
      <c r="AF310" s="134">
        <f>IF(D310 = D816,1,_xll.BDP(K310,$AF$11)*L310)</f>
        <v>9.6952999999999996</v>
      </c>
      <c r="AG310" s="135">
        <f>AC310*AE310*V310/AF310 / AI750</f>
        <v>0</v>
      </c>
      <c r="AH310" s="301">
        <f>AC310*AE310*V310/AF310 / AI816</f>
        <v>0</v>
      </c>
      <c r="AI310" s="78"/>
      <c r="AJ310" s="74"/>
      <c r="AK310" s="66"/>
    </row>
    <row r="311" spans="1:37" s="30" customFormat="1" ht="12" customHeight="1" x14ac:dyDescent="0.2">
      <c r="B311" s="121">
        <v>565</v>
      </c>
      <c r="C311" s="121" t="s">
        <v>151</v>
      </c>
      <c r="D311" s="121" t="str">
        <f>_xll.BDP(C311,$D$11)</f>
        <v>NOK</v>
      </c>
      <c r="E311" s="121" t="s">
        <v>337</v>
      </c>
      <c r="F311" s="122">
        <f>_xll.BDP(C311,$F$11)</f>
        <v>35.700000000000003</v>
      </c>
      <c r="G311" s="122">
        <f>_xll.BDP(C311,$G$11)</f>
        <v>35.020000000000003</v>
      </c>
      <c r="H311" s="123">
        <f t="shared" si="162"/>
        <v>-0.67999999999999972</v>
      </c>
      <c r="I311" s="124">
        <f t="shared" si="163"/>
        <v>-1.904761904761904</v>
      </c>
      <c r="J311" s="125">
        <v>0</v>
      </c>
      <c r="K311" s="121" t="str">
        <f>CONCATENATE(D816,D311, " Curncy")</f>
        <v>EURNOK Curncy</v>
      </c>
      <c r="L311" s="121">
        <f>IF(D311 = D816,1,_xll.BDP(K311,$L$11))</f>
        <v>1</v>
      </c>
      <c r="M311" s="264">
        <f>IF(D311 = D816,1,_xll.BDP(K311,$M$11)*L311)</f>
        <v>9.6803000000000008</v>
      </c>
      <c r="N311" s="127">
        <f t="shared" si="164"/>
        <v>0</v>
      </c>
      <c r="O311" s="128">
        <f>N311 / AA750</f>
        <v>0</v>
      </c>
      <c r="P311" s="276">
        <f>N311 / AA816</f>
        <v>0</v>
      </c>
      <c r="Q311" s="129">
        <f t="shared" si="165"/>
        <v>0</v>
      </c>
      <c r="R311" s="130">
        <f>Q311 / AA750*100</f>
        <v>0</v>
      </c>
      <c r="S311" s="286">
        <f>Q311 / AA816*100</f>
        <v>0</v>
      </c>
      <c r="T311" s="130">
        <f t="shared" si="166"/>
        <v>0</v>
      </c>
      <c r="U311" s="286">
        <f t="shared" si="167"/>
        <v>0</v>
      </c>
      <c r="V311" s="121">
        <f t="shared" si="168"/>
        <v>1</v>
      </c>
      <c r="W311" s="121">
        <v>0</v>
      </c>
      <c r="X311" s="121">
        <v>1</v>
      </c>
      <c r="Y311" s="128">
        <f t="shared" si="169"/>
        <v>0</v>
      </c>
      <c r="Z311" s="128">
        <f t="shared" si="170"/>
        <v>0</v>
      </c>
      <c r="AA311" s="75"/>
      <c r="AB311" s="131">
        <f>_xll.BDH(C311,$AB$11,$D$1,$D$1)</f>
        <v>35.94</v>
      </c>
      <c r="AC311" s="131">
        <f t="shared" si="171"/>
        <v>-0.23999999999999488</v>
      </c>
      <c r="AD311" s="191">
        <f t="shared" si="172"/>
        <v>-0.66777963272118779</v>
      </c>
      <c r="AE311" s="133">
        <v>0</v>
      </c>
      <c r="AF311" s="134">
        <f>IF(D311 = D816,1,_xll.BDP(K311,$AF$11)*L311)</f>
        <v>9.6952999999999996</v>
      </c>
      <c r="AG311" s="135">
        <f>AC311*AE311*V311/AF311 / AI750</f>
        <v>0</v>
      </c>
      <c r="AH311" s="301">
        <f>AC311*AE311*V311/AF311 / AI816</f>
        <v>0</v>
      </c>
      <c r="AI311" s="78"/>
      <c r="AJ311" s="74"/>
      <c r="AK311" s="66"/>
    </row>
    <row r="312" spans="1:37" s="30" customFormat="1" ht="12" customHeight="1" x14ac:dyDescent="0.2">
      <c r="B312" s="121">
        <v>106</v>
      </c>
      <c r="C312" s="121" t="s">
        <v>787</v>
      </c>
      <c r="D312" s="121" t="str">
        <f>_xll.BDP(C312,$D$11)</f>
        <v>NOK</v>
      </c>
      <c r="E312" s="121" t="s">
        <v>818</v>
      </c>
      <c r="F312" s="122">
        <f>_xll.BDP(C312,$F$11)</f>
        <v>45.95</v>
      </c>
      <c r="G312" s="122">
        <f>_xll.BDP(C312,$G$11)</f>
        <v>45.54</v>
      </c>
      <c r="H312" s="123">
        <f t="shared" si="162"/>
        <v>-0.41000000000000369</v>
      </c>
      <c r="I312" s="124">
        <f t="shared" si="163"/>
        <v>-0.89227421109902871</v>
      </c>
      <c r="J312" s="125">
        <v>0</v>
      </c>
      <c r="K312" s="121" t="str">
        <f>CONCATENATE(D816,D312, " Curncy")</f>
        <v>EURNOK Curncy</v>
      </c>
      <c r="L312" s="121">
        <f>IF(D312 = D816,1,_xll.BDP(K312,$L$11))</f>
        <v>1</v>
      </c>
      <c r="M312" s="264">
        <f>IF(D312 = D816,1,_xll.BDP(K312,$M$11)*L312)</f>
        <v>9.6803000000000008</v>
      </c>
      <c r="N312" s="127">
        <f t="shared" si="164"/>
        <v>0</v>
      </c>
      <c r="O312" s="128">
        <f>N312 / AA750</f>
        <v>0</v>
      </c>
      <c r="P312" s="276">
        <f>N312 / AA816</f>
        <v>0</v>
      </c>
      <c r="Q312" s="129">
        <f t="shared" si="165"/>
        <v>0</v>
      </c>
      <c r="R312" s="130">
        <f>Q312 / AA750*100</f>
        <v>0</v>
      </c>
      <c r="S312" s="286">
        <f>Q312 / AA816*100</f>
        <v>0</v>
      </c>
      <c r="T312" s="130">
        <f t="shared" si="166"/>
        <v>0</v>
      </c>
      <c r="U312" s="286">
        <f t="shared" si="167"/>
        <v>0</v>
      </c>
      <c r="V312" s="121">
        <f t="shared" si="168"/>
        <v>1</v>
      </c>
      <c r="W312" s="121">
        <v>0</v>
      </c>
      <c r="X312" s="121">
        <v>1</v>
      </c>
      <c r="Y312" s="128">
        <f t="shared" si="169"/>
        <v>0</v>
      </c>
      <c r="Z312" s="128">
        <f t="shared" si="170"/>
        <v>0</v>
      </c>
      <c r="AA312" s="75"/>
      <c r="AB312" s="131">
        <f>_xll.BDH(C312,$AB$11,$D$1,$D$1)</f>
        <v>46.52</v>
      </c>
      <c r="AC312" s="131">
        <f t="shared" si="171"/>
        <v>-0.57000000000000028</v>
      </c>
      <c r="AD312" s="191">
        <f t="shared" si="172"/>
        <v>-1.2252794496990547</v>
      </c>
      <c r="AE312" s="133">
        <v>0</v>
      </c>
      <c r="AF312" s="134">
        <f>IF(D312 = D816,1,_xll.BDP(K312,$AF$11)*L312)</f>
        <v>9.6952999999999996</v>
      </c>
      <c r="AG312" s="135">
        <f>AC312*AE312*V312/AF312 / AI750</f>
        <v>0</v>
      </c>
      <c r="AH312" s="301">
        <f>AC312*AE312*V312/AF312 / AI816</f>
        <v>0</v>
      </c>
      <c r="AI312" s="78"/>
      <c r="AJ312" s="74"/>
      <c r="AK312" s="66"/>
    </row>
    <row r="313" spans="1:37" s="30" customFormat="1" ht="12" customHeight="1" x14ac:dyDescent="0.2">
      <c r="B313" s="121">
        <v>26989</v>
      </c>
      <c r="C313" s="121" t="s">
        <v>149</v>
      </c>
      <c r="D313" s="121" t="str">
        <f>_xll.BDP(C313,$D$11)</f>
        <v>NOK</v>
      </c>
      <c r="E313" s="121" t="s">
        <v>321</v>
      </c>
      <c r="F313" s="122">
        <f>_xll.BDP(C313,$F$11)</f>
        <v>57.4</v>
      </c>
      <c r="G313" s="122">
        <f>_xll.BDP(C313,$G$11)</f>
        <v>58.4</v>
      </c>
      <c r="H313" s="123">
        <f t="shared" si="162"/>
        <v>1</v>
      </c>
      <c r="I313" s="124">
        <f t="shared" si="163"/>
        <v>1.7421602787456445</v>
      </c>
      <c r="J313" s="125">
        <v>51000</v>
      </c>
      <c r="K313" s="121" t="str">
        <f>CONCATENATE(D816,D313, " Curncy")</f>
        <v>EURNOK Curncy</v>
      </c>
      <c r="L313" s="121">
        <f>IF(D313 = D816,1,_xll.BDP(K313,$L$11))</f>
        <v>1</v>
      </c>
      <c r="M313" s="264">
        <f>IF(D313 = D816,1,_xll.BDP(K313,$M$11)*L313)</f>
        <v>9.6803000000000008</v>
      </c>
      <c r="N313" s="127">
        <f t="shared" si="164"/>
        <v>5268.4317634784038</v>
      </c>
      <c r="O313" s="128">
        <f>N313 / AA750</f>
        <v>3.1897955713903643E-5</v>
      </c>
      <c r="P313" s="276">
        <f>N313 / AA816</f>
        <v>2.9413410089242476E-5</v>
      </c>
      <c r="Q313" s="129">
        <f t="shared" si="165"/>
        <v>307676.41498713882</v>
      </c>
      <c r="R313" s="130">
        <f>Q313 / AA750*100</f>
        <v>0.18628406136919731</v>
      </c>
      <c r="S313" s="286">
        <f>Q313 / AA816*100</f>
        <v>0.17177431492117609</v>
      </c>
      <c r="T313" s="130">
        <f t="shared" si="166"/>
        <v>0</v>
      </c>
      <c r="U313" s="286">
        <f t="shared" si="167"/>
        <v>0.18628406136919731</v>
      </c>
      <c r="V313" s="121">
        <f t="shared" si="168"/>
        <v>1</v>
      </c>
      <c r="W313" s="121">
        <v>0</v>
      </c>
      <c r="X313" s="121">
        <v>1</v>
      </c>
      <c r="Y313" s="128">
        <f t="shared" si="169"/>
        <v>0</v>
      </c>
      <c r="Z313" s="128">
        <f t="shared" si="170"/>
        <v>3.1897955713903643E-5</v>
      </c>
      <c r="AA313" s="75"/>
      <c r="AB313" s="131">
        <f>_xll.BDH(C313,$AB$11,$D$1,$D$1)</f>
        <v>58.4</v>
      </c>
      <c r="AC313" s="131">
        <f t="shared" si="171"/>
        <v>-1</v>
      </c>
      <c r="AD313" s="191">
        <f t="shared" si="172"/>
        <v>-1.7123287671232876</v>
      </c>
      <c r="AE313" s="133">
        <v>51000</v>
      </c>
      <c r="AF313" s="134">
        <f>IF(D313 = D816,1,_xll.BDP(K313,$AF$11)*L313)</f>
        <v>9.6952999999999996</v>
      </c>
      <c r="AG313" s="135">
        <f>AC313*AE313*V313/AF313 / AI750</f>
        <v>-3.1626971375713791E-5</v>
      </c>
      <c r="AH313" s="301">
        <f>AC313*AE313*V313/AF313 / AI816</f>
        <v>-2.9177340368734654E-5</v>
      </c>
      <c r="AI313" s="78"/>
      <c r="AJ313" s="74"/>
      <c r="AK313" s="66"/>
    </row>
    <row r="314" spans="1:37" s="30" customFormat="1" ht="12" customHeight="1" x14ac:dyDescent="0.2">
      <c r="B314" s="121">
        <v>2836</v>
      </c>
      <c r="C314" s="121" t="s">
        <v>148</v>
      </c>
      <c r="D314" s="121" t="str">
        <f>_xll.BDP(C314,$D$11)</f>
        <v>NOK</v>
      </c>
      <c r="E314" s="121" t="s">
        <v>387</v>
      </c>
      <c r="F314" s="122">
        <f>_xll.BDP(C314,$F$11)</f>
        <v>24.25</v>
      </c>
      <c r="G314" s="122">
        <f>_xll.BDP(C314,$G$11)</f>
        <v>23.16</v>
      </c>
      <c r="H314" s="123">
        <f t="shared" si="162"/>
        <v>-1.0899999999999999</v>
      </c>
      <c r="I314" s="124">
        <f t="shared" si="163"/>
        <v>-4.4948453608247414</v>
      </c>
      <c r="J314" s="125">
        <v>-153000</v>
      </c>
      <c r="K314" s="121" t="str">
        <f>CONCATENATE(D816,D314, " Curncy")</f>
        <v>EURNOK Curncy</v>
      </c>
      <c r="L314" s="121">
        <f>IF(D314 = D816,1,_xll.BDP(K314,$L$11))</f>
        <v>1</v>
      </c>
      <c r="M314" s="264">
        <f>IF(D314 = D816,1,_xll.BDP(K314,$M$11)*L314)</f>
        <v>9.6803000000000008</v>
      </c>
      <c r="N314" s="127">
        <f t="shared" si="164"/>
        <v>17227.771866574378</v>
      </c>
      <c r="O314" s="128">
        <f>N314 / AA750</f>
        <v>1.043063151844649E-4</v>
      </c>
      <c r="P314" s="276">
        <f>N314 / AA816</f>
        <v>9.6181850991822873E-5</v>
      </c>
      <c r="Q314" s="129">
        <f t="shared" si="165"/>
        <v>-366050.6389264795</v>
      </c>
      <c r="R314" s="130">
        <f>Q314 / AA750*100</f>
        <v>-0.22162699630020252</v>
      </c>
      <c r="S314" s="286">
        <f>Q314 / AA816*100</f>
        <v>-0.20436437330005672</v>
      </c>
      <c r="T314" s="130">
        <f t="shared" si="166"/>
        <v>-0.22162699630020252</v>
      </c>
      <c r="U314" s="286">
        <f t="shared" si="167"/>
        <v>0</v>
      </c>
      <c r="V314" s="121">
        <f t="shared" si="168"/>
        <v>1</v>
      </c>
      <c r="W314" s="121">
        <v>0</v>
      </c>
      <c r="X314" s="121">
        <v>1</v>
      </c>
      <c r="Y314" s="128">
        <f t="shared" si="169"/>
        <v>1.043063151844649E-4</v>
      </c>
      <c r="Z314" s="128">
        <f t="shared" si="170"/>
        <v>0</v>
      </c>
      <c r="AA314" s="75"/>
      <c r="AB314" s="131">
        <f>_xll.BDH(C314,$AB$11,$D$1,$D$1)</f>
        <v>23.38</v>
      </c>
      <c r="AC314" s="131">
        <f t="shared" si="171"/>
        <v>0.87000000000000099</v>
      </c>
      <c r="AD314" s="191">
        <f t="shared" si="172"/>
        <v>3.721129170230971</v>
      </c>
      <c r="AE314" s="133">
        <v>-153000</v>
      </c>
      <c r="AF314" s="134">
        <f>IF(D314 = D816,1,_xll.BDP(K314,$AF$11)*L314)</f>
        <v>9.6952999999999996</v>
      </c>
      <c r="AG314" s="135">
        <f>AC314*AE314*V314/AF314 / AI750</f>
        <v>-8.2546395290613087E-5</v>
      </c>
      <c r="AH314" s="301">
        <f>AC314*AE314*V314/AF314 / AI816</f>
        <v>-7.615285836239753E-5</v>
      </c>
      <c r="AI314" s="78"/>
      <c r="AJ314" s="74"/>
      <c r="AK314" s="66"/>
    </row>
    <row r="315" spans="1:37" s="30" customFormat="1" ht="12" customHeight="1" x14ac:dyDescent="0.2">
      <c r="B315" s="121">
        <v>2014</v>
      </c>
      <c r="C315" s="121" t="s">
        <v>147</v>
      </c>
      <c r="D315" s="121" t="str">
        <f>_xll.BDP(C315,$D$11)</f>
        <v>NOK</v>
      </c>
      <c r="E315" s="121" t="s">
        <v>386</v>
      </c>
      <c r="F315" s="122">
        <f>_xll.BDP(C315,$F$11)</f>
        <v>1.7609999999999999</v>
      </c>
      <c r="G315" s="122">
        <f>_xll.BDP(C315,$G$11)</f>
        <v>1.71</v>
      </c>
      <c r="H315" s="123">
        <f t="shared" si="162"/>
        <v>-5.0999999999999934E-2</v>
      </c>
      <c r="I315" s="124">
        <f t="shared" si="163"/>
        <v>-2.8960817717206098</v>
      </c>
      <c r="J315" s="125">
        <v>-2162000</v>
      </c>
      <c r="K315" s="121" t="str">
        <f>CONCATENATE(D816,D315, " Curncy")</f>
        <v>EURNOK Curncy</v>
      </c>
      <c r="L315" s="121">
        <f>IF(D315 = D816,1,_xll.BDP(K315,$L$11))</f>
        <v>1</v>
      </c>
      <c r="M315" s="264">
        <f>IF(D315 = D816,1,_xll.BDP(K315,$M$11)*L315)</f>
        <v>9.6803000000000008</v>
      </c>
      <c r="N315" s="127">
        <f t="shared" si="164"/>
        <v>11390.349472640295</v>
      </c>
      <c r="O315" s="128">
        <f>N315 / AA750</f>
        <v>6.8963380253459603E-5</v>
      </c>
      <c r="P315" s="276">
        <f>N315 / AA816</f>
        <v>6.3591792612942153E-5</v>
      </c>
      <c r="Q315" s="129">
        <f t="shared" si="165"/>
        <v>-381911.71761205746</v>
      </c>
      <c r="R315" s="130">
        <f>Q315 / AA750*100</f>
        <v>-0.23123015732042368</v>
      </c>
      <c r="S315" s="286">
        <f>Q315 / AA816*100</f>
        <v>-0.21321953993751222</v>
      </c>
      <c r="T315" s="130">
        <f t="shared" si="166"/>
        <v>-0.23123015732042368</v>
      </c>
      <c r="U315" s="286">
        <f t="shared" si="167"/>
        <v>0</v>
      </c>
      <c r="V315" s="121">
        <f t="shared" si="168"/>
        <v>1</v>
      </c>
      <c r="W315" s="121">
        <v>0</v>
      </c>
      <c r="X315" s="121">
        <v>1</v>
      </c>
      <c r="Y315" s="128">
        <f t="shared" si="169"/>
        <v>6.8963380253459603E-5</v>
      </c>
      <c r="Z315" s="128">
        <f t="shared" si="170"/>
        <v>0</v>
      </c>
      <c r="AA315" s="75"/>
      <c r="AB315" s="131">
        <f>_xll.BDH(C315,$AB$11,$D$1,$D$1)</f>
        <v>1.81</v>
      </c>
      <c r="AC315" s="131">
        <f t="shared" si="171"/>
        <v>-4.9000000000000155E-2</v>
      </c>
      <c r="AD315" s="191">
        <f t="shared" si="172"/>
        <v>-2.7071823204419978</v>
      </c>
      <c r="AE315" s="133">
        <v>-2162000</v>
      </c>
      <c r="AF315" s="134">
        <f>IF(D315 = D816,1,_xll.BDP(K315,$AF$11)*L315)</f>
        <v>9.6952999999999996</v>
      </c>
      <c r="AG315" s="135">
        <f>AC315*AE315*V315/AF315 / AI750</f>
        <v>6.5696041050987807E-5</v>
      </c>
      <c r="AH315" s="301">
        <f>AC315*AE315*V315/AF315 / AI816</f>
        <v>6.0607629097706299E-5</v>
      </c>
      <c r="AI315" s="78"/>
      <c r="AJ315" s="74"/>
      <c r="AK315" s="66"/>
    </row>
    <row r="316" spans="1:37" s="30" customFormat="1" ht="12" customHeight="1" x14ac:dyDescent="0.2">
      <c r="B316" s="121">
        <v>92</v>
      </c>
      <c r="C316" s="121" t="s">
        <v>788</v>
      </c>
      <c r="D316" s="121" t="str">
        <f>_xll.BDP(C316,$D$11)</f>
        <v>NOK</v>
      </c>
      <c r="E316" s="121" t="s">
        <v>819</v>
      </c>
      <c r="F316" s="122">
        <f>_xll.BDP(C316,$F$11)</f>
        <v>184.65</v>
      </c>
      <c r="G316" s="122">
        <f>_xll.BDP(C316,$G$11)</f>
        <v>183.3</v>
      </c>
      <c r="H316" s="123">
        <f t="shared" si="162"/>
        <v>-1.3499999999999943</v>
      </c>
      <c r="I316" s="124">
        <f t="shared" si="163"/>
        <v>-0.73111291632818542</v>
      </c>
      <c r="J316" s="125">
        <v>0</v>
      </c>
      <c r="K316" s="121" t="str">
        <f>CONCATENATE(D816,D316, " Curncy")</f>
        <v>EURNOK Curncy</v>
      </c>
      <c r="L316" s="121">
        <f>IF(D316 = D816,1,_xll.BDP(K316,$L$11))</f>
        <v>1</v>
      </c>
      <c r="M316" s="264">
        <f>IF(D316 = D816,1,_xll.BDP(K316,$M$11)*L316)</f>
        <v>9.6803000000000008</v>
      </c>
      <c r="N316" s="127">
        <f t="shared" si="164"/>
        <v>0</v>
      </c>
      <c r="O316" s="128">
        <f>N316 / AA750</f>
        <v>0</v>
      </c>
      <c r="P316" s="276">
        <f>N316 / AA816</f>
        <v>0</v>
      </c>
      <c r="Q316" s="129">
        <f t="shared" si="165"/>
        <v>0</v>
      </c>
      <c r="R316" s="130">
        <f>Q316 / AA750*100</f>
        <v>0</v>
      </c>
      <c r="S316" s="286">
        <f>Q316 / AA816*100</f>
        <v>0</v>
      </c>
      <c r="T316" s="130">
        <f t="shared" si="166"/>
        <v>0</v>
      </c>
      <c r="U316" s="286">
        <f t="shared" si="167"/>
        <v>0</v>
      </c>
      <c r="V316" s="121">
        <f t="shared" si="168"/>
        <v>1</v>
      </c>
      <c r="W316" s="121">
        <v>0</v>
      </c>
      <c r="X316" s="121">
        <v>1</v>
      </c>
      <c r="Y316" s="128">
        <f t="shared" si="169"/>
        <v>0</v>
      </c>
      <c r="Z316" s="128">
        <f t="shared" si="170"/>
        <v>0</v>
      </c>
      <c r="AA316" s="75"/>
      <c r="AB316" s="131">
        <f>_xll.BDH(C316,$AB$11,$D$1,$D$1)</f>
        <v>184.2</v>
      </c>
      <c r="AC316" s="131">
        <f t="shared" si="171"/>
        <v>0.45000000000001705</v>
      </c>
      <c r="AD316" s="191">
        <f t="shared" si="172"/>
        <v>0.24429967426711025</v>
      </c>
      <c r="AE316" s="133">
        <v>0</v>
      </c>
      <c r="AF316" s="134">
        <f>IF(D316 = D816,1,_xll.BDP(K316,$AF$11)*L316)</f>
        <v>9.6952999999999996</v>
      </c>
      <c r="AG316" s="135">
        <f>AC316*AE316*V316/AF316 / AI750</f>
        <v>0</v>
      </c>
      <c r="AH316" s="301">
        <f>AC316*AE316*V316/AF316 / AI816</f>
        <v>0</v>
      </c>
      <c r="AI316" s="78"/>
      <c r="AJ316" s="74"/>
      <c r="AK316" s="66"/>
    </row>
    <row r="317" spans="1:37" s="30" customFormat="1" ht="12" customHeight="1" x14ac:dyDescent="0.2">
      <c r="B317" s="121">
        <v>3052</v>
      </c>
      <c r="C317" s="121" t="s">
        <v>789</v>
      </c>
      <c r="D317" s="121" t="str">
        <f>_xll.BDP(C317,$D$11)</f>
        <v>NOK</v>
      </c>
      <c r="E317" s="121" t="s">
        <v>820</v>
      </c>
      <c r="F317" s="122">
        <f>_xll.BDP(C317,$F$11)</f>
        <v>63.78</v>
      </c>
      <c r="G317" s="122">
        <f>_xll.BDP(C317,$G$11)</f>
        <v>63.74</v>
      </c>
      <c r="H317" s="123">
        <f t="shared" si="162"/>
        <v>-3.9999999999999147E-2</v>
      </c>
      <c r="I317" s="124">
        <f t="shared" si="163"/>
        <v>-6.2715584822827131E-2</v>
      </c>
      <c r="J317" s="125">
        <v>0</v>
      </c>
      <c r="K317" s="121" t="str">
        <f>CONCATENATE(D816,D317, " Curncy")</f>
        <v>EURNOK Curncy</v>
      </c>
      <c r="L317" s="121">
        <f>IF(D317 = D816,1,_xll.BDP(K317,$L$11))</f>
        <v>1</v>
      </c>
      <c r="M317" s="264">
        <f>IF(D317 = D816,1,_xll.BDP(K317,$M$11)*L317)</f>
        <v>9.6803000000000008</v>
      </c>
      <c r="N317" s="127">
        <f t="shared" si="164"/>
        <v>0</v>
      </c>
      <c r="O317" s="128">
        <f>N317 / AA750</f>
        <v>0</v>
      </c>
      <c r="P317" s="276">
        <f>N317 / AA816</f>
        <v>0</v>
      </c>
      <c r="Q317" s="129">
        <f t="shared" si="165"/>
        <v>0</v>
      </c>
      <c r="R317" s="130">
        <f>Q317 / AA750*100</f>
        <v>0</v>
      </c>
      <c r="S317" s="286">
        <f>Q317 / AA816*100</f>
        <v>0</v>
      </c>
      <c r="T317" s="130">
        <f t="shared" si="166"/>
        <v>0</v>
      </c>
      <c r="U317" s="286">
        <f t="shared" si="167"/>
        <v>0</v>
      </c>
      <c r="V317" s="121">
        <f t="shared" si="168"/>
        <v>1</v>
      </c>
      <c r="W317" s="121">
        <v>0</v>
      </c>
      <c r="X317" s="121">
        <v>1</v>
      </c>
      <c r="Y317" s="128">
        <f t="shared" si="169"/>
        <v>0</v>
      </c>
      <c r="Z317" s="128">
        <f t="shared" si="170"/>
        <v>0</v>
      </c>
      <c r="AA317" s="75"/>
      <c r="AB317" s="131">
        <f>_xll.BDH(C317,$AB$11,$D$1,$D$1)</f>
        <v>65.22</v>
      </c>
      <c r="AC317" s="131">
        <f t="shared" si="171"/>
        <v>-1.4399999999999977</v>
      </c>
      <c r="AD317" s="191">
        <f t="shared" si="172"/>
        <v>-2.2079116835326555</v>
      </c>
      <c r="AE317" s="133">
        <v>0</v>
      </c>
      <c r="AF317" s="134">
        <f>IF(D317 = D816,1,_xll.BDP(K317,$AF$11)*L317)</f>
        <v>9.6952999999999996</v>
      </c>
      <c r="AG317" s="135">
        <f>AC317*AE317*V317/AF317 / AI750</f>
        <v>0</v>
      </c>
      <c r="AH317" s="301">
        <f>AC317*AE317*V317/AF317 / AI816</f>
        <v>0</v>
      </c>
      <c r="AI317" s="78"/>
      <c r="AJ317" s="74"/>
      <c r="AK317" s="66"/>
    </row>
    <row r="318" spans="1:37" s="30" customFormat="1" ht="12" customHeight="1" x14ac:dyDescent="0.2">
      <c r="B318" s="121">
        <v>6477</v>
      </c>
      <c r="C318" s="121" t="s">
        <v>790</v>
      </c>
      <c r="D318" s="121" t="str">
        <f>_xll.BDP(C318,$D$11)</f>
        <v>NOK</v>
      </c>
      <c r="E318" s="121" t="s">
        <v>821</v>
      </c>
      <c r="F318" s="122">
        <f>_xll.BDP(C318,$F$11)</f>
        <v>100.25</v>
      </c>
      <c r="G318" s="122">
        <f>_xll.BDP(C318,$G$11)</f>
        <v>101</v>
      </c>
      <c r="H318" s="123">
        <f t="shared" si="162"/>
        <v>0.75</v>
      </c>
      <c r="I318" s="124">
        <f t="shared" si="163"/>
        <v>0.74812967581047385</v>
      </c>
      <c r="J318" s="125">
        <v>0</v>
      </c>
      <c r="K318" s="121" t="str">
        <f>CONCATENATE(D816,D318, " Curncy")</f>
        <v>EURNOK Curncy</v>
      </c>
      <c r="L318" s="121">
        <f>IF(D318 = D816,1,_xll.BDP(K318,$L$11))</f>
        <v>1</v>
      </c>
      <c r="M318" s="264">
        <f>IF(D318 = D816,1,_xll.BDP(K318,$M$11)*L318)</f>
        <v>9.6803000000000008</v>
      </c>
      <c r="N318" s="127">
        <f t="shared" si="164"/>
        <v>0</v>
      </c>
      <c r="O318" s="128">
        <f>N318 / AA750</f>
        <v>0</v>
      </c>
      <c r="P318" s="276">
        <f>N318 / AA816</f>
        <v>0</v>
      </c>
      <c r="Q318" s="129">
        <f t="shared" si="165"/>
        <v>0</v>
      </c>
      <c r="R318" s="130">
        <f>Q318 / AA750*100</f>
        <v>0</v>
      </c>
      <c r="S318" s="286">
        <f>Q318 / AA816*100</f>
        <v>0</v>
      </c>
      <c r="T318" s="130">
        <f t="shared" si="166"/>
        <v>0</v>
      </c>
      <c r="U318" s="286">
        <f t="shared" si="167"/>
        <v>0</v>
      </c>
      <c r="V318" s="121">
        <f t="shared" si="168"/>
        <v>1</v>
      </c>
      <c r="W318" s="121">
        <v>0</v>
      </c>
      <c r="X318" s="121">
        <v>1</v>
      </c>
      <c r="Y318" s="128">
        <f t="shared" si="169"/>
        <v>0</v>
      </c>
      <c r="Z318" s="128">
        <f t="shared" si="170"/>
        <v>0</v>
      </c>
      <c r="AA318" s="75"/>
      <c r="AB318" s="131">
        <f>_xll.BDH(C318,$AB$11,$D$1,$D$1)</f>
        <v>105.35</v>
      </c>
      <c r="AC318" s="131">
        <f t="shared" si="171"/>
        <v>-5.0999999999999943</v>
      </c>
      <c r="AD318" s="191">
        <f t="shared" si="172"/>
        <v>-4.8410061699098197</v>
      </c>
      <c r="AE318" s="133">
        <v>0</v>
      </c>
      <c r="AF318" s="134">
        <f>IF(D318 = D816,1,_xll.BDP(K318,$AF$11)*L318)</f>
        <v>9.6952999999999996</v>
      </c>
      <c r="AG318" s="135">
        <f>AC318*AE318*V318/AF318 / AI750</f>
        <v>0</v>
      </c>
      <c r="AH318" s="301">
        <f>AC318*AE318*V318/AF318 / AI816</f>
        <v>0</v>
      </c>
      <c r="AI318" s="78"/>
      <c r="AJ318" s="74"/>
      <c r="AK318" s="66"/>
    </row>
    <row r="319" spans="1:37" s="30" customFormat="1" ht="12" customHeight="1" x14ac:dyDescent="0.2">
      <c r="B319" s="121">
        <v>522</v>
      </c>
      <c r="C319" s="121" t="s">
        <v>791</v>
      </c>
      <c r="D319" s="121" t="str">
        <f>_xll.BDP(C319,$D$11)</f>
        <v>NOK</v>
      </c>
      <c r="E319" s="121" t="s">
        <v>822</v>
      </c>
      <c r="F319" s="122">
        <f>_xll.BDP(C319,$F$11)</f>
        <v>177</v>
      </c>
      <c r="G319" s="122">
        <f>_xll.BDP(C319,$G$11)</f>
        <v>178.35</v>
      </c>
      <c r="H319" s="123">
        <f t="shared" si="162"/>
        <v>1.3499999999999943</v>
      </c>
      <c r="I319" s="124">
        <f t="shared" si="163"/>
        <v>0.76271186440677652</v>
      </c>
      <c r="J319" s="125">
        <v>0</v>
      </c>
      <c r="K319" s="121" t="str">
        <f>CONCATENATE(D816,D319, " Curncy")</f>
        <v>EURNOK Curncy</v>
      </c>
      <c r="L319" s="121">
        <f>IF(D319 = D816,1,_xll.BDP(K319,$L$11))</f>
        <v>1</v>
      </c>
      <c r="M319" s="264">
        <f>IF(D319 = D816,1,_xll.BDP(K319,$M$11)*L319)</f>
        <v>9.6803000000000008</v>
      </c>
      <c r="N319" s="127">
        <f t="shared" si="164"/>
        <v>0</v>
      </c>
      <c r="O319" s="128">
        <f>N319 / AA750</f>
        <v>0</v>
      </c>
      <c r="P319" s="276">
        <f>N319 / AA816</f>
        <v>0</v>
      </c>
      <c r="Q319" s="129">
        <f t="shared" si="165"/>
        <v>0</v>
      </c>
      <c r="R319" s="130">
        <f>Q319 / AA750*100</f>
        <v>0</v>
      </c>
      <c r="S319" s="286">
        <f>Q319 / AA816*100</f>
        <v>0</v>
      </c>
      <c r="T319" s="130">
        <f t="shared" si="166"/>
        <v>0</v>
      </c>
      <c r="U319" s="286">
        <f t="shared" si="167"/>
        <v>0</v>
      </c>
      <c r="V319" s="121">
        <f t="shared" si="168"/>
        <v>1</v>
      </c>
      <c r="W319" s="121">
        <v>0</v>
      </c>
      <c r="X319" s="121">
        <v>1</v>
      </c>
      <c r="Y319" s="128">
        <f t="shared" si="169"/>
        <v>0</v>
      </c>
      <c r="Z319" s="128">
        <f t="shared" si="170"/>
        <v>0</v>
      </c>
      <c r="AA319" s="75"/>
      <c r="AB319" s="131">
        <f>_xll.BDH(C319,$AB$11,$D$1,$D$1)</f>
        <v>175.7</v>
      </c>
      <c r="AC319" s="131">
        <f t="shared" si="171"/>
        <v>1.3000000000000114</v>
      </c>
      <c r="AD319" s="191">
        <f t="shared" si="172"/>
        <v>0.73989755264656321</v>
      </c>
      <c r="AE319" s="133">
        <v>0</v>
      </c>
      <c r="AF319" s="134">
        <f>IF(D319 = D816,1,_xll.BDP(K319,$AF$11)*L319)</f>
        <v>9.6952999999999996</v>
      </c>
      <c r="AG319" s="135">
        <f>AC319*AE319*V319/AF319 / AI750</f>
        <v>0</v>
      </c>
      <c r="AH319" s="301">
        <f>AC319*AE319*V319/AF319 / AI816</f>
        <v>0</v>
      </c>
      <c r="AI319" s="78"/>
      <c r="AJ319" s="74"/>
      <c r="AK319" s="66"/>
    </row>
    <row r="320" spans="1:37" s="30" customFormat="1" ht="12" customHeight="1" x14ac:dyDescent="0.2">
      <c r="B320" s="121">
        <v>100</v>
      </c>
      <c r="C320" s="121" t="s">
        <v>792</v>
      </c>
      <c r="D320" s="121" t="str">
        <f>_xll.BDP(C320,$D$11)</f>
        <v>NOK</v>
      </c>
      <c r="E320" s="121" t="s">
        <v>823</v>
      </c>
      <c r="F320" s="122">
        <f>_xll.BDP(C320,$F$11)</f>
        <v>331.1</v>
      </c>
      <c r="G320" s="122">
        <f>_xll.BDP(C320,$G$11)</f>
        <v>327.7</v>
      </c>
      <c r="H320" s="123">
        <f t="shared" si="162"/>
        <v>-3.4000000000000341</v>
      </c>
      <c r="I320" s="124">
        <f t="shared" si="163"/>
        <v>-1.0268800966475489</v>
      </c>
      <c r="J320" s="125">
        <v>0</v>
      </c>
      <c r="K320" s="121" t="str">
        <f>CONCATENATE(D816,D320, " Curncy")</f>
        <v>EURNOK Curncy</v>
      </c>
      <c r="L320" s="121">
        <f>IF(D320 = D816,1,_xll.BDP(K320,$L$11))</f>
        <v>1</v>
      </c>
      <c r="M320" s="264">
        <f>IF(D320 = D816,1,_xll.BDP(K320,$M$11)*L320)</f>
        <v>9.6803000000000008</v>
      </c>
      <c r="N320" s="127">
        <f t="shared" si="164"/>
        <v>0</v>
      </c>
      <c r="O320" s="128">
        <f>N320 / AA750</f>
        <v>0</v>
      </c>
      <c r="P320" s="276">
        <f>N320 / AA816</f>
        <v>0</v>
      </c>
      <c r="Q320" s="129">
        <f t="shared" si="165"/>
        <v>0</v>
      </c>
      <c r="R320" s="130">
        <f>Q320 / AA750*100</f>
        <v>0</v>
      </c>
      <c r="S320" s="286">
        <f>Q320 / AA816*100</f>
        <v>0</v>
      </c>
      <c r="T320" s="130">
        <f t="shared" si="166"/>
        <v>0</v>
      </c>
      <c r="U320" s="286">
        <f t="shared" si="167"/>
        <v>0</v>
      </c>
      <c r="V320" s="121">
        <f t="shared" si="168"/>
        <v>1</v>
      </c>
      <c r="W320" s="121">
        <v>0</v>
      </c>
      <c r="X320" s="121">
        <v>1</v>
      </c>
      <c r="Y320" s="128">
        <f t="shared" si="169"/>
        <v>0</v>
      </c>
      <c r="Z320" s="128">
        <f t="shared" si="170"/>
        <v>0</v>
      </c>
      <c r="AA320" s="75"/>
      <c r="AB320" s="131">
        <f>_xll.BDH(C320,$AB$11,$D$1,$D$1)</f>
        <v>331</v>
      </c>
      <c r="AC320" s="131">
        <f t="shared" si="171"/>
        <v>0.10000000000002274</v>
      </c>
      <c r="AD320" s="191">
        <f t="shared" si="172"/>
        <v>3.0211480362544632E-2</v>
      </c>
      <c r="AE320" s="133">
        <v>0</v>
      </c>
      <c r="AF320" s="134">
        <f>IF(D320 = D816,1,_xll.BDP(K320,$AF$11)*L320)</f>
        <v>9.6952999999999996</v>
      </c>
      <c r="AG320" s="135">
        <f>AC320*AE320*V320/AF320 / AI750</f>
        <v>0</v>
      </c>
      <c r="AH320" s="301">
        <f>AC320*AE320*V320/AF320 / AI816</f>
        <v>0</v>
      </c>
      <c r="AI320" s="78"/>
      <c r="AJ320" s="74"/>
      <c r="AK320" s="66"/>
    </row>
    <row r="321" spans="1:37" s="30" customFormat="1" ht="12" customHeight="1" x14ac:dyDescent="0.2">
      <c r="A321" s="103" t="s">
        <v>291</v>
      </c>
      <c r="B321" s="103"/>
      <c r="C321" s="103"/>
      <c r="D321" s="103"/>
      <c r="E321" s="103" t="s">
        <v>146</v>
      </c>
      <c r="F321" s="137"/>
      <c r="G321" s="137"/>
      <c r="H321" s="138"/>
      <c r="I321" s="139"/>
      <c r="J321" s="140"/>
      <c r="K321" s="103"/>
      <c r="L321" s="103"/>
      <c r="M321" s="265"/>
      <c r="N321" s="172">
        <f t="shared" ref="N321:U321" si="173" xml:space="preserve"> SUM(N307:N320)</f>
        <v>-31111.43249692674</v>
      </c>
      <c r="O321" s="141">
        <f t="shared" si="173"/>
        <v>-1.883655593420575E-4</v>
      </c>
      <c r="P321" s="277">
        <f t="shared" si="173"/>
        <v>-1.7369368411288192E-4</v>
      </c>
      <c r="Q321" s="142">
        <f t="shared" si="173"/>
        <v>10165087.85884735</v>
      </c>
      <c r="R321" s="143">
        <f t="shared" si="173"/>
        <v>6.1544979019596164</v>
      </c>
      <c r="S321" s="287">
        <f t="shared" si="173"/>
        <v>5.6751213873187423</v>
      </c>
      <c r="T321" s="143">
        <f t="shared" si="173"/>
        <v>-0.45285715362062617</v>
      </c>
      <c r="U321" s="287">
        <f t="shared" si="173"/>
        <v>6.6073550555802427</v>
      </c>
      <c r="V321" s="103"/>
      <c r="W321" s="103"/>
      <c r="X321" s="103"/>
      <c r="Y321" s="144">
        <f xml:space="preserve"> SUM(Y307:Y320)</f>
        <v>1.7326969543792452E-4</v>
      </c>
      <c r="Z321" s="144">
        <f xml:space="preserve"> SUM(Z307:Z320)</f>
        <v>3.1897955713903643E-5</v>
      </c>
      <c r="AA321" s="103"/>
      <c r="AB321" s="145"/>
      <c r="AC321" s="145"/>
      <c r="AD321" s="192"/>
      <c r="AE321" s="146"/>
      <c r="AF321" s="147"/>
      <c r="AG321" s="148">
        <f xml:space="preserve"> SUM(AG307:AG320)</f>
        <v>-7.7775807733768414E-4</v>
      </c>
      <c r="AH321" s="302">
        <f xml:space="preserve"> SUM(AH307:AH320)</f>
        <v>-7.1751771225366347E-4</v>
      </c>
      <c r="AI321" s="223"/>
      <c r="AJ321" s="74"/>
      <c r="AK321" s="66"/>
    </row>
    <row r="322" spans="1:37" s="30" customFormat="1" ht="12" customHeight="1" x14ac:dyDescent="0.2">
      <c r="A322" s="12"/>
      <c r="B322" s="34"/>
      <c r="C322" s="87"/>
      <c r="D322" s="12"/>
      <c r="E322" s="12"/>
      <c r="F322" s="90"/>
      <c r="G322" s="90"/>
      <c r="H322" s="91"/>
      <c r="I322" s="92"/>
      <c r="J322" s="21"/>
      <c r="K322" s="34"/>
      <c r="L322" s="34"/>
      <c r="M322" s="266"/>
      <c r="N322" s="100"/>
      <c r="O322" s="58"/>
      <c r="P322" s="278"/>
      <c r="Q322" s="100"/>
      <c r="R322" s="104"/>
      <c r="S322" s="290"/>
      <c r="T322" s="101"/>
      <c r="U322" s="298"/>
      <c r="V322" s="27"/>
      <c r="W322" s="12"/>
      <c r="X322" s="12"/>
      <c r="Y322" s="102"/>
      <c r="Z322" s="102"/>
      <c r="AA322" s="95"/>
      <c r="AB322" s="96"/>
      <c r="AC322" s="96"/>
      <c r="AD322" s="97"/>
      <c r="AE322" s="96"/>
      <c r="AF322" s="98"/>
      <c r="AG322" s="73"/>
      <c r="AH322" s="300"/>
      <c r="AI322" s="78"/>
      <c r="AJ322" s="74"/>
      <c r="AK322" s="66"/>
    </row>
    <row r="323" spans="1:37" s="30" customFormat="1" ht="12" customHeight="1" x14ac:dyDescent="0.2">
      <c r="A323" s="12"/>
      <c r="B323" s="121">
        <v>2690</v>
      </c>
      <c r="C323" s="121" t="s">
        <v>668</v>
      </c>
      <c r="D323" s="121" t="str">
        <f>_xll.BDP(C323,$D$11)</f>
        <v>EUR</v>
      </c>
      <c r="E323" s="121" t="s">
        <v>687</v>
      </c>
      <c r="F323" s="122">
        <f>_xll.BDP(C323,$F$11)</f>
        <v>0.27200000000000002</v>
      </c>
      <c r="G323" s="122">
        <f>_xll.BDP(C323,$G$11)</f>
        <v>0.26519999999999999</v>
      </c>
      <c r="H323" s="123">
        <f>IF(OR(OR(G323="#N/A N/A",G323="#N/A Real Time"),OR(F323="#N/A N/A",F323="#N/A Real Time")),0,  G323 - F323)</f>
        <v>-6.8000000000000282E-3</v>
      </c>
      <c r="I323" s="124">
        <f>IF(OR(F323=0,F323="#N/A N/A"),0,H323 / F323*100)</f>
        <v>-2.5000000000000102</v>
      </c>
      <c r="J323" s="125">
        <v>0</v>
      </c>
      <c r="K323" s="121" t="str">
        <f>CONCATENATE(D816,D323, " Curncy")</f>
        <v>EUREUR Curncy</v>
      </c>
      <c r="L323" s="121">
        <f>IF(D323 = D816,1,_xll.BDP(K323,$L$11))</f>
        <v>1</v>
      </c>
      <c r="M323" s="264">
        <f>IF(D323 = D816,1,_xll.BDP(K323,$M$11)*L323)</f>
        <v>1</v>
      </c>
      <c r="N323" s="127">
        <f>H323*J323*V323/M323</f>
        <v>0</v>
      </c>
      <c r="O323" s="128">
        <f>N323 / AA750</f>
        <v>0</v>
      </c>
      <c r="P323" s="276">
        <f>N323 / AA816</f>
        <v>0</v>
      </c>
      <c r="Q323" s="129">
        <f>IF(J323=0,0,G323*J323*V323/M323)</f>
        <v>0</v>
      </c>
      <c r="R323" s="130">
        <f>Q323 / AA750*100</f>
        <v>0</v>
      </c>
      <c r="S323" s="286">
        <f>Q323 / AA816*100</f>
        <v>0</v>
      </c>
      <c r="T323" s="130">
        <f>IF(S323&lt;0,R323,0)</f>
        <v>0</v>
      </c>
      <c r="U323" s="286">
        <f>IF(S323&gt;0,R323,0)</f>
        <v>0</v>
      </c>
      <c r="V323" s="121">
        <f>IF(EXACT(D323,UPPER(D323)),1,0.01)/X323</f>
        <v>1</v>
      </c>
      <c r="W323" s="121">
        <v>0</v>
      </c>
      <c r="X323" s="121">
        <v>1</v>
      </c>
      <c r="Y323" s="128">
        <f>IF(AND(S323&lt;0,O323&gt;0),O323,0)</f>
        <v>0</v>
      </c>
      <c r="Z323" s="128">
        <f>IF(AND(S323&gt;0,O323&gt;0),O323,0)</f>
        <v>0</v>
      </c>
      <c r="AA323" s="95"/>
      <c r="AB323" s="131">
        <f>_xll.BDH(C323,$AB$11,$D$1,$D$1)</f>
        <v>0.2762</v>
      </c>
      <c r="AC323" s="131">
        <f>IF(OR(OR(F323="#N/A N/A",F323="#N/A Real Time"),OR(AB323="#N/A N/A",AB323="#N/A Real Time")),0,  F323 - AB323)</f>
        <v>-4.1999999999999815E-3</v>
      </c>
      <c r="AD323" s="191">
        <f>IF(OR(AB323=0,AB323="#N/A N/A"),0,AC323 / AB323*100)</f>
        <v>-1.5206372194062205</v>
      </c>
      <c r="AE323" s="133">
        <v>0</v>
      </c>
      <c r="AF323" s="134">
        <f>IF(D323 = D816,1,_xll.BDP(K323,$AF$11)*L323)</f>
        <v>1</v>
      </c>
      <c r="AG323" s="135">
        <f>AC323*AE323*V323/AF323 / AI750</f>
        <v>0</v>
      </c>
      <c r="AH323" s="301">
        <f>AC323*AE323*V323/AF323 / AI816</f>
        <v>0</v>
      </c>
      <c r="AI323" s="78"/>
      <c r="AJ323" s="74"/>
      <c r="AK323" s="66"/>
    </row>
    <row r="324" spans="1:37" s="30" customFormat="1" ht="12" customHeight="1" x14ac:dyDescent="0.2">
      <c r="A324" s="12"/>
      <c r="B324" s="121">
        <v>6396</v>
      </c>
      <c r="C324" s="121" t="s">
        <v>673</v>
      </c>
      <c r="D324" s="121" t="str">
        <f>_xll.BDP(C324,$D$11)</f>
        <v>EUR</v>
      </c>
      <c r="E324" s="121" t="s">
        <v>692</v>
      </c>
      <c r="F324" s="122">
        <f>_xll.BDP(C324,$F$11)</f>
        <v>3.0880000000000001</v>
      </c>
      <c r="G324" s="122">
        <f>_xll.BDP(C324,$G$11)</f>
        <v>3.0920000000000001</v>
      </c>
      <c r="H324" s="123">
        <f>IF(OR(OR(G324="#N/A N/A",G324="#N/A Real Time"),OR(F324="#N/A N/A",F324="#N/A Real Time")),0,  G324 - F324)</f>
        <v>4.0000000000000036E-3</v>
      </c>
      <c r="I324" s="124">
        <f>IF(OR(F324=0,F324="#N/A N/A"),0,H324 / F324*100)</f>
        <v>0.12953367875647681</v>
      </c>
      <c r="J324" s="125">
        <v>0</v>
      </c>
      <c r="K324" s="121" t="str">
        <f>CONCATENATE(D816,D324, " Curncy")</f>
        <v>EUREUR Curncy</v>
      </c>
      <c r="L324" s="121">
        <f>IF(D324 = D816,1,_xll.BDP(K324,$L$11))</f>
        <v>1</v>
      </c>
      <c r="M324" s="264">
        <f>IF(D324 = D816,1,_xll.BDP(K324,$M$11)*L324)</f>
        <v>1</v>
      </c>
      <c r="N324" s="127">
        <f>H324*J324*V324/M324</f>
        <v>0</v>
      </c>
      <c r="O324" s="128">
        <f>N324 / AA750</f>
        <v>0</v>
      </c>
      <c r="P324" s="276">
        <f>N324 / AA816</f>
        <v>0</v>
      </c>
      <c r="Q324" s="129">
        <f>IF(J324=0,0,G324*J324*V324/M324)</f>
        <v>0</v>
      </c>
      <c r="R324" s="130">
        <f>Q324 / AA750*100</f>
        <v>0</v>
      </c>
      <c r="S324" s="286">
        <f>Q324 / AA816*100</f>
        <v>0</v>
      </c>
      <c r="T324" s="130">
        <f>IF(S324&lt;0,R324,0)</f>
        <v>0</v>
      </c>
      <c r="U324" s="286">
        <f>IF(S324&gt;0,R324,0)</f>
        <v>0</v>
      </c>
      <c r="V324" s="121">
        <f>IF(EXACT(D324,UPPER(D324)),1,0.01)/X324</f>
        <v>1</v>
      </c>
      <c r="W324" s="121">
        <v>0</v>
      </c>
      <c r="X324" s="121">
        <v>1</v>
      </c>
      <c r="Y324" s="128">
        <f>IF(AND(S324&lt;0,O324&gt;0),O324,0)</f>
        <v>0</v>
      </c>
      <c r="Z324" s="128">
        <f>IF(AND(S324&gt;0,O324&gt;0),O324,0)</f>
        <v>0</v>
      </c>
      <c r="AA324" s="95"/>
      <c r="AB324" s="131">
        <f>_xll.BDH(C324,$AB$11,$D$1,$D$1)</f>
        <v>2.9950000000000001</v>
      </c>
      <c r="AC324" s="131">
        <f>IF(OR(OR(F324="#N/A N/A",F324="#N/A Real Time"),OR(AB324="#N/A N/A",AB324="#N/A Real Time")),0,  F324 - AB324)</f>
        <v>9.2999999999999972E-2</v>
      </c>
      <c r="AD324" s="191">
        <f>IF(OR(AB324=0,AB324="#N/A N/A"),0,AC324 / AB324*100)</f>
        <v>3.1051752921535885</v>
      </c>
      <c r="AE324" s="133">
        <v>0</v>
      </c>
      <c r="AF324" s="134">
        <f>IF(D324 = D816,1,_xll.BDP(K324,$AF$11)*L324)</f>
        <v>1</v>
      </c>
      <c r="AG324" s="135">
        <f>AC324*AE324*V324/AF324 / AI750</f>
        <v>0</v>
      </c>
      <c r="AH324" s="301">
        <f>AC324*AE324*V324/AF324 / AI816</f>
        <v>0</v>
      </c>
      <c r="AI324" s="78"/>
      <c r="AJ324" s="74"/>
      <c r="AK324" s="66"/>
    </row>
    <row r="325" spans="1:37" s="30" customFormat="1" ht="12" customHeight="1" x14ac:dyDescent="0.2">
      <c r="A325" s="103" t="s">
        <v>685</v>
      </c>
      <c r="B325" s="103"/>
      <c r="C325" s="103"/>
      <c r="D325" s="103"/>
      <c r="E325" s="103" t="s">
        <v>686</v>
      </c>
      <c r="F325" s="137"/>
      <c r="G325" s="137"/>
      <c r="H325" s="138"/>
      <c r="I325" s="139"/>
      <c r="J325" s="140"/>
      <c r="K325" s="103"/>
      <c r="L325" s="103"/>
      <c r="M325" s="265"/>
      <c r="N325" s="172">
        <f t="shared" ref="N325:U325" si="174" xml:space="preserve"> SUM(N322:N324)</f>
        <v>0</v>
      </c>
      <c r="O325" s="141">
        <f t="shared" si="174"/>
        <v>0</v>
      </c>
      <c r="P325" s="277">
        <f t="shared" si="174"/>
        <v>0</v>
      </c>
      <c r="Q325" s="142">
        <f t="shared" si="174"/>
        <v>0</v>
      </c>
      <c r="R325" s="143">
        <f t="shared" si="174"/>
        <v>0</v>
      </c>
      <c r="S325" s="287">
        <f t="shared" si="174"/>
        <v>0</v>
      </c>
      <c r="T325" s="143">
        <f t="shared" si="174"/>
        <v>0</v>
      </c>
      <c r="U325" s="287">
        <f t="shared" si="174"/>
        <v>0</v>
      </c>
      <c r="V325" s="103"/>
      <c r="W325" s="103"/>
      <c r="X325" s="103"/>
      <c r="Y325" s="144">
        <f xml:space="preserve"> SUM(Y322:Y324)</f>
        <v>0</v>
      </c>
      <c r="Z325" s="144">
        <f xml:space="preserve"> SUM(Z322:Z324)</f>
        <v>0</v>
      </c>
      <c r="AA325" s="103"/>
      <c r="AB325" s="145"/>
      <c r="AC325" s="145"/>
      <c r="AD325" s="192"/>
      <c r="AE325" s="146"/>
      <c r="AF325" s="147"/>
      <c r="AG325" s="148">
        <f xml:space="preserve"> SUM(AG322:AG324)</f>
        <v>0</v>
      </c>
      <c r="AH325" s="302">
        <f xml:space="preserve"> SUM(AH322:AH324)</f>
        <v>0</v>
      </c>
      <c r="AI325" s="223"/>
      <c r="AJ325" s="74"/>
      <c r="AK325" s="66"/>
    </row>
    <row r="326" spans="1:37" s="30" customFormat="1" ht="12" customHeight="1" x14ac:dyDescent="0.2">
      <c r="A326" s="12"/>
      <c r="B326" s="34"/>
      <c r="C326" s="87"/>
      <c r="D326" s="12"/>
      <c r="E326" s="12"/>
      <c r="F326" s="90"/>
      <c r="G326" s="90"/>
      <c r="H326" s="91"/>
      <c r="I326" s="92"/>
      <c r="J326" s="21"/>
      <c r="K326" s="34"/>
      <c r="L326" s="34"/>
      <c r="M326" s="266"/>
      <c r="N326" s="100"/>
      <c r="O326" s="58"/>
      <c r="P326" s="278"/>
      <c r="Q326" s="100"/>
      <c r="R326" s="104"/>
      <c r="S326" s="290"/>
      <c r="T326" s="101"/>
      <c r="U326" s="298"/>
      <c r="V326" s="27"/>
      <c r="W326" s="12"/>
      <c r="X326" s="12"/>
      <c r="Y326" s="102"/>
      <c r="Z326" s="102"/>
      <c r="AA326" s="95"/>
      <c r="AB326" s="96"/>
      <c r="AC326" s="96"/>
      <c r="AD326" s="97"/>
      <c r="AE326" s="96"/>
      <c r="AF326" s="98"/>
      <c r="AG326" s="73"/>
      <c r="AH326" s="300"/>
      <c r="AI326" s="78"/>
      <c r="AJ326" s="74"/>
      <c r="AK326" s="66"/>
    </row>
    <row r="327" spans="1:37" s="30" customFormat="1" ht="12" customHeight="1" x14ac:dyDescent="0.2">
      <c r="A327" s="12"/>
      <c r="B327" s="121">
        <v>17826</v>
      </c>
      <c r="C327" s="121" t="s">
        <v>845</v>
      </c>
      <c r="D327" s="121" t="str">
        <f>_xll.BDP(C327,$D$11)</f>
        <v>USD</v>
      </c>
      <c r="E327" s="121" t="s">
        <v>892</v>
      </c>
      <c r="F327" s="122">
        <f>_xll.BDP(C327,$F$11)</f>
        <v>62.16</v>
      </c>
      <c r="G327" s="122">
        <f>_xll.BDP(C327,$G$11)</f>
        <v>61.85</v>
      </c>
      <c r="H327" s="123">
        <f>IF(OR(OR(G327="#N/A N/A",G327="#N/A Real Time"),OR(F327="#N/A N/A",F327="#N/A Real Time")),0,  G327 - F327)</f>
        <v>-0.30999999999999517</v>
      </c>
      <c r="I327" s="124">
        <f>IF(OR(F327=0,F327="#N/A N/A"),0,H327 / F327*100)</f>
        <v>-0.49871299871299096</v>
      </c>
      <c r="J327" s="125">
        <v>0</v>
      </c>
      <c r="K327" s="121" t="str">
        <f>CONCATENATE(D816,D327, " Curncy")</f>
        <v>EURUSD Curncy</v>
      </c>
      <c r="L327" s="121">
        <f>IF(D327 = D816,1,_xll.BDP(K327,$L$11))</f>
        <v>1</v>
      </c>
      <c r="M327" s="264">
        <f>IF(D327 = D816,1,_xll.BDP(K327,$M$11)*L327)</f>
        <v>1.2327999999999999</v>
      </c>
      <c r="N327" s="127">
        <f>H327*J327*V327/M327</f>
        <v>0</v>
      </c>
      <c r="O327" s="128">
        <f>N327 / AA750</f>
        <v>0</v>
      </c>
      <c r="P327" s="276">
        <f>N327 / AA816</f>
        <v>0</v>
      </c>
      <c r="Q327" s="129">
        <f>IF(J327=0,0,G327*J327*V327/M327)</f>
        <v>0</v>
      </c>
      <c r="R327" s="130">
        <f>Q327 / AA750*100</f>
        <v>0</v>
      </c>
      <c r="S327" s="286">
        <f>Q327 / AA816*100</f>
        <v>0</v>
      </c>
      <c r="T327" s="130">
        <f>IF(S327&lt;0,R327,0)</f>
        <v>0</v>
      </c>
      <c r="U327" s="286">
        <f>IF(S327&gt;0,R327,0)</f>
        <v>0</v>
      </c>
      <c r="V327" s="121">
        <f>IF(EXACT(D327,UPPER(D327)),1,0.01)/X327</f>
        <v>1</v>
      </c>
      <c r="W327" s="121">
        <v>0</v>
      </c>
      <c r="X327" s="121">
        <v>1</v>
      </c>
      <c r="Y327" s="128">
        <f>IF(AND(S327&lt;0,O327&gt;0),O327,0)</f>
        <v>0</v>
      </c>
      <c r="Z327" s="128">
        <f>IF(AND(S327&gt;0,O327&gt;0),O327,0)</f>
        <v>0</v>
      </c>
      <c r="AA327" s="95"/>
      <c r="AB327" s="131">
        <f>_xll.BDH(C327,$AB$11,$D$1,$D$1)</f>
        <v>61.7</v>
      </c>
      <c r="AC327" s="131">
        <f>IF(OR(OR(F327="#N/A N/A",F327="#N/A Real Time"),OR(AB327="#N/A N/A",AB327="#N/A Real Time")),0,  F327 - AB327)</f>
        <v>0.45999999999999375</v>
      </c>
      <c r="AD327" s="191">
        <f>IF(OR(AB327=0,AB327="#N/A N/A"),0,AC327 / AB327*100)</f>
        <v>0.74554294975687796</v>
      </c>
      <c r="AE327" s="133">
        <v>0</v>
      </c>
      <c r="AF327" s="134">
        <f>IF(D327 = D816,1,_xll.BDP(K327,$AF$11)*L327)</f>
        <v>1.2294</v>
      </c>
      <c r="AG327" s="135">
        <f>AC327*AE327*V327/AF327 / AI750</f>
        <v>0</v>
      </c>
      <c r="AH327" s="301">
        <f>AC327*AE327*V327/AF327 / AI816</f>
        <v>0</v>
      </c>
      <c r="AI327" s="78"/>
      <c r="AJ327" s="74"/>
      <c r="AK327" s="66"/>
    </row>
    <row r="328" spans="1:37" s="30" customFormat="1" ht="12" customHeight="1" x14ac:dyDescent="0.2">
      <c r="A328" s="12"/>
      <c r="B328" s="121">
        <v>8569</v>
      </c>
      <c r="C328" s="121" t="s">
        <v>871</v>
      </c>
      <c r="D328" s="121" t="str">
        <f>_xll.BDP(C328,$D$11)</f>
        <v>SGD</v>
      </c>
      <c r="E328" s="121" t="s">
        <v>916</v>
      </c>
      <c r="F328" s="122">
        <f>_xll.BDP(C328,$F$11)</f>
        <v>27.4</v>
      </c>
      <c r="G328" s="122">
        <f>_xll.BDP(C328,$G$11)</f>
        <v>26.95</v>
      </c>
      <c r="H328" s="123">
        <f>IF(OR(OR(G328="#N/A N/A",G328="#N/A Real Time"),OR(F328="#N/A N/A",F328="#N/A Real Time")),0,  G328 - F328)</f>
        <v>-0.44999999999999929</v>
      </c>
      <c r="I328" s="124">
        <f>IF(OR(F328=0,F328="#N/A N/A"),0,H328 / F328*100)</f>
        <v>-1.6423357664233553</v>
      </c>
      <c r="J328" s="125">
        <v>0</v>
      </c>
      <c r="K328" s="121" t="str">
        <f>CONCATENATE(D816,D328, " Curncy")</f>
        <v>EURSGD Curncy</v>
      </c>
      <c r="L328" s="121">
        <f>IF(D328 = D816,1,_xll.BDP(K328,$L$11))</f>
        <v>1</v>
      </c>
      <c r="M328" s="264">
        <f>IF(D328 = D816,1,_xll.BDP(K328,$M$11)*L328)</f>
        <v>1.6142000000000001</v>
      </c>
      <c r="N328" s="127">
        <f>H328*J328*V328/M328</f>
        <v>0</v>
      </c>
      <c r="O328" s="128">
        <f>N328 / AA750</f>
        <v>0</v>
      </c>
      <c r="P328" s="276">
        <f>N328 / AA816</f>
        <v>0</v>
      </c>
      <c r="Q328" s="129">
        <f>IF(J328=0,0,G328*J328*V328/M328)</f>
        <v>0</v>
      </c>
      <c r="R328" s="130">
        <f>Q328 / AA750*100</f>
        <v>0</v>
      </c>
      <c r="S328" s="286">
        <f>Q328 / AA816*100</f>
        <v>0</v>
      </c>
      <c r="T328" s="130">
        <f>IF(S328&lt;0,R328,0)</f>
        <v>0</v>
      </c>
      <c r="U328" s="286">
        <f>IF(S328&gt;0,R328,0)</f>
        <v>0</v>
      </c>
      <c r="V328" s="121">
        <f>IF(EXACT(D328,UPPER(D328)),1,0.01)/X328</f>
        <v>1</v>
      </c>
      <c r="W328" s="121">
        <v>0</v>
      </c>
      <c r="X328" s="121">
        <v>1</v>
      </c>
      <c r="Y328" s="128">
        <f>IF(AND(S328&lt;0,O328&gt;0),O328,0)</f>
        <v>0</v>
      </c>
      <c r="Z328" s="128">
        <f>IF(AND(S328&gt;0,O328&gt;0),O328,0)</f>
        <v>0</v>
      </c>
      <c r="AA328" s="95"/>
      <c r="AB328" s="131">
        <f>_xll.BDH(C328,$AB$11,$D$1,$D$1)</f>
        <v>27.61</v>
      </c>
      <c r="AC328" s="131">
        <f>IF(OR(OR(F328="#N/A N/A",F328="#N/A Real Time"),OR(AB328="#N/A N/A",AB328="#N/A Real Time")),0,  F328 - AB328)</f>
        <v>-0.21000000000000085</v>
      </c>
      <c r="AD328" s="191">
        <f>IF(OR(AB328=0,AB328="#N/A N/A"),0,AC328 / AB328*100)</f>
        <v>-0.76059398768562425</v>
      </c>
      <c r="AE328" s="133">
        <v>0</v>
      </c>
      <c r="AF328" s="134">
        <f>IF(D328 = D816,1,_xll.BDP(K328,$AF$11)*L328)</f>
        <v>1.6137999999999999</v>
      </c>
      <c r="AG328" s="135">
        <f>AC328*AE328*V328/AF328 / AI750</f>
        <v>0</v>
      </c>
      <c r="AH328" s="301">
        <f>AC328*AE328*V328/AF328 / AI816</f>
        <v>0</v>
      </c>
      <c r="AI328" s="78"/>
      <c r="AJ328" s="74"/>
      <c r="AK328" s="66"/>
    </row>
    <row r="329" spans="1:37" s="30" customFormat="1" ht="12" customHeight="1" x14ac:dyDescent="0.2">
      <c r="A329" s="103" t="s">
        <v>890</v>
      </c>
      <c r="B329" s="103"/>
      <c r="C329" s="103"/>
      <c r="D329" s="103"/>
      <c r="E329" s="103" t="s">
        <v>891</v>
      </c>
      <c r="F329" s="137"/>
      <c r="G329" s="137"/>
      <c r="H329" s="138"/>
      <c r="I329" s="139"/>
      <c r="J329" s="140"/>
      <c r="K329" s="103"/>
      <c r="L329" s="103"/>
      <c r="M329" s="265"/>
      <c r="N329" s="172">
        <f t="shared" ref="N329:U329" si="175" xml:space="preserve"> SUM(N326:N328)</f>
        <v>0</v>
      </c>
      <c r="O329" s="141">
        <f t="shared" si="175"/>
        <v>0</v>
      </c>
      <c r="P329" s="277">
        <f t="shared" si="175"/>
        <v>0</v>
      </c>
      <c r="Q329" s="142">
        <f t="shared" si="175"/>
        <v>0</v>
      </c>
      <c r="R329" s="143">
        <f t="shared" si="175"/>
        <v>0</v>
      </c>
      <c r="S329" s="287">
        <f t="shared" si="175"/>
        <v>0</v>
      </c>
      <c r="T329" s="143">
        <f t="shared" si="175"/>
        <v>0</v>
      </c>
      <c r="U329" s="287">
        <f t="shared" si="175"/>
        <v>0</v>
      </c>
      <c r="V329" s="103"/>
      <c r="W329" s="103"/>
      <c r="X329" s="103"/>
      <c r="Y329" s="144">
        <f xml:space="preserve"> SUM(Y326:Y328)</f>
        <v>0</v>
      </c>
      <c r="Z329" s="144">
        <f xml:space="preserve"> SUM(Z326:Z328)</f>
        <v>0</v>
      </c>
      <c r="AA329" s="103"/>
      <c r="AB329" s="145"/>
      <c r="AC329" s="145"/>
      <c r="AD329" s="192"/>
      <c r="AE329" s="146"/>
      <c r="AF329" s="147"/>
      <c r="AG329" s="148">
        <f xml:space="preserve"> SUM(AG326:AG328)</f>
        <v>0</v>
      </c>
      <c r="AH329" s="302">
        <f xml:space="preserve"> SUM(AH326:AH328)</f>
        <v>0</v>
      </c>
      <c r="AI329" s="223"/>
      <c r="AJ329" s="74"/>
      <c r="AK329" s="66"/>
    </row>
    <row r="330" spans="1:37" s="30" customFormat="1" ht="12" customHeight="1" x14ac:dyDescent="0.2">
      <c r="B330" s="32"/>
      <c r="C330" s="52"/>
      <c r="F330" s="38"/>
      <c r="G330" s="38"/>
      <c r="H330" s="39"/>
      <c r="I330" s="42"/>
      <c r="J330" s="18"/>
      <c r="K330" s="32"/>
      <c r="L330" s="32"/>
      <c r="M330" s="266"/>
      <c r="N330" s="100"/>
      <c r="O330" s="58"/>
      <c r="P330" s="278"/>
      <c r="Q330" s="40"/>
      <c r="R330" s="44"/>
      <c r="S330" s="290"/>
      <c r="T330" s="101"/>
      <c r="U330" s="298"/>
      <c r="V330" s="24"/>
      <c r="Y330" s="54"/>
      <c r="Z330" s="54"/>
      <c r="AA330" s="75"/>
      <c r="AB330" s="69"/>
      <c r="AC330" s="68"/>
      <c r="AD330" s="61"/>
      <c r="AE330" s="60"/>
      <c r="AF330" s="62"/>
      <c r="AG330" s="73"/>
      <c r="AH330" s="300"/>
      <c r="AI330" s="78"/>
      <c r="AJ330" s="74"/>
      <c r="AK330" s="66"/>
    </row>
    <row r="331" spans="1:37" s="30" customFormat="1" ht="12" customHeight="1" x14ac:dyDescent="0.2">
      <c r="B331" s="121">
        <v>18897</v>
      </c>
      <c r="C331" s="121" t="s">
        <v>145</v>
      </c>
      <c r="D331" s="121" t="str">
        <f>_xll.BDP(C331,$D$11)</f>
        <v>ZAr</v>
      </c>
      <c r="E331" s="121" t="s">
        <v>385</v>
      </c>
      <c r="F331" s="122">
        <f>_xll.BDP(C331,$F$11)</f>
        <v>63</v>
      </c>
      <c r="G331" s="122">
        <f>_xll.BDP(C331,$G$11)</f>
        <v>63</v>
      </c>
      <c r="H331" s="123">
        <f>IF(OR(OR(G331="#N/A N/A",G331="#N/A Real Time"),OR(F331="#N/A N/A",F331="#N/A Real Time")),0,  G331 - F331)</f>
        <v>0</v>
      </c>
      <c r="I331" s="124">
        <f>IF(OR(F331=0,F331="#N/A N/A"),0,H331 / F331*100)</f>
        <v>0</v>
      </c>
      <c r="J331" s="125">
        <v>-4310000</v>
      </c>
      <c r="K331" s="121" t="str">
        <f>CONCATENATE(D816,D331, " Curncy")</f>
        <v>EURZAr Curncy</v>
      </c>
      <c r="L331" s="121">
        <f>IF(D331 = D816,1,_xll.BDP(K331,$L$11))</f>
        <v>1</v>
      </c>
      <c r="M331" s="264">
        <f>IF(D331 = D816,1,_xll.BDP(K331,$M$11)*L331)</f>
        <v>14.5562</v>
      </c>
      <c r="N331" s="127">
        <f>H331*J331*V331/M331</f>
        <v>0</v>
      </c>
      <c r="O331" s="128">
        <f>N331 / AA750</f>
        <v>0</v>
      </c>
      <c r="P331" s="276">
        <f>N331 / AA816</f>
        <v>0</v>
      </c>
      <c r="Q331" s="129">
        <f>IF(J331=0,0,G331*J331*V331/M331)</f>
        <v>-186539.06926258226</v>
      </c>
      <c r="R331" s="130">
        <f>Q331 / AA750*100</f>
        <v>-0.11294091367944591</v>
      </c>
      <c r="S331" s="286">
        <f>Q331 / AA816*100</f>
        <v>-0.10414389685980088</v>
      </c>
      <c r="T331" s="130">
        <f>IF(S331&lt;0,R331,0)</f>
        <v>-0.11294091367944591</v>
      </c>
      <c r="U331" s="286">
        <f>IF(S331&gt;0,R331,0)</f>
        <v>0</v>
      </c>
      <c r="V331" s="121">
        <f>IF(EXACT(D331,UPPER(D331)),1,0.01)/X331</f>
        <v>0.01</v>
      </c>
      <c r="W331" s="121">
        <v>0</v>
      </c>
      <c r="X331" s="121">
        <v>1</v>
      </c>
      <c r="Y331" s="128">
        <f>IF(AND(S331&lt;0,O331&gt;0),O331,0)</f>
        <v>0</v>
      </c>
      <c r="Z331" s="128">
        <f>IF(AND(S331&gt;0,O331&gt;0),O331,0)</f>
        <v>0</v>
      </c>
      <c r="AA331" s="75"/>
      <c r="AB331" s="131">
        <f>_xll.BDH(C331,$AB$11,$D$1,$D$1)</f>
        <v>63</v>
      </c>
      <c r="AC331" s="131">
        <f>IF(OR(OR(F331="#N/A N/A",F331="#N/A Real Time"),OR(AB331="#N/A N/A",AB331="#N/A Real Time")),0,  F331 - AB331)</f>
        <v>0</v>
      </c>
      <c r="AD331" s="191">
        <f>IF(OR(AB331=0,AB331="#N/A N/A"),0,AC331 / AB331*100)</f>
        <v>0</v>
      </c>
      <c r="AE331" s="133">
        <v>-4310000</v>
      </c>
      <c r="AF331" s="134">
        <f>IF(D331 = D816,1,_xll.BDP(K331,$AF$11)*L331)</f>
        <v>14.582800000000001</v>
      </c>
      <c r="AG331" s="135">
        <f>AC331*AE331*V331/AF331 / AI750</f>
        <v>0</v>
      </c>
      <c r="AH331" s="301">
        <f>AC331*AE331*V331/AF331 / AI816</f>
        <v>0</v>
      </c>
      <c r="AI331" s="78"/>
      <c r="AJ331" s="74"/>
      <c r="AK331" s="66"/>
    </row>
    <row r="332" spans="1:37" s="30" customFormat="1" ht="12" customHeight="1" x14ac:dyDescent="0.2">
      <c r="B332" s="121">
        <v>924</v>
      </c>
      <c r="C332" s="121" t="s">
        <v>468</v>
      </c>
      <c r="D332" s="121" t="str">
        <f>_xll.BDP(C332,$D$11)</f>
        <v>ZAr</v>
      </c>
      <c r="E332" s="121" t="s">
        <v>469</v>
      </c>
      <c r="F332" s="122">
        <f>_xll.BDP(C332,$F$11)</f>
        <v>11252</v>
      </c>
      <c r="G332" s="122">
        <f>_xll.BDP(C332,$G$11)</f>
        <v>11361</v>
      </c>
      <c r="H332" s="123">
        <f>IF(OR(OR(G332="#N/A N/A",G332="#N/A Real Time"),OR(F332="#N/A N/A",F332="#N/A Real Time")),0,  G332 - F332)</f>
        <v>109</v>
      </c>
      <c r="I332" s="124">
        <f>IF(OR(F332=0,F332="#N/A N/A"),0,H332 / F332*100)</f>
        <v>0.96871667259153926</v>
      </c>
      <c r="J332" s="125">
        <v>169674</v>
      </c>
      <c r="K332" s="121" t="str">
        <f>CONCATENATE(D816,D332, " Curncy")</f>
        <v>EURZAr Curncy</v>
      </c>
      <c r="L332" s="121">
        <f>IF(D332 = D816,1,_xll.BDP(K332,$L$11))</f>
        <v>1</v>
      </c>
      <c r="M332" s="264">
        <f>IF(D332 = D816,1,_xll.BDP(K332,$M$11)*L332)</f>
        <v>14.5562</v>
      </c>
      <c r="N332" s="127">
        <f>H332*J332*V332/M332</f>
        <v>12705.559143182973</v>
      </c>
      <c r="O332" s="128">
        <f>N332 / AA750</f>
        <v>7.6926376019351345E-5</v>
      </c>
      <c r="P332" s="276">
        <f>N332 / AA816</f>
        <v>7.0934547180094063E-5</v>
      </c>
      <c r="Q332" s="129">
        <f>IF(J332=0,0,G332*J332*V332/M332)</f>
        <v>1324292.2699605667</v>
      </c>
      <c r="R332" s="130">
        <f>Q332 / AA750*100</f>
        <v>0.80179867702371632</v>
      </c>
      <c r="S332" s="286">
        <f>Q332 / AA816*100</f>
        <v>0.73934622982848519</v>
      </c>
      <c r="T332" s="130">
        <f>IF(S332&lt;0,R332,0)</f>
        <v>0</v>
      </c>
      <c r="U332" s="286">
        <f>IF(S332&gt;0,R332,0)</f>
        <v>0.80179867702371632</v>
      </c>
      <c r="V332" s="121">
        <f>IF(EXACT(D332,UPPER(D332)),1,0.01)/X332</f>
        <v>0.01</v>
      </c>
      <c r="W332" s="121">
        <v>0</v>
      </c>
      <c r="X332" s="121">
        <v>1</v>
      </c>
      <c r="Y332" s="128">
        <f>IF(AND(S332&lt;0,O332&gt;0),O332,0)</f>
        <v>0</v>
      </c>
      <c r="Z332" s="128">
        <f>IF(AND(S332&gt;0,O332&gt;0),O332,0)</f>
        <v>7.6926376019351345E-5</v>
      </c>
      <c r="AA332" s="75"/>
      <c r="AB332" s="131">
        <f>_xll.BDH(C332,$AB$11,$D$1,$D$1)</f>
        <v>11132</v>
      </c>
      <c r="AC332" s="131">
        <f>IF(OR(OR(F332="#N/A N/A",F332="#N/A Real Time"),OR(AB332="#N/A N/A",AB332="#N/A Real Time")),0,  F332 - AB332)</f>
        <v>120</v>
      </c>
      <c r="AD332" s="191">
        <f>IF(OR(AB332=0,AB332="#N/A N/A"),0,AC332 / AB332*100)</f>
        <v>1.0779734099892202</v>
      </c>
      <c r="AE332" s="133">
        <v>169674</v>
      </c>
      <c r="AF332" s="134">
        <f>IF(D332 = D816,1,_xll.BDP(K332,$AF$11)*L332)</f>
        <v>14.582800000000001</v>
      </c>
      <c r="AG332" s="135">
        <f>AC332*AE332*V332/AF332 / AI750</f>
        <v>8.3946830994102806E-5</v>
      </c>
      <c r="AH332" s="301">
        <f>AC332*AE332*V332/AF332 / AI816</f>
        <v>7.7444824915243779E-5</v>
      </c>
      <c r="AI332" s="78"/>
      <c r="AJ332" s="74"/>
      <c r="AK332" s="66"/>
    </row>
    <row r="333" spans="1:37" s="30" customFormat="1" ht="12" customHeight="1" x14ac:dyDescent="0.2">
      <c r="B333" s="121">
        <v>23878</v>
      </c>
      <c r="C333" s="121" t="s">
        <v>144</v>
      </c>
      <c r="D333" s="121" t="str">
        <f>_xll.BDP(C333,$D$11)</f>
        <v>ZAr</v>
      </c>
      <c r="E333" s="121" t="s">
        <v>470</v>
      </c>
      <c r="F333" s="122">
        <f>_xll.BDP(C333,$F$11)</f>
        <v>28305</v>
      </c>
      <c r="G333" s="122">
        <f>_xll.BDP(C333,$G$11)</f>
        <v>27862</v>
      </c>
      <c r="H333" s="123">
        <f>IF(OR(OR(G333="#N/A N/A",G333="#N/A Real Time"),OR(F333="#N/A N/A",F333="#N/A Real Time")),0,  G333 - F333)</f>
        <v>-443</v>
      </c>
      <c r="I333" s="124">
        <f>IF(OR(F333=0,F333="#N/A N/A"),0,H333 / F333*100)</f>
        <v>-1.5650945062709767</v>
      </c>
      <c r="J333" s="125">
        <v>-240000</v>
      </c>
      <c r="K333" s="121" t="str">
        <f>CONCATENATE(D816,D333, " Curncy")</f>
        <v>EURZAr Curncy</v>
      </c>
      <c r="L333" s="121">
        <f>IF(D333 = D816,1,_xll.BDP(K333,$L$11))</f>
        <v>1</v>
      </c>
      <c r="M333" s="264">
        <f>IF(D333 = D816,1,_xll.BDP(K333,$M$11)*L333)</f>
        <v>14.5562</v>
      </c>
      <c r="N333" s="127">
        <f>H333*J333*V333/M333</f>
        <v>73041.04093101222</v>
      </c>
      <c r="O333" s="128">
        <f>N333 / AA750</f>
        <v>4.4223024867965564E-4</v>
      </c>
      <c r="P333" s="276">
        <f>N333 / AA816</f>
        <v>4.077847425379896E-4</v>
      </c>
      <c r="Q333" s="129">
        <f>IF(J333=0,0,G333*J333*V333/M333)</f>
        <v>-4593836.3034308404</v>
      </c>
      <c r="R333" s="130">
        <f>Q333 / AA750*100</f>
        <v>-2.7813587333436942</v>
      </c>
      <c r="S333" s="286">
        <f>Q333 / AA816*100</f>
        <v>-2.5647174935876893</v>
      </c>
      <c r="T333" s="130">
        <f>IF(S333&lt;0,R333,0)</f>
        <v>-2.7813587333436942</v>
      </c>
      <c r="U333" s="286">
        <f>IF(S333&gt;0,R333,0)</f>
        <v>0</v>
      </c>
      <c r="V333" s="121">
        <f>IF(EXACT(D333,UPPER(D333)),1,0.01)/X333</f>
        <v>0.01</v>
      </c>
      <c r="W333" s="121">
        <v>0</v>
      </c>
      <c r="X333" s="121">
        <v>1</v>
      </c>
      <c r="Y333" s="128">
        <f>IF(AND(S333&lt;0,O333&gt;0),O333,0)</f>
        <v>4.4223024867965564E-4</v>
      </c>
      <c r="Z333" s="128">
        <f>IF(AND(S333&gt;0,O333&gt;0),O333,0)</f>
        <v>0</v>
      </c>
      <c r="AA333" s="75"/>
      <c r="AB333" s="131">
        <f>_xll.BDH(C333,$AB$11,$D$1,$D$1)</f>
        <v>28599</v>
      </c>
      <c r="AC333" s="131">
        <f>IF(OR(OR(F333="#N/A N/A",F333="#N/A Real Time"),OR(AB333="#N/A N/A",AB333="#N/A Real Time")),0,  F333 - AB333)</f>
        <v>-294</v>
      </c>
      <c r="AD333" s="191">
        <f>IF(OR(AB333=0,AB333="#N/A N/A"),0,AC333 / AB333*100)</f>
        <v>-1.0280079723067241</v>
      </c>
      <c r="AE333" s="133">
        <v>-240000</v>
      </c>
      <c r="AF333" s="134">
        <f>IF(D333 = D816,1,_xll.BDP(K333,$AF$11)*L333)</f>
        <v>14.582800000000001</v>
      </c>
      <c r="AG333" s="135">
        <f>AC333*AE333*V333/AF333 / AI750</f>
        <v>2.9091514683765606E-4</v>
      </c>
      <c r="AH333" s="301">
        <f>AC333*AE333*V333/AF333 / AI816</f>
        <v>2.6838264583945294E-4</v>
      </c>
      <c r="AI333" s="78"/>
      <c r="AJ333" s="74"/>
      <c r="AK333" s="66"/>
    </row>
    <row r="334" spans="1:37" s="30" customFormat="1" ht="12" customHeight="1" x14ac:dyDescent="0.2">
      <c r="B334" s="121">
        <v>19942</v>
      </c>
      <c r="C334" s="121" t="s">
        <v>919</v>
      </c>
      <c r="D334" s="121" t="str">
        <f>_xll.BDP(C334,$D$11)</f>
        <v>ZAr</v>
      </c>
      <c r="E334" s="121" t="s">
        <v>951</v>
      </c>
      <c r="F334" s="122">
        <f>_xll.BDP(C334,$F$11)</f>
        <v>1177</v>
      </c>
      <c r="G334" s="122">
        <f>_xll.BDP(C334,$G$11)</f>
        <v>1188</v>
      </c>
      <c r="H334" s="123">
        <f>IF(OR(OR(G334="#N/A N/A",G334="#N/A Real Time"),OR(F334="#N/A N/A",F334="#N/A Real Time")),0,  G334 - F334)</f>
        <v>11</v>
      </c>
      <c r="I334" s="124">
        <f>IF(OR(F334=0,F334="#N/A N/A"),0,H334 / F334*100)</f>
        <v>0.93457943925233633</v>
      </c>
      <c r="J334" s="125">
        <v>0</v>
      </c>
      <c r="K334" s="121" t="str">
        <f>CONCATENATE(D816,D334, " Curncy")</f>
        <v>EURZAr Curncy</v>
      </c>
      <c r="L334" s="121">
        <f>IF(D334 = D816,1,_xll.BDP(K334,$L$11))</f>
        <v>1</v>
      </c>
      <c r="M334" s="264">
        <f>IF(D334 = D816,1,_xll.BDP(K334,$M$11)*L334)</f>
        <v>14.5562</v>
      </c>
      <c r="N334" s="127">
        <f>H334*J334*V334/M334</f>
        <v>0</v>
      </c>
      <c r="O334" s="128">
        <f>N334 / AA750</f>
        <v>0</v>
      </c>
      <c r="P334" s="276">
        <f>N334 / AA816</f>
        <v>0</v>
      </c>
      <c r="Q334" s="129">
        <f>IF(J334=0,0,G334*J334*V334/M334)</f>
        <v>0</v>
      </c>
      <c r="R334" s="130">
        <f>Q334 / AA750*100</f>
        <v>0</v>
      </c>
      <c r="S334" s="286">
        <f>Q334 / AA816*100</f>
        <v>0</v>
      </c>
      <c r="T334" s="130">
        <f>IF(S334&lt;0,R334,0)</f>
        <v>0</v>
      </c>
      <c r="U334" s="286">
        <f>IF(S334&gt;0,R334,0)</f>
        <v>0</v>
      </c>
      <c r="V334" s="121">
        <f>IF(EXACT(D334,UPPER(D334)),1,0.01)/X334</f>
        <v>0.01</v>
      </c>
      <c r="W334" s="121">
        <v>0</v>
      </c>
      <c r="X334" s="121">
        <v>1</v>
      </c>
      <c r="Y334" s="128">
        <f>IF(AND(S334&lt;0,O334&gt;0),O334,0)</f>
        <v>0</v>
      </c>
      <c r="Z334" s="128">
        <f>IF(AND(S334&gt;0,O334&gt;0),O334,0)</f>
        <v>0</v>
      </c>
      <c r="AA334" s="75"/>
      <c r="AB334" s="131">
        <f>_xll.BDH(C334,$AB$11,$D$1,$D$1)</f>
        <v>1175</v>
      </c>
      <c r="AC334" s="131">
        <f>IF(OR(OR(F334="#N/A N/A",F334="#N/A Real Time"),OR(AB334="#N/A N/A",AB334="#N/A Real Time")),0,  F334 - AB334)</f>
        <v>2</v>
      </c>
      <c r="AD334" s="191">
        <f>IF(OR(AB334=0,AB334="#N/A N/A"),0,AC334 / AB334*100)</f>
        <v>0.1702127659574468</v>
      </c>
      <c r="AE334" s="133">
        <v>0</v>
      </c>
      <c r="AF334" s="134">
        <f>IF(D334 = D816,1,_xll.BDP(K334,$AF$11)*L334)</f>
        <v>14.582800000000001</v>
      </c>
      <c r="AG334" s="135">
        <f>AC334*AE334*V334/AF334 / AI750</f>
        <v>0</v>
      </c>
      <c r="AH334" s="301">
        <f>AC334*AE334*V334/AF334 / AI816</f>
        <v>0</v>
      </c>
      <c r="AI334" s="78"/>
      <c r="AJ334" s="74"/>
      <c r="AK334" s="66"/>
    </row>
    <row r="335" spans="1:37" s="30" customFormat="1" ht="12" customHeight="1" x14ac:dyDescent="0.2">
      <c r="A335" s="103" t="s">
        <v>292</v>
      </c>
      <c r="B335" s="103"/>
      <c r="C335" s="103"/>
      <c r="D335" s="103"/>
      <c r="E335" s="103" t="s">
        <v>143</v>
      </c>
      <c r="F335" s="137"/>
      <c r="G335" s="137"/>
      <c r="H335" s="138"/>
      <c r="I335" s="139"/>
      <c r="J335" s="140"/>
      <c r="K335" s="103"/>
      <c r="L335" s="103"/>
      <c r="M335" s="265"/>
      <c r="N335" s="172">
        <f t="shared" ref="N335:U335" si="176" xml:space="preserve"> SUM(N330:N334)</f>
        <v>85746.600074195187</v>
      </c>
      <c r="O335" s="141">
        <f t="shared" si="176"/>
        <v>5.1915662469900693E-4</v>
      </c>
      <c r="P335" s="277">
        <f t="shared" si="176"/>
        <v>4.7871928971808368E-4</v>
      </c>
      <c r="Q335" s="142">
        <f t="shared" si="176"/>
        <v>-3456083.1027328558</v>
      </c>
      <c r="R335" s="143">
        <f t="shared" si="176"/>
        <v>-2.0925009699994237</v>
      </c>
      <c r="S335" s="287">
        <f t="shared" si="176"/>
        <v>-1.9295151606190051</v>
      </c>
      <c r="T335" s="143">
        <f t="shared" si="176"/>
        <v>-2.8942996470231401</v>
      </c>
      <c r="U335" s="287">
        <f t="shared" si="176"/>
        <v>0.80179867702371632</v>
      </c>
      <c r="V335" s="103"/>
      <c r="W335" s="103"/>
      <c r="X335" s="103"/>
      <c r="Y335" s="144">
        <f xml:space="preserve"> SUM(Y330:Y334)</f>
        <v>4.4223024867965564E-4</v>
      </c>
      <c r="Z335" s="144">
        <f xml:space="preserve"> SUM(Z330:Z334)</f>
        <v>7.6926376019351345E-5</v>
      </c>
      <c r="AA335" s="103"/>
      <c r="AB335" s="145"/>
      <c r="AC335" s="145"/>
      <c r="AD335" s="192"/>
      <c r="AE335" s="146"/>
      <c r="AF335" s="147"/>
      <c r="AG335" s="148">
        <f xml:space="preserve"> SUM(AG330:AG334)</f>
        <v>3.7486197783175886E-4</v>
      </c>
      <c r="AH335" s="302">
        <f xml:space="preserve"> SUM(AH330:AH334)</f>
        <v>3.4582747075469672E-4</v>
      </c>
      <c r="AI335" s="223"/>
      <c r="AJ335" s="74"/>
      <c r="AK335" s="66"/>
    </row>
    <row r="336" spans="1:37" s="30" customFormat="1" ht="12" customHeight="1" x14ac:dyDescent="0.2">
      <c r="A336" s="12"/>
      <c r="B336" s="34"/>
      <c r="C336" s="87"/>
      <c r="D336" s="12"/>
      <c r="E336" s="12"/>
      <c r="F336" s="90"/>
      <c r="G336" s="90"/>
      <c r="H336" s="91"/>
      <c r="I336" s="92"/>
      <c r="J336" s="21"/>
      <c r="K336" s="34"/>
      <c r="L336" s="34"/>
      <c r="M336" s="266"/>
      <c r="N336" s="100"/>
      <c r="O336" s="58"/>
      <c r="P336" s="278"/>
      <c r="Q336" s="100"/>
      <c r="R336" s="104"/>
      <c r="S336" s="290"/>
      <c r="T336" s="101"/>
      <c r="U336" s="298"/>
      <c r="V336" s="27"/>
      <c r="W336" s="12"/>
      <c r="X336" s="12"/>
      <c r="Y336" s="102"/>
      <c r="Z336" s="102"/>
      <c r="AA336" s="95"/>
      <c r="AB336" s="96"/>
      <c r="AC336" s="96"/>
      <c r="AD336" s="97"/>
      <c r="AE336" s="96"/>
      <c r="AF336" s="98"/>
      <c r="AG336" s="73"/>
      <c r="AH336" s="300"/>
      <c r="AI336" s="78"/>
      <c r="AJ336" s="74"/>
      <c r="AK336" s="66"/>
    </row>
    <row r="337" spans="1:37" s="30" customFormat="1" ht="12" customHeight="1" x14ac:dyDescent="0.2">
      <c r="A337" s="12"/>
      <c r="B337" s="121"/>
      <c r="C337" s="121" t="s">
        <v>677</v>
      </c>
      <c r="D337" s="121" t="str">
        <f>_xll.BDP(C337,$D$11)</f>
        <v>EUR</v>
      </c>
      <c r="E337" s="121" t="str">
        <f>_xll.BDP(C337,$E$11)</f>
        <v>IBEX 35 INDX FUTR Apr18</v>
      </c>
      <c r="F337" s="122">
        <f>_xll.BDP(C337,$F$11)</f>
        <v>9571.2999999999993</v>
      </c>
      <c r="G337" s="122">
        <f>_xll.BDP(C337,$G$11)</f>
        <v>9486</v>
      </c>
      <c r="H337" s="123">
        <f t="shared" ref="H337:H350" si="177">IF(OR(OR(G337="#N/A N/A",G337="#N/A Real Time"),OR(F337="#N/A N/A",F337="#N/A Real Time")),0,  G337 - F337)</f>
        <v>-85.299999999999272</v>
      </c>
      <c r="I337" s="124">
        <f t="shared" ref="I337:I350" si="178">IF(OR(F337=0,F337="#N/A N/A"),0,H337 / F337*100)</f>
        <v>-0.89120600127463645</v>
      </c>
      <c r="J337" s="125">
        <v>0</v>
      </c>
      <c r="K337" s="121" t="str">
        <f>CONCATENATE(D816,D337, " Curncy")</f>
        <v>EUREUR Curncy</v>
      </c>
      <c r="L337" s="121">
        <f>IF(D337 = D816,1,_xll.BDP(K337,$L$11))</f>
        <v>1</v>
      </c>
      <c r="M337" s="264">
        <f>IF(D337 = D816,1,_xll.BDP(K337,$M$11)*L337)</f>
        <v>1</v>
      </c>
      <c r="N337" s="127">
        <f t="shared" ref="N337:N350" si="179">H337*J337*V337/M337</f>
        <v>0</v>
      </c>
      <c r="O337" s="128">
        <f>N337 / AA750</f>
        <v>0</v>
      </c>
      <c r="P337" s="276">
        <f>N337 / AA816</f>
        <v>0</v>
      </c>
      <c r="Q337" s="129">
        <f t="shared" ref="Q337:Q350" si="180">IF(J337=0,0,G337*J337*V337/M337)</f>
        <v>0</v>
      </c>
      <c r="R337" s="130">
        <f>Q337 / AA750*100</f>
        <v>0</v>
      </c>
      <c r="S337" s="286">
        <f>Q337 / AA816*100</f>
        <v>0</v>
      </c>
      <c r="T337" s="130">
        <f t="shared" ref="T337:T350" si="181">IF(S337&lt;0,R337,0)</f>
        <v>0</v>
      </c>
      <c r="U337" s="286">
        <f t="shared" ref="U337:U350" si="182">IF(S337&gt;0,R337,0)</f>
        <v>0</v>
      </c>
      <c r="V337" s="121">
        <f t="shared" ref="V337:V350" si="183">IF(EXACT(D337,UPPER(D337)),1,0.01)/X337</f>
        <v>1</v>
      </c>
      <c r="W337" s="121">
        <v>3</v>
      </c>
      <c r="X337" s="121">
        <v>1</v>
      </c>
      <c r="Y337" s="128">
        <f t="shared" ref="Y337:Y350" si="184">IF(AND(S337&lt;0,O337&gt;0),O337,0)</f>
        <v>0</v>
      </c>
      <c r="Z337" s="128">
        <f t="shared" ref="Z337:Z350" si="185">IF(AND(S337&gt;0,O337&gt;0),O337,0)</f>
        <v>0</v>
      </c>
      <c r="AA337" s="95"/>
      <c r="AB337" s="131">
        <f>_xll.BDH(C337,$AB$11,$D$1,$D$1)</f>
        <v>9422</v>
      </c>
      <c r="AC337" s="131">
        <f t="shared" ref="AC337:AC350" si="186">IF(OR(OR(F337="#N/A N/A",F337="#N/A Real Time"),OR(AB337="#N/A N/A",AB337="#N/A Real Time")),0,  F337 - AB337)</f>
        <v>149.29999999999927</v>
      </c>
      <c r="AD337" s="191">
        <f t="shared" ref="AD337:AD350" si="187">IF(OR(AB337=0,AB337="#N/A N/A"),0,AC337 / AB337*100)</f>
        <v>1.5845892591806334</v>
      </c>
      <c r="AE337" s="133">
        <v>0</v>
      </c>
      <c r="AF337" s="134">
        <f>IF(D337 = D816,1,_xll.BDP(K337,$AF$11)*L337)</f>
        <v>1</v>
      </c>
      <c r="AG337" s="135">
        <f>AC337*AE337*V337/AF337 / AI750</f>
        <v>0</v>
      </c>
      <c r="AH337" s="301">
        <f>AC337*AE337*V337/AF337 / AI816</f>
        <v>0</v>
      </c>
      <c r="AI337" s="78"/>
      <c r="AJ337" s="74"/>
      <c r="AK337" s="66"/>
    </row>
    <row r="338" spans="1:37" s="30" customFormat="1" ht="12" customHeight="1" x14ac:dyDescent="0.2">
      <c r="A338" s="12"/>
      <c r="B338" s="121">
        <v>6897</v>
      </c>
      <c r="C338" s="121" t="s">
        <v>665</v>
      </c>
      <c r="D338" s="121" t="str">
        <f>_xll.BDP(C338,$D$11)</f>
        <v>EUR</v>
      </c>
      <c r="E338" s="121" t="s">
        <v>683</v>
      </c>
      <c r="F338" s="122">
        <f>_xll.BDP(C338,$F$11)</f>
        <v>18.22</v>
      </c>
      <c r="G338" s="122">
        <f>_xll.BDP(C338,$G$11)</f>
        <v>18.204999999999998</v>
      </c>
      <c r="H338" s="123">
        <f t="shared" si="177"/>
        <v>-1.5000000000000568E-2</v>
      </c>
      <c r="I338" s="124">
        <f t="shared" si="178"/>
        <v>-8.2327113062571733E-2</v>
      </c>
      <c r="J338" s="125">
        <v>0</v>
      </c>
      <c r="K338" s="121" t="str">
        <f>CONCATENATE(D816,D338, " Curncy")</f>
        <v>EUREUR Curncy</v>
      </c>
      <c r="L338" s="121">
        <f>IF(D338 = D816,1,_xll.BDP(K338,$L$11))</f>
        <v>1</v>
      </c>
      <c r="M338" s="264">
        <f>IF(D338 = D816,1,_xll.BDP(K338,$M$11)*L338)</f>
        <v>1</v>
      </c>
      <c r="N338" s="127">
        <f t="shared" si="179"/>
        <v>0</v>
      </c>
      <c r="O338" s="128">
        <f>N338 / AA750</f>
        <v>0</v>
      </c>
      <c r="P338" s="276">
        <f>N338 / AA816</f>
        <v>0</v>
      </c>
      <c r="Q338" s="129">
        <f t="shared" si="180"/>
        <v>0</v>
      </c>
      <c r="R338" s="130">
        <f>Q338 / AA750*100</f>
        <v>0</v>
      </c>
      <c r="S338" s="286">
        <f>Q338 / AA816*100</f>
        <v>0</v>
      </c>
      <c r="T338" s="130">
        <f t="shared" si="181"/>
        <v>0</v>
      </c>
      <c r="U338" s="286">
        <f t="shared" si="182"/>
        <v>0</v>
      </c>
      <c r="V338" s="121">
        <f t="shared" si="183"/>
        <v>1</v>
      </c>
      <c r="W338" s="121">
        <v>0</v>
      </c>
      <c r="X338" s="121">
        <v>1</v>
      </c>
      <c r="Y338" s="128">
        <f t="shared" si="184"/>
        <v>0</v>
      </c>
      <c r="Z338" s="128">
        <f t="shared" si="185"/>
        <v>0</v>
      </c>
      <c r="AA338" s="95"/>
      <c r="AB338" s="131">
        <f>_xll.BDH(C338,$AB$11,$D$1,$D$1)</f>
        <v>18.190000000000001</v>
      </c>
      <c r="AC338" s="131">
        <f t="shared" si="186"/>
        <v>2.9999999999997584E-2</v>
      </c>
      <c r="AD338" s="191">
        <f t="shared" si="187"/>
        <v>0.16492578339745786</v>
      </c>
      <c r="AE338" s="133">
        <v>0</v>
      </c>
      <c r="AF338" s="134">
        <f>IF(D338 = D816,1,_xll.BDP(K338,$AF$11)*L338)</f>
        <v>1</v>
      </c>
      <c r="AG338" s="135">
        <f>AC338*AE338*V338/AF338 / AI750</f>
        <v>0</v>
      </c>
      <c r="AH338" s="301">
        <f>AC338*AE338*V338/AF338 / AI816</f>
        <v>0</v>
      </c>
      <c r="AI338" s="78"/>
      <c r="AJ338" s="74"/>
      <c r="AK338" s="66"/>
    </row>
    <row r="339" spans="1:37" s="30" customFormat="1" ht="12" customHeight="1" x14ac:dyDescent="0.2">
      <c r="A339" s="12"/>
      <c r="B339" s="121">
        <v>78</v>
      </c>
      <c r="C339" s="121" t="s">
        <v>666</v>
      </c>
      <c r="D339" s="121" t="str">
        <f>_xll.BDP(C339,$D$11)</f>
        <v>EUR</v>
      </c>
      <c r="E339" s="121" t="s">
        <v>1386</v>
      </c>
      <c r="F339" s="122">
        <f>_xll.BDP(C339,$F$11)</f>
        <v>11.345000000000001</v>
      </c>
      <c r="G339" s="122">
        <f>_xll.BDP(C339,$G$11)</f>
        <v>11.355</v>
      </c>
      <c r="H339" s="123">
        <f t="shared" si="177"/>
        <v>9.9999999999997868E-3</v>
      </c>
      <c r="I339" s="124">
        <f t="shared" si="178"/>
        <v>8.814455707359882E-2</v>
      </c>
      <c r="J339" s="125">
        <v>0</v>
      </c>
      <c r="K339" s="121" t="str">
        <f>CONCATENATE(D816,D339, " Curncy")</f>
        <v>EUREUR Curncy</v>
      </c>
      <c r="L339" s="121">
        <f>IF(D339 = D816,1,_xll.BDP(K339,$L$11))</f>
        <v>1</v>
      </c>
      <c r="M339" s="264">
        <f>IF(D339 = D816,1,_xll.BDP(K339,$M$11)*L339)</f>
        <v>1</v>
      </c>
      <c r="N339" s="127">
        <f t="shared" si="179"/>
        <v>0</v>
      </c>
      <c r="O339" s="128">
        <f>N339 / AA750</f>
        <v>0</v>
      </c>
      <c r="P339" s="276">
        <f>N339 / AA816</f>
        <v>0</v>
      </c>
      <c r="Q339" s="129">
        <f t="shared" si="180"/>
        <v>0</v>
      </c>
      <c r="R339" s="130">
        <f>Q339 / AA750*100</f>
        <v>0</v>
      </c>
      <c r="S339" s="286">
        <f>Q339 / AA816*100</f>
        <v>0</v>
      </c>
      <c r="T339" s="130">
        <f t="shared" si="181"/>
        <v>0</v>
      </c>
      <c r="U339" s="286">
        <f t="shared" si="182"/>
        <v>0</v>
      </c>
      <c r="V339" s="121">
        <f t="shared" si="183"/>
        <v>1</v>
      </c>
      <c r="W339" s="121">
        <v>0</v>
      </c>
      <c r="X339" s="121">
        <v>1</v>
      </c>
      <c r="Y339" s="128">
        <f t="shared" si="184"/>
        <v>0</v>
      </c>
      <c r="Z339" s="128">
        <f t="shared" si="185"/>
        <v>0</v>
      </c>
      <c r="AA339" s="95"/>
      <c r="AB339" s="131">
        <f>_xll.BDH(C339,$AB$11,$D$1,$D$1)</f>
        <v>11.375</v>
      </c>
      <c r="AC339" s="131">
        <f t="shared" si="186"/>
        <v>-2.9999999999999361E-2</v>
      </c>
      <c r="AD339" s="191">
        <f t="shared" si="187"/>
        <v>-0.26373626373625808</v>
      </c>
      <c r="AE339" s="133">
        <v>0</v>
      </c>
      <c r="AF339" s="134">
        <f>IF(D339 = D816,1,_xll.BDP(K339,$AF$11)*L339)</f>
        <v>1</v>
      </c>
      <c r="AG339" s="135">
        <f>AC339*AE339*V339/AF339 / AI750</f>
        <v>0</v>
      </c>
      <c r="AH339" s="301">
        <f>AC339*AE339*V339/AF339 / AI816</f>
        <v>0</v>
      </c>
      <c r="AI339" s="78"/>
      <c r="AJ339" s="74"/>
      <c r="AK339" s="66"/>
    </row>
    <row r="340" spans="1:37" s="30" customFormat="1" ht="12" customHeight="1" x14ac:dyDescent="0.2">
      <c r="A340" s="12"/>
      <c r="B340" s="121">
        <v>2799</v>
      </c>
      <c r="C340" s="121" t="s">
        <v>667</v>
      </c>
      <c r="D340" s="121" t="str">
        <f>_xll.BDP(C340,$D$11)</f>
        <v>EUR</v>
      </c>
      <c r="E340" s="121" t="s">
        <v>684</v>
      </c>
      <c r="F340" s="122">
        <f>_xll.BDP(C340,$F$11)</f>
        <v>59.98</v>
      </c>
      <c r="G340" s="122">
        <f>_xll.BDP(C340,$G$11)</f>
        <v>59.58</v>
      </c>
      <c r="H340" s="123">
        <f t="shared" si="177"/>
        <v>-0.39999999999999858</v>
      </c>
      <c r="I340" s="124">
        <f t="shared" si="178"/>
        <v>-0.66688896298766021</v>
      </c>
      <c r="J340" s="125">
        <v>0</v>
      </c>
      <c r="K340" s="121" t="str">
        <f>CONCATENATE(D816,D340, " Curncy")</f>
        <v>EUREUR Curncy</v>
      </c>
      <c r="L340" s="121">
        <f>IF(D340 = D816,1,_xll.BDP(K340,$L$11))</f>
        <v>1</v>
      </c>
      <c r="M340" s="264">
        <f>IF(D340 = D816,1,_xll.BDP(K340,$M$11)*L340)</f>
        <v>1</v>
      </c>
      <c r="N340" s="127">
        <f t="shared" si="179"/>
        <v>0</v>
      </c>
      <c r="O340" s="128">
        <f>N340 / AA750</f>
        <v>0</v>
      </c>
      <c r="P340" s="276">
        <f>N340 / AA816</f>
        <v>0</v>
      </c>
      <c r="Q340" s="129">
        <f t="shared" si="180"/>
        <v>0</v>
      </c>
      <c r="R340" s="130">
        <f>Q340 / AA750*100</f>
        <v>0</v>
      </c>
      <c r="S340" s="286">
        <f>Q340 / AA816*100</f>
        <v>0</v>
      </c>
      <c r="T340" s="130">
        <f t="shared" si="181"/>
        <v>0</v>
      </c>
      <c r="U340" s="286">
        <f t="shared" si="182"/>
        <v>0</v>
      </c>
      <c r="V340" s="121">
        <f t="shared" si="183"/>
        <v>1</v>
      </c>
      <c r="W340" s="121">
        <v>0</v>
      </c>
      <c r="X340" s="121">
        <v>1</v>
      </c>
      <c r="Y340" s="128">
        <f t="shared" si="184"/>
        <v>0</v>
      </c>
      <c r="Z340" s="128">
        <f t="shared" si="185"/>
        <v>0</v>
      </c>
      <c r="AA340" s="95"/>
      <c r="AB340" s="131">
        <f>_xll.BDH(C340,$AB$11,$D$1,$D$1)</f>
        <v>59.82</v>
      </c>
      <c r="AC340" s="131">
        <f t="shared" si="186"/>
        <v>0.15999999999999659</v>
      </c>
      <c r="AD340" s="191">
        <f t="shared" si="187"/>
        <v>0.26746907388832597</v>
      </c>
      <c r="AE340" s="133">
        <v>0</v>
      </c>
      <c r="AF340" s="134">
        <f>IF(D340 = D816,1,_xll.BDP(K340,$AF$11)*L340)</f>
        <v>1</v>
      </c>
      <c r="AG340" s="135">
        <f>AC340*AE340*V340/AF340 / AI750</f>
        <v>0</v>
      </c>
      <c r="AH340" s="301">
        <f>AC340*AE340*V340/AF340 / AI816</f>
        <v>0</v>
      </c>
      <c r="AI340" s="78"/>
      <c r="AJ340" s="74"/>
      <c r="AK340" s="66"/>
    </row>
    <row r="341" spans="1:37" s="30" customFormat="1" ht="12" customHeight="1" x14ac:dyDescent="0.2">
      <c r="A341" s="12"/>
      <c r="B341" s="121">
        <v>2337</v>
      </c>
      <c r="C341" s="121" t="s">
        <v>670</v>
      </c>
      <c r="D341" s="121" t="str">
        <f>_xll.BDP(C341,$D$11)</f>
        <v>EUR</v>
      </c>
      <c r="E341" s="121" t="s">
        <v>689</v>
      </c>
      <c r="F341" s="122">
        <f>_xll.BDP(C341,$F$11)</f>
        <v>6.4290000000000003</v>
      </c>
      <c r="G341" s="122">
        <f>_xll.BDP(C341,$G$11)</f>
        <v>6.3789999999999996</v>
      </c>
      <c r="H341" s="123">
        <f t="shared" si="177"/>
        <v>-5.0000000000000711E-2</v>
      </c>
      <c r="I341" s="124">
        <f t="shared" si="178"/>
        <v>-0.77772592938249663</v>
      </c>
      <c r="J341" s="125">
        <v>0</v>
      </c>
      <c r="K341" s="121" t="str">
        <f>CONCATENATE(D816,D341, " Curncy")</f>
        <v>EUREUR Curncy</v>
      </c>
      <c r="L341" s="121">
        <f>IF(D341 = D816,1,_xll.BDP(K341,$L$11))</f>
        <v>1</v>
      </c>
      <c r="M341" s="264">
        <f>IF(D341 = D816,1,_xll.BDP(K341,$M$11)*L341)</f>
        <v>1</v>
      </c>
      <c r="N341" s="127">
        <f t="shared" si="179"/>
        <v>0</v>
      </c>
      <c r="O341" s="128">
        <f>N341 / AA750</f>
        <v>0</v>
      </c>
      <c r="P341" s="276">
        <f>N341 / AA816</f>
        <v>0</v>
      </c>
      <c r="Q341" s="129">
        <f t="shared" si="180"/>
        <v>0</v>
      </c>
      <c r="R341" s="130">
        <f>Q341 / AA750*100</f>
        <v>0</v>
      </c>
      <c r="S341" s="286">
        <f>Q341 / AA816*100</f>
        <v>0</v>
      </c>
      <c r="T341" s="130">
        <f t="shared" si="181"/>
        <v>0</v>
      </c>
      <c r="U341" s="286">
        <f t="shared" si="182"/>
        <v>0</v>
      </c>
      <c r="V341" s="121">
        <f t="shared" si="183"/>
        <v>1</v>
      </c>
      <c r="W341" s="121">
        <v>0</v>
      </c>
      <c r="X341" s="121">
        <v>1</v>
      </c>
      <c r="Y341" s="128">
        <f t="shared" si="184"/>
        <v>0</v>
      </c>
      <c r="Z341" s="128">
        <f t="shared" si="185"/>
        <v>0</v>
      </c>
      <c r="AA341" s="95"/>
      <c r="AB341" s="131">
        <f>_xll.BDH(C341,$AB$11,$D$1,$D$1)</f>
        <v>6.2889999999999997</v>
      </c>
      <c r="AC341" s="131">
        <f t="shared" si="186"/>
        <v>0.14000000000000057</v>
      </c>
      <c r="AD341" s="191">
        <f t="shared" si="187"/>
        <v>2.226109079344897</v>
      </c>
      <c r="AE341" s="133">
        <v>0</v>
      </c>
      <c r="AF341" s="134">
        <f>IF(D341 = D816,1,_xll.BDP(K341,$AF$11)*L341)</f>
        <v>1</v>
      </c>
      <c r="AG341" s="135">
        <f>AC341*AE341*V341/AF341 / AI750</f>
        <v>0</v>
      </c>
      <c r="AH341" s="301">
        <f>AC341*AE341*V341/AF341 / AI816</f>
        <v>0</v>
      </c>
      <c r="AI341" s="78"/>
      <c r="AJ341" s="74"/>
      <c r="AK341" s="66"/>
    </row>
    <row r="342" spans="1:37" s="30" customFormat="1" ht="12" customHeight="1" x14ac:dyDescent="0.2">
      <c r="A342" s="12"/>
      <c r="B342" s="121">
        <v>4284</v>
      </c>
      <c r="C342" s="121" t="s">
        <v>671</v>
      </c>
      <c r="D342" s="121" t="str">
        <f>_xll.BDP(C342,$D$11)</f>
        <v>EUR</v>
      </c>
      <c r="E342" s="121" t="s">
        <v>690</v>
      </c>
      <c r="F342" s="122">
        <f>_xll.BDP(C342,$F$11)</f>
        <v>1.661</v>
      </c>
      <c r="G342" s="122">
        <f>_xll.BDP(C342,$G$11)</f>
        <v>1.649</v>
      </c>
      <c r="H342" s="123">
        <f t="shared" si="177"/>
        <v>-1.2000000000000011E-2</v>
      </c>
      <c r="I342" s="124">
        <f t="shared" si="178"/>
        <v>-0.72245635159542509</v>
      </c>
      <c r="J342" s="125">
        <v>0</v>
      </c>
      <c r="K342" s="121" t="str">
        <f>CONCATENATE(D816,D342, " Curncy")</f>
        <v>EUREUR Curncy</v>
      </c>
      <c r="L342" s="121">
        <f>IF(D342 = D816,1,_xll.BDP(K342,$L$11))</f>
        <v>1</v>
      </c>
      <c r="M342" s="264">
        <f>IF(D342 = D816,1,_xll.BDP(K342,$M$11)*L342)</f>
        <v>1</v>
      </c>
      <c r="N342" s="127">
        <f t="shared" si="179"/>
        <v>0</v>
      </c>
      <c r="O342" s="128">
        <f>N342 / AA750</f>
        <v>0</v>
      </c>
      <c r="P342" s="276">
        <f>N342 / AA816</f>
        <v>0</v>
      </c>
      <c r="Q342" s="129">
        <f t="shared" si="180"/>
        <v>0</v>
      </c>
      <c r="R342" s="130">
        <f>Q342 / AA750*100</f>
        <v>0</v>
      </c>
      <c r="S342" s="286">
        <f>Q342 / AA816*100</f>
        <v>0</v>
      </c>
      <c r="T342" s="130">
        <f t="shared" si="181"/>
        <v>0</v>
      </c>
      <c r="U342" s="286">
        <f t="shared" si="182"/>
        <v>0</v>
      </c>
      <c r="V342" s="121">
        <f t="shared" si="183"/>
        <v>1</v>
      </c>
      <c r="W342" s="121">
        <v>0</v>
      </c>
      <c r="X342" s="121">
        <v>1</v>
      </c>
      <c r="Y342" s="128">
        <f t="shared" si="184"/>
        <v>0</v>
      </c>
      <c r="Z342" s="128">
        <f t="shared" si="185"/>
        <v>0</v>
      </c>
      <c r="AA342" s="95"/>
      <c r="AB342" s="131">
        <f>_xll.BDH(C342,$AB$11,$D$1,$D$1)</f>
        <v>1.6600000000000001</v>
      </c>
      <c r="AC342" s="131">
        <f t="shared" si="186"/>
        <v>9.9999999999988987E-4</v>
      </c>
      <c r="AD342" s="191">
        <f t="shared" si="187"/>
        <v>6.0240963855415046E-2</v>
      </c>
      <c r="AE342" s="133">
        <v>0</v>
      </c>
      <c r="AF342" s="134">
        <f>IF(D342 = D816,1,_xll.BDP(K342,$AF$11)*L342)</f>
        <v>1</v>
      </c>
      <c r="AG342" s="135">
        <f>AC342*AE342*V342/AF342 / AI750</f>
        <v>0</v>
      </c>
      <c r="AH342" s="301">
        <f>AC342*AE342*V342/AF342 / AI816</f>
        <v>0</v>
      </c>
      <c r="AI342" s="78"/>
      <c r="AJ342" s="74"/>
      <c r="AK342" s="66"/>
    </row>
    <row r="343" spans="1:37" s="30" customFormat="1" ht="12" customHeight="1" x14ac:dyDescent="0.2">
      <c r="A343" s="12"/>
      <c r="B343" s="121">
        <v>104</v>
      </c>
      <c r="C343" s="121" t="s">
        <v>669</v>
      </c>
      <c r="D343" s="121" t="str">
        <f>_xll.BDP(C343,$D$11)</f>
        <v>EUR</v>
      </c>
      <c r="E343" s="121" t="s">
        <v>688</v>
      </c>
      <c r="F343" s="122">
        <f>_xll.BDP(C343,$F$11)</f>
        <v>5.2949999999999999</v>
      </c>
      <c r="G343" s="122">
        <f>_xll.BDP(C343,$G$11)</f>
        <v>5.242</v>
      </c>
      <c r="H343" s="123">
        <f t="shared" si="177"/>
        <v>-5.2999999999999936E-2</v>
      </c>
      <c r="I343" s="124">
        <f t="shared" si="178"/>
        <v>-1.0009442870632661</v>
      </c>
      <c r="J343" s="125">
        <v>0</v>
      </c>
      <c r="K343" s="121" t="str">
        <f>CONCATENATE(D816,D343, " Curncy")</f>
        <v>EUREUR Curncy</v>
      </c>
      <c r="L343" s="121">
        <f>IF(D343 = D816,1,_xll.BDP(K343,$L$11))</f>
        <v>1</v>
      </c>
      <c r="M343" s="264">
        <f>IF(D343 = D816,1,_xll.BDP(K343,$M$11)*L343)</f>
        <v>1</v>
      </c>
      <c r="N343" s="127">
        <f t="shared" si="179"/>
        <v>0</v>
      </c>
      <c r="O343" s="128">
        <f>N343 / AA750</f>
        <v>0</v>
      </c>
      <c r="P343" s="276">
        <f>N343 / AA816</f>
        <v>0</v>
      </c>
      <c r="Q343" s="129">
        <f t="shared" si="180"/>
        <v>0</v>
      </c>
      <c r="R343" s="130">
        <f>Q343 / AA750*100</f>
        <v>0</v>
      </c>
      <c r="S343" s="286">
        <f>Q343 / AA816*100</f>
        <v>0</v>
      </c>
      <c r="T343" s="130">
        <f t="shared" si="181"/>
        <v>0</v>
      </c>
      <c r="U343" s="286">
        <f t="shared" si="182"/>
        <v>0</v>
      </c>
      <c r="V343" s="121">
        <f t="shared" si="183"/>
        <v>1</v>
      </c>
      <c r="W343" s="121">
        <v>0</v>
      </c>
      <c r="X343" s="121">
        <v>1</v>
      </c>
      <c r="Y343" s="128">
        <f t="shared" si="184"/>
        <v>0</v>
      </c>
      <c r="Z343" s="128">
        <f t="shared" si="185"/>
        <v>0</v>
      </c>
      <c r="AA343" s="95"/>
      <c r="AB343" s="131">
        <f>_xll.BDH(C343,$AB$11,$D$1,$D$1)</f>
        <v>5.2620000000000005</v>
      </c>
      <c r="AC343" s="131">
        <f t="shared" si="186"/>
        <v>3.2999999999999474E-2</v>
      </c>
      <c r="AD343" s="191">
        <f t="shared" si="187"/>
        <v>0.62713797035346774</v>
      </c>
      <c r="AE343" s="133">
        <v>0</v>
      </c>
      <c r="AF343" s="134">
        <f>IF(D343 = D816,1,_xll.BDP(K343,$AF$11)*L343)</f>
        <v>1</v>
      </c>
      <c r="AG343" s="135">
        <f>AC343*AE343*V343/AF343 / AI750</f>
        <v>0</v>
      </c>
      <c r="AH343" s="301">
        <f>AC343*AE343*V343/AF343 / AI816</f>
        <v>0</v>
      </c>
      <c r="AI343" s="78"/>
      <c r="AJ343" s="74"/>
      <c r="AK343" s="66"/>
    </row>
    <row r="344" spans="1:37" s="30" customFormat="1" ht="12" customHeight="1" x14ac:dyDescent="0.2">
      <c r="A344" s="12"/>
      <c r="B344" s="121">
        <v>12083</v>
      </c>
      <c r="C344" s="121" t="s">
        <v>672</v>
      </c>
      <c r="D344" s="121" t="str">
        <f>_xll.BDP(C344,$D$11)</f>
        <v>EUR</v>
      </c>
      <c r="E344" s="121" t="s">
        <v>691</v>
      </c>
      <c r="F344" s="122">
        <f>_xll.BDP(C344,$F$11)</f>
        <v>3.8719999999999999</v>
      </c>
      <c r="G344" s="122">
        <f>_xll.BDP(C344,$G$11)</f>
        <v>3.8330000000000002</v>
      </c>
      <c r="H344" s="123">
        <f t="shared" si="177"/>
        <v>-3.8999999999999702E-2</v>
      </c>
      <c r="I344" s="124">
        <f t="shared" si="178"/>
        <v>-1.0072314049586699</v>
      </c>
      <c r="J344" s="125">
        <v>0</v>
      </c>
      <c r="K344" s="121" t="str">
        <f>CONCATENATE(D816,D344, " Curncy")</f>
        <v>EUREUR Curncy</v>
      </c>
      <c r="L344" s="121">
        <f>IF(D344 = D816,1,_xll.BDP(K344,$L$11))</f>
        <v>1</v>
      </c>
      <c r="M344" s="264">
        <f>IF(D344 = D816,1,_xll.BDP(K344,$M$11)*L344)</f>
        <v>1</v>
      </c>
      <c r="N344" s="127">
        <f t="shared" si="179"/>
        <v>0</v>
      </c>
      <c r="O344" s="128">
        <f>N344 / AA750</f>
        <v>0</v>
      </c>
      <c r="P344" s="276">
        <f>N344 / AA816</f>
        <v>0</v>
      </c>
      <c r="Q344" s="129">
        <f t="shared" si="180"/>
        <v>0</v>
      </c>
      <c r="R344" s="130">
        <f>Q344 / AA750*100</f>
        <v>0</v>
      </c>
      <c r="S344" s="286">
        <f>Q344 / AA816*100</f>
        <v>0</v>
      </c>
      <c r="T344" s="130">
        <f t="shared" si="181"/>
        <v>0</v>
      </c>
      <c r="U344" s="286">
        <f t="shared" si="182"/>
        <v>0</v>
      </c>
      <c r="V344" s="121">
        <f t="shared" si="183"/>
        <v>1</v>
      </c>
      <c r="W344" s="121">
        <v>0</v>
      </c>
      <c r="X344" s="121">
        <v>1</v>
      </c>
      <c r="Y344" s="128">
        <f t="shared" si="184"/>
        <v>0</v>
      </c>
      <c r="Z344" s="128">
        <f t="shared" si="185"/>
        <v>0</v>
      </c>
      <c r="AA344" s="95"/>
      <c r="AB344" s="131">
        <f>_xll.BDH(C344,$AB$11,$D$1,$D$1)</f>
        <v>3.8149999999999999</v>
      </c>
      <c r="AC344" s="131">
        <f t="shared" si="186"/>
        <v>5.699999999999994E-2</v>
      </c>
      <c r="AD344" s="191">
        <f t="shared" si="187"/>
        <v>1.4941022280471805</v>
      </c>
      <c r="AE344" s="133">
        <v>0</v>
      </c>
      <c r="AF344" s="134">
        <f>IF(D344 = D816,1,_xll.BDP(K344,$AF$11)*L344)</f>
        <v>1</v>
      </c>
      <c r="AG344" s="135">
        <f>AC344*AE344*V344/AF344 / AI750</f>
        <v>0</v>
      </c>
      <c r="AH344" s="301">
        <f>AC344*AE344*V344/AF344 / AI816</f>
        <v>0</v>
      </c>
      <c r="AI344" s="78"/>
      <c r="AJ344" s="74"/>
      <c r="AK344" s="66"/>
    </row>
    <row r="345" spans="1:37" s="30" customFormat="1" ht="12" customHeight="1" x14ac:dyDescent="0.2">
      <c r="A345" s="12"/>
      <c r="B345" s="121">
        <v>6282</v>
      </c>
      <c r="C345" s="121" t="s">
        <v>674</v>
      </c>
      <c r="D345" s="121" t="str">
        <f>_xll.BDP(C345,$D$11)</f>
        <v>EUR</v>
      </c>
      <c r="E345" s="121" t="s">
        <v>693</v>
      </c>
      <c r="F345" s="122">
        <f>_xll.BDP(C345,$F$11)</f>
        <v>17.885000000000002</v>
      </c>
      <c r="G345" s="122">
        <f>_xll.BDP(C345,$G$11)</f>
        <v>17.785</v>
      </c>
      <c r="H345" s="123">
        <f t="shared" si="177"/>
        <v>-0.10000000000000142</v>
      </c>
      <c r="I345" s="124">
        <f t="shared" si="178"/>
        <v>-0.55912776069332637</v>
      </c>
      <c r="J345" s="125">
        <v>0</v>
      </c>
      <c r="K345" s="121" t="str">
        <f>CONCATENATE(D816,D345, " Curncy")</f>
        <v>EUREUR Curncy</v>
      </c>
      <c r="L345" s="121">
        <f>IF(D345 = D816,1,_xll.BDP(K345,$L$11))</f>
        <v>1</v>
      </c>
      <c r="M345" s="264">
        <f>IF(D345 = D816,1,_xll.BDP(K345,$M$11)*L345)</f>
        <v>1</v>
      </c>
      <c r="N345" s="127">
        <f t="shared" si="179"/>
        <v>0</v>
      </c>
      <c r="O345" s="128">
        <f>N345 / AA750</f>
        <v>0</v>
      </c>
      <c r="P345" s="276">
        <f>N345 / AA816</f>
        <v>0</v>
      </c>
      <c r="Q345" s="129">
        <f t="shared" si="180"/>
        <v>0</v>
      </c>
      <c r="R345" s="130">
        <f>Q345 / AA750*100</f>
        <v>0</v>
      </c>
      <c r="S345" s="286">
        <f>Q345 / AA816*100</f>
        <v>0</v>
      </c>
      <c r="T345" s="130">
        <f t="shared" si="181"/>
        <v>0</v>
      </c>
      <c r="U345" s="286">
        <f t="shared" si="182"/>
        <v>0</v>
      </c>
      <c r="V345" s="121">
        <f t="shared" si="183"/>
        <v>1</v>
      </c>
      <c r="W345" s="121">
        <v>0</v>
      </c>
      <c r="X345" s="121">
        <v>1</v>
      </c>
      <c r="Y345" s="128">
        <f t="shared" si="184"/>
        <v>0</v>
      </c>
      <c r="Z345" s="128">
        <f t="shared" si="185"/>
        <v>0</v>
      </c>
      <c r="AA345" s="95"/>
      <c r="AB345" s="131">
        <f>_xll.BDH(C345,$AB$11,$D$1,$D$1)</f>
        <v>17.594999999999999</v>
      </c>
      <c r="AC345" s="131">
        <f t="shared" si="186"/>
        <v>0.2900000000000027</v>
      </c>
      <c r="AD345" s="191">
        <f t="shared" si="187"/>
        <v>1.6481955100881087</v>
      </c>
      <c r="AE345" s="133">
        <v>0</v>
      </c>
      <c r="AF345" s="134">
        <f>IF(D345 = D816,1,_xll.BDP(K345,$AF$11)*L345)</f>
        <v>1</v>
      </c>
      <c r="AG345" s="135">
        <f>AC345*AE345*V345/AF345 / AI750</f>
        <v>0</v>
      </c>
      <c r="AH345" s="301">
        <f>AC345*AE345*V345/AF345 / AI816</f>
        <v>0</v>
      </c>
      <c r="AI345" s="78"/>
      <c r="AJ345" s="74"/>
      <c r="AK345" s="66"/>
    </row>
    <row r="346" spans="1:37" s="30" customFormat="1" ht="12" customHeight="1" x14ac:dyDescent="0.2">
      <c r="A346" s="12"/>
      <c r="B346" s="121">
        <v>3929</v>
      </c>
      <c r="C346" s="121" t="s">
        <v>676</v>
      </c>
      <c r="D346" s="121" t="str">
        <f>_xll.BDP(C346,$D$11)</f>
        <v>EUR</v>
      </c>
      <c r="E346" s="121" t="s">
        <v>695</v>
      </c>
      <c r="F346" s="122">
        <f>_xll.BDP(C346,$F$11)</f>
        <v>11.23</v>
      </c>
      <c r="G346" s="122">
        <f>_xll.BDP(C346,$G$11)</f>
        <v>11.02</v>
      </c>
      <c r="H346" s="123">
        <f t="shared" si="177"/>
        <v>-0.21000000000000085</v>
      </c>
      <c r="I346" s="124">
        <f t="shared" si="178"/>
        <v>-1.8699910952805061</v>
      </c>
      <c r="J346" s="125">
        <v>0</v>
      </c>
      <c r="K346" s="121" t="str">
        <f>CONCATENATE(D816,D346, " Curncy")</f>
        <v>EUREUR Curncy</v>
      </c>
      <c r="L346" s="121">
        <f>IF(D346 = D816,1,_xll.BDP(K346,$L$11))</f>
        <v>1</v>
      </c>
      <c r="M346" s="264">
        <f>IF(D346 = D816,1,_xll.BDP(K346,$M$11)*L346)</f>
        <v>1</v>
      </c>
      <c r="N346" s="127">
        <f t="shared" si="179"/>
        <v>0</v>
      </c>
      <c r="O346" s="128">
        <f>N346 / AA750</f>
        <v>0</v>
      </c>
      <c r="P346" s="276">
        <f>N346 / AA816</f>
        <v>0</v>
      </c>
      <c r="Q346" s="129">
        <f t="shared" si="180"/>
        <v>0</v>
      </c>
      <c r="R346" s="130">
        <f>Q346 / AA750*100</f>
        <v>0</v>
      </c>
      <c r="S346" s="286">
        <f>Q346 / AA816*100</f>
        <v>0</v>
      </c>
      <c r="T346" s="130">
        <f t="shared" si="181"/>
        <v>0</v>
      </c>
      <c r="U346" s="286">
        <f t="shared" si="182"/>
        <v>0</v>
      </c>
      <c r="V346" s="121">
        <f t="shared" si="183"/>
        <v>1</v>
      </c>
      <c r="W346" s="121">
        <v>0</v>
      </c>
      <c r="X346" s="121">
        <v>1</v>
      </c>
      <c r="Y346" s="128">
        <f t="shared" si="184"/>
        <v>0</v>
      </c>
      <c r="Z346" s="128">
        <f t="shared" si="185"/>
        <v>0</v>
      </c>
      <c r="AA346" s="95"/>
      <c r="AB346" s="131">
        <f>_xll.BDH(C346,$AB$11,$D$1,$D$1)</f>
        <v>11.16</v>
      </c>
      <c r="AC346" s="131">
        <f t="shared" si="186"/>
        <v>7.0000000000000284E-2</v>
      </c>
      <c r="AD346" s="191">
        <f t="shared" si="187"/>
        <v>0.62724014336917822</v>
      </c>
      <c r="AE346" s="133">
        <v>0</v>
      </c>
      <c r="AF346" s="134">
        <f>IF(D346 = D816,1,_xll.BDP(K346,$AF$11)*L346)</f>
        <v>1</v>
      </c>
      <c r="AG346" s="135">
        <f>AC346*AE346*V346/AF346 / AI750</f>
        <v>0</v>
      </c>
      <c r="AH346" s="301">
        <f>AC346*AE346*V346/AF346 / AI816</f>
        <v>0</v>
      </c>
      <c r="AI346" s="78"/>
      <c r="AJ346" s="74"/>
      <c r="AK346" s="66"/>
    </row>
    <row r="347" spans="1:37" s="30" customFormat="1" ht="12" customHeight="1" x14ac:dyDescent="0.2">
      <c r="A347" s="12"/>
      <c r="B347" s="121">
        <v>2395</v>
      </c>
      <c r="C347" s="121" t="s">
        <v>675</v>
      </c>
      <c r="D347" s="121" t="str">
        <f>_xll.BDP(C347,$D$11)</f>
        <v>EUR</v>
      </c>
      <c r="E347" s="121" t="s">
        <v>694</v>
      </c>
      <c r="F347" s="122">
        <f>_xll.BDP(C347,$F$11)</f>
        <v>25.43</v>
      </c>
      <c r="G347" s="122">
        <f>_xll.BDP(C347,$G$11)</f>
        <v>25.22</v>
      </c>
      <c r="H347" s="123">
        <f t="shared" si="177"/>
        <v>-0.21000000000000085</v>
      </c>
      <c r="I347" s="124">
        <f t="shared" si="178"/>
        <v>-0.82579630357845402</v>
      </c>
      <c r="J347" s="125">
        <v>0</v>
      </c>
      <c r="K347" s="121" t="str">
        <f>CONCATENATE(D816,D347, " Curncy")</f>
        <v>EUREUR Curncy</v>
      </c>
      <c r="L347" s="121">
        <f>IF(D347 = D816,1,_xll.BDP(K347,$L$11))</f>
        <v>1</v>
      </c>
      <c r="M347" s="264">
        <f>IF(D347 = D816,1,_xll.BDP(K347,$M$11)*L347)</f>
        <v>1</v>
      </c>
      <c r="N347" s="127">
        <f t="shared" si="179"/>
        <v>0</v>
      </c>
      <c r="O347" s="128">
        <f>N347 / AA750</f>
        <v>0</v>
      </c>
      <c r="P347" s="276">
        <f>N347 / AA816</f>
        <v>0</v>
      </c>
      <c r="Q347" s="129">
        <f t="shared" si="180"/>
        <v>0</v>
      </c>
      <c r="R347" s="130">
        <f>Q347 / AA750*100</f>
        <v>0</v>
      </c>
      <c r="S347" s="286">
        <f>Q347 / AA816*100</f>
        <v>0</v>
      </c>
      <c r="T347" s="130">
        <f t="shared" si="181"/>
        <v>0</v>
      </c>
      <c r="U347" s="286">
        <f t="shared" si="182"/>
        <v>0</v>
      </c>
      <c r="V347" s="121">
        <f t="shared" si="183"/>
        <v>1</v>
      </c>
      <c r="W347" s="121">
        <v>0</v>
      </c>
      <c r="X347" s="121">
        <v>1</v>
      </c>
      <c r="Y347" s="128">
        <f t="shared" si="184"/>
        <v>0</v>
      </c>
      <c r="Z347" s="128">
        <f t="shared" si="185"/>
        <v>0</v>
      </c>
      <c r="AA347" s="95"/>
      <c r="AB347" s="131">
        <f>_xll.BDH(C347,$AB$11,$D$1,$D$1)</f>
        <v>25.08</v>
      </c>
      <c r="AC347" s="131">
        <f t="shared" si="186"/>
        <v>0.35000000000000142</v>
      </c>
      <c r="AD347" s="191">
        <f t="shared" si="187"/>
        <v>1.3955342902711383</v>
      </c>
      <c r="AE347" s="133">
        <v>0</v>
      </c>
      <c r="AF347" s="134">
        <f>IF(D347 = D816,1,_xll.BDP(K347,$AF$11)*L347)</f>
        <v>1</v>
      </c>
      <c r="AG347" s="135">
        <f>AC347*AE347*V347/AF347 / AI750</f>
        <v>0</v>
      </c>
      <c r="AH347" s="301">
        <f>AC347*AE347*V347/AF347 / AI816</f>
        <v>0</v>
      </c>
      <c r="AI347" s="78"/>
      <c r="AJ347" s="74"/>
      <c r="AK347" s="66"/>
    </row>
    <row r="348" spans="1:37" s="30" customFormat="1" ht="12" customHeight="1" x14ac:dyDescent="0.2">
      <c r="A348" s="12"/>
      <c r="B348" s="121">
        <v>3347</v>
      </c>
      <c r="C348" s="121" t="s">
        <v>678</v>
      </c>
      <c r="D348" s="121" t="str">
        <f>_xll.BDP(C348,$D$11)</f>
        <v>EUR</v>
      </c>
      <c r="E348" s="121" t="s">
        <v>696</v>
      </c>
      <c r="F348" s="122">
        <f>_xll.BDP(C348,$F$11)</f>
        <v>2.7010000000000001</v>
      </c>
      <c r="G348" s="122">
        <f>_xll.BDP(C348,$G$11)</f>
        <v>2.6850000000000001</v>
      </c>
      <c r="H348" s="123">
        <f t="shared" si="177"/>
        <v>-1.6000000000000014E-2</v>
      </c>
      <c r="I348" s="124">
        <f t="shared" si="178"/>
        <v>-0.59237319511292164</v>
      </c>
      <c r="J348" s="125">
        <v>0</v>
      </c>
      <c r="K348" s="121" t="str">
        <f>CONCATENATE(D816,D348, " Curncy")</f>
        <v>EUREUR Curncy</v>
      </c>
      <c r="L348" s="121">
        <f>IF(D348 = D816,1,_xll.BDP(K348,$L$11))</f>
        <v>1</v>
      </c>
      <c r="M348" s="264">
        <f>IF(D348 = D816,1,_xll.BDP(K348,$M$11)*L348)</f>
        <v>1</v>
      </c>
      <c r="N348" s="127">
        <f t="shared" si="179"/>
        <v>0</v>
      </c>
      <c r="O348" s="128">
        <f>N348 / AA750</f>
        <v>0</v>
      </c>
      <c r="P348" s="276">
        <f>N348 / AA816</f>
        <v>0</v>
      </c>
      <c r="Q348" s="129">
        <f t="shared" si="180"/>
        <v>0</v>
      </c>
      <c r="R348" s="130">
        <f>Q348 / AA750*100</f>
        <v>0</v>
      </c>
      <c r="S348" s="286">
        <f>Q348 / AA816*100</f>
        <v>0</v>
      </c>
      <c r="T348" s="130">
        <f t="shared" si="181"/>
        <v>0</v>
      </c>
      <c r="U348" s="286">
        <f t="shared" si="182"/>
        <v>0</v>
      </c>
      <c r="V348" s="121">
        <f t="shared" si="183"/>
        <v>1</v>
      </c>
      <c r="W348" s="121">
        <v>0</v>
      </c>
      <c r="X348" s="121">
        <v>1</v>
      </c>
      <c r="Y348" s="128">
        <f t="shared" si="184"/>
        <v>0</v>
      </c>
      <c r="Z348" s="128">
        <f t="shared" si="185"/>
        <v>0</v>
      </c>
      <c r="AA348" s="95"/>
      <c r="AB348" s="131">
        <f>_xll.BDH(C348,$AB$11,$D$1,$D$1)</f>
        <v>2.657</v>
      </c>
      <c r="AC348" s="131">
        <f t="shared" si="186"/>
        <v>4.4000000000000039E-2</v>
      </c>
      <c r="AD348" s="191">
        <f t="shared" si="187"/>
        <v>1.6560030109145667</v>
      </c>
      <c r="AE348" s="133">
        <v>0</v>
      </c>
      <c r="AF348" s="134">
        <f>IF(D348 = D816,1,_xll.BDP(K348,$AF$11)*L348)</f>
        <v>1</v>
      </c>
      <c r="AG348" s="135">
        <f>AC348*AE348*V348/AF348 / AI750</f>
        <v>0</v>
      </c>
      <c r="AH348" s="301">
        <f>AC348*AE348*V348/AF348 / AI816</f>
        <v>0</v>
      </c>
      <c r="AI348" s="78"/>
      <c r="AJ348" s="74"/>
      <c r="AK348" s="66"/>
    </row>
    <row r="349" spans="1:37" s="30" customFormat="1" ht="12" customHeight="1" x14ac:dyDescent="0.2">
      <c r="A349" s="12"/>
      <c r="B349" s="121">
        <v>1067</v>
      </c>
      <c r="C349" s="121" t="s">
        <v>679</v>
      </c>
      <c r="D349" s="121" t="str">
        <f>_xll.BDP(C349,$D$11)</f>
        <v>EUR</v>
      </c>
      <c r="E349" s="121" t="s">
        <v>697</v>
      </c>
      <c r="F349" s="122">
        <f>_xll.BDP(C349,$F$11)</f>
        <v>14.414999999999999</v>
      </c>
      <c r="G349" s="122">
        <f>_xll.BDP(C349,$G$11)</f>
        <v>14.45</v>
      </c>
      <c r="H349" s="123">
        <f t="shared" si="177"/>
        <v>3.5000000000000142E-2</v>
      </c>
      <c r="I349" s="124">
        <f t="shared" si="178"/>
        <v>0.2428026361429077</v>
      </c>
      <c r="J349" s="125">
        <v>0</v>
      </c>
      <c r="K349" s="121" t="str">
        <f>CONCATENATE(D816,D349, " Curncy")</f>
        <v>EUREUR Curncy</v>
      </c>
      <c r="L349" s="121">
        <f>IF(D349 = D816,1,_xll.BDP(K349,$L$11))</f>
        <v>1</v>
      </c>
      <c r="M349" s="264">
        <f>IF(D349 = D816,1,_xll.BDP(K349,$M$11)*L349)</f>
        <v>1</v>
      </c>
      <c r="N349" s="127">
        <f t="shared" si="179"/>
        <v>0</v>
      </c>
      <c r="O349" s="128">
        <f>N349 / AA750</f>
        <v>0</v>
      </c>
      <c r="P349" s="276">
        <f>N349 / AA816</f>
        <v>0</v>
      </c>
      <c r="Q349" s="129">
        <f t="shared" si="180"/>
        <v>0</v>
      </c>
      <c r="R349" s="130">
        <f>Q349 / AA750*100</f>
        <v>0</v>
      </c>
      <c r="S349" s="286">
        <f>Q349 / AA816*100</f>
        <v>0</v>
      </c>
      <c r="T349" s="130">
        <f t="shared" si="181"/>
        <v>0</v>
      </c>
      <c r="U349" s="286">
        <f t="shared" si="182"/>
        <v>0</v>
      </c>
      <c r="V349" s="121">
        <f t="shared" si="183"/>
        <v>1</v>
      </c>
      <c r="W349" s="121">
        <v>0</v>
      </c>
      <c r="X349" s="121">
        <v>1</v>
      </c>
      <c r="Y349" s="128">
        <f t="shared" si="184"/>
        <v>0</v>
      </c>
      <c r="Z349" s="128">
        <f t="shared" si="185"/>
        <v>0</v>
      </c>
      <c r="AA349" s="95"/>
      <c r="AB349" s="131">
        <f>_xll.BDH(C349,$AB$11,$D$1,$D$1)</f>
        <v>14.38</v>
      </c>
      <c r="AC349" s="131">
        <f t="shared" si="186"/>
        <v>3.4999999999998366E-2</v>
      </c>
      <c r="AD349" s="191">
        <f t="shared" si="187"/>
        <v>0.24339360222530157</v>
      </c>
      <c r="AE349" s="133">
        <v>0</v>
      </c>
      <c r="AF349" s="134">
        <f>IF(D349 = D816,1,_xll.BDP(K349,$AF$11)*L349)</f>
        <v>1</v>
      </c>
      <c r="AG349" s="135">
        <f>AC349*AE349*V349/AF349 / AI750</f>
        <v>0</v>
      </c>
      <c r="AH349" s="301">
        <f>AC349*AE349*V349/AF349 / AI816</f>
        <v>0</v>
      </c>
      <c r="AI349" s="78"/>
      <c r="AJ349" s="74"/>
      <c r="AK349" s="66"/>
    </row>
    <row r="350" spans="1:37" s="30" customFormat="1" ht="12" customHeight="1" x14ac:dyDescent="0.2">
      <c r="A350" s="12"/>
      <c r="B350" s="121">
        <v>3959</v>
      </c>
      <c r="C350" s="121" t="s">
        <v>680</v>
      </c>
      <c r="D350" s="121" t="str">
        <f>_xll.BDP(C350,$D$11)</f>
        <v>EUR</v>
      </c>
      <c r="E350" s="121" t="s">
        <v>698</v>
      </c>
      <c r="F350" s="122">
        <f>_xll.BDP(C350,$F$11)</f>
        <v>8.0280000000000005</v>
      </c>
      <c r="G350" s="122">
        <f>_xll.BDP(C350,$G$11)</f>
        <v>7.9770000000000003</v>
      </c>
      <c r="H350" s="123">
        <f t="shared" si="177"/>
        <v>-5.1000000000000156E-2</v>
      </c>
      <c r="I350" s="124">
        <f t="shared" si="178"/>
        <v>-0.63527653213752056</v>
      </c>
      <c r="J350" s="125">
        <v>0</v>
      </c>
      <c r="K350" s="121" t="str">
        <f>CONCATENATE(D816,D350, " Curncy")</f>
        <v>EUREUR Curncy</v>
      </c>
      <c r="L350" s="121">
        <f>IF(D350 = D816,1,_xll.BDP(K350,$L$11))</f>
        <v>1</v>
      </c>
      <c r="M350" s="264">
        <f>IF(D350 = D816,1,_xll.BDP(K350,$M$11)*L350)</f>
        <v>1</v>
      </c>
      <c r="N350" s="127">
        <f t="shared" si="179"/>
        <v>0</v>
      </c>
      <c r="O350" s="128">
        <f>N350 / AA750</f>
        <v>0</v>
      </c>
      <c r="P350" s="276">
        <f>N350 / AA816</f>
        <v>0</v>
      </c>
      <c r="Q350" s="129">
        <f t="shared" si="180"/>
        <v>0</v>
      </c>
      <c r="R350" s="130">
        <f>Q350 / AA750*100</f>
        <v>0</v>
      </c>
      <c r="S350" s="286">
        <f>Q350 / AA816*100</f>
        <v>0</v>
      </c>
      <c r="T350" s="130">
        <f t="shared" si="181"/>
        <v>0</v>
      </c>
      <c r="U350" s="286">
        <f t="shared" si="182"/>
        <v>0</v>
      </c>
      <c r="V350" s="121">
        <f t="shared" si="183"/>
        <v>1</v>
      </c>
      <c r="W350" s="121">
        <v>0</v>
      </c>
      <c r="X350" s="121">
        <v>1</v>
      </c>
      <c r="Y350" s="128">
        <f t="shared" si="184"/>
        <v>0</v>
      </c>
      <c r="Z350" s="128">
        <f t="shared" si="185"/>
        <v>0</v>
      </c>
      <c r="AA350" s="95"/>
      <c r="AB350" s="131">
        <f>_xll.BDH(C350,$AB$11,$D$1,$D$1)</f>
        <v>7.8929999999999998</v>
      </c>
      <c r="AC350" s="131">
        <f t="shared" si="186"/>
        <v>0.13500000000000068</v>
      </c>
      <c r="AD350" s="191">
        <f t="shared" si="187"/>
        <v>1.7103762827822209</v>
      </c>
      <c r="AE350" s="133">
        <v>0</v>
      </c>
      <c r="AF350" s="134">
        <f>IF(D350 = D816,1,_xll.BDP(K350,$AF$11)*L350)</f>
        <v>1</v>
      </c>
      <c r="AG350" s="135">
        <f>AC350*AE350*V350/AF350 / AI750</f>
        <v>0</v>
      </c>
      <c r="AH350" s="301">
        <f>AC350*AE350*V350/AF350 / AI816</f>
        <v>0</v>
      </c>
      <c r="AI350" s="78"/>
      <c r="AJ350" s="74"/>
      <c r="AK350" s="66"/>
    </row>
    <row r="351" spans="1:37" s="30" customFormat="1" ht="12" customHeight="1" x14ac:dyDescent="0.2">
      <c r="A351" s="103" t="s">
        <v>681</v>
      </c>
      <c r="B351" s="103"/>
      <c r="C351" s="103"/>
      <c r="D351" s="103"/>
      <c r="E351" s="103" t="s">
        <v>682</v>
      </c>
      <c r="F351" s="137"/>
      <c r="G351" s="137"/>
      <c r="H351" s="138"/>
      <c r="I351" s="139"/>
      <c r="J351" s="140"/>
      <c r="K351" s="103"/>
      <c r="L351" s="103"/>
      <c r="M351" s="265"/>
      <c r="N351" s="172">
        <f t="shared" ref="N351:U351" si="188" xml:space="preserve"> SUM(N336:N350)</f>
        <v>0</v>
      </c>
      <c r="O351" s="141">
        <f t="shared" si="188"/>
        <v>0</v>
      </c>
      <c r="P351" s="277">
        <f t="shared" si="188"/>
        <v>0</v>
      </c>
      <c r="Q351" s="142">
        <f t="shared" si="188"/>
        <v>0</v>
      </c>
      <c r="R351" s="143">
        <f t="shared" si="188"/>
        <v>0</v>
      </c>
      <c r="S351" s="287">
        <f t="shared" si="188"/>
        <v>0</v>
      </c>
      <c r="T351" s="143">
        <f t="shared" si="188"/>
        <v>0</v>
      </c>
      <c r="U351" s="287">
        <f t="shared" si="188"/>
        <v>0</v>
      </c>
      <c r="V351" s="103"/>
      <c r="W351" s="103"/>
      <c r="X351" s="103"/>
      <c r="Y351" s="144">
        <f xml:space="preserve"> SUM(Y336:Y350)</f>
        <v>0</v>
      </c>
      <c r="Z351" s="144">
        <f xml:space="preserve"> SUM(Z336:Z350)</f>
        <v>0</v>
      </c>
      <c r="AA351" s="103"/>
      <c r="AB351" s="145"/>
      <c r="AC351" s="145"/>
      <c r="AD351" s="192"/>
      <c r="AE351" s="146"/>
      <c r="AF351" s="147"/>
      <c r="AG351" s="148">
        <f xml:space="preserve"> SUM(AG336:AG350)</f>
        <v>0</v>
      </c>
      <c r="AH351" s="302">
        <f xml:space="preserve"> SUM(AH336:AH350)</f>
        <v>0</v>
      </c>
      <c r="AI351" s="223"/>
      <c r="AJ351" s="74"/>
      <c r="AK351" s="66"/>
    </row>
    <row r="352" spans="1:37" s="30" customFormat="1" ht="12" customHeight="1" x14ac:dyDescent="0.2">
      <c r="B352" s="32"/>
      <c r="C352" s="52"/>
      <c r="F352" s="38"/>
      <c r="G352" s="38"/>
      <c r="H352" s="39"/>
      <c r="I352" s="42"/>
      <c r="J352" s="18"/>
      <c r="K352" s="32"/>
      <c r="L352" s="32"/>
      <c r="M352" s="266"/>
      <c r="N352" s="100"/>
      <c r="O352" s="58"/>
      <c r="P352" s="278"/>
      <c r="Q352" s="40"/>
      <c r="R352" s="44"/>
      <c r="S352" s="290"/>
      <c r="T352" s="101"/>
      <c r="U352" s="298"/>
      <c r="V352" s="24"/>
      <c r="Y352" s="54"/>
      <c r="Z352" s="54"/>
      <c r="AA352" s="75"/>
      <c r="AB352" s="69"/>
      <c r="AC352" s="68"/>
      <c r="AD352" s="61"/>
      <c r="AE352" s="60"/>
      <c r="AF352" s="62"/>
      <c r="AG352" s="73"/>
      <c r="AH352" s="300"/>
      <c r="AI352" s="78"/>
      <c r="AJ352" s="74"/>
      <c r="AK352" s="66"/>
    </row>
    <row r="353" spans="2:37" s="30" customFormat="1" ht="12" customHeight="1" x14ac:dyDescent="0.2">
      <c r="B353" s="121">
        <v>1496</v>
      </c>
      <c r="C353" s="121" t="s">
        <v>920</v>
      </c>
      <c r="D353" s="121" t="str">
        <f>_xll.BDP(C353,$D$11)</f>
        <v>SEK</v>
      </c>
      <c r="E353" s="121" t="s">
        <v>952</v>
      </c>
      <c r="F353" s="122">
        <f>_xll.BDP(C353,$F$11)</f>
        <v>180.35</v>
      </c>
      <c r="G353" s="122">
        <f>_xll.BDP(C353,$G$11)</f>
        <v>176.65</v>
      </c>
      <c r="H353" s="123">
        <f t="shared" ref="H353:H371" si="189">IF(OR(OR(G353="#N/A N/A",G353="#N/A Real Time"),OR(F353="#N/A N/A",F353="#N/A Real Time")),0,  G353 - F353)</f>
        <v>-3.6999999999999886</v>
      </c>
      <c r="I353" s="124">
        <f t="shared" ref="I353:I371" si="190">IF(OR(F353=0,F353="#N/A N/A"),0,H353 / F353*100)</f>
        <v>-2.0515663986692481</v>
      </c>
      <c r="J353" s="125">
        <v>0</v>
      </c>
      <c r="K353" s="121" t="str">
        <f>CONCATENATE(D816,D353, " Curncy")</f>
        <v>EURSEK Curncy</v>
      </c>
      <c r="L353" s="121">
        <f>IF(D353 = D816,1,_xll.BDP(K353,$L$11))</f>
        <v>1</v>
      </c>
      <c r="M353" s="264">
        <f>IF(D353 = D816,1,_xll.BDP(K353,$M$11)*L353)</f>
        <v>10.322699999999999</v>
      </c>
      <c r="N353" s="127">
        <f t="shared" ref="N353:N371" si="191">H353*J353*V353/M353</f>
        <v>0</v>
      </c>
      <c r="O353" s="128">
        <f>N353 / AA750</f>
        <v>0</v>
      </c>
      <c r="P353" s="276">
        <f>N353 / AA816</f>
        <v>0</v>
      </c>
      <c r="Q353" s="129">
        <f t="shared" ref="Q353:Q371" si="192">IF(J353=0,0,G353*J353*V353/M353)</f>
        <v>0</v>
      </c>
      <c r="R353" s="130">
        <f>Q353 / AA750*100</f>
        <v>0</v>
      </c>
      <c r="S353" s="286">
        <f>Q353 / AA816*100</f>
        <v>0</v>
      </c>
      <c r="T353" s="130">
        <f t="shared" ref="T353:T371" si="193">IF(S353&lt;0,R353,0)</f>
        <v>0</v>
      </c>
      <c r="U353" s="286">
        <f t="shared" ref="U353:U371" si="194">IF(S353&gt;0,R353,0)</f>
        <v>0</v>
      </c>
      <c r="V353" s="121">
        <f t="shared" ref="V353:V371" si="195">IF(EXACT(D353,UPPER(D353)),1,0.01)/X353</f>
        <v>1</v>
      </c>
      <c r="W353" s="121">
        <v>0</v>
      </c>
      <c r="X353" s="121">
        <v>1</v>
      </c>
      <c r="Y353" s="128">
        <f t="shared" ref="Y353:Y371" si="196">IF(AND(S353&lt;0,O353&gt;0),O353,0)</f>
        <v>0</v>
      </c>
      <c r="Z353" s="128">
        <f t="shared" ref="Z353:Z371" si="197">IF(AND(S353&gt;0,O353&gt;0),O353,0)</f>
        <v>0</v>
      </c>
      <c r="AA353" s="75"/>
      <c r="AB353" s="131">
        <f>_xll.BDH(C353,$AB$11,$D$1,$D$1)</f>
        <v>175.25</v>
      </c>
      <c r="AC353" s="131">
        <f t="shared" ref="AC353:AC371" si="198">IF(OR(OR(F353="#N/A N/A",F353="#N/A Real Time"),OR(AB353="#N/A N/A",AB353="#N/A Real Time")),0,  F353 - AB353)</f>
        <v>5.0999999999999943</v>
      </c>
      <c r="AD353" s="191">
        <f t="shared" ref="AD353:AD371" si="199">IF(OR(AB353=0,AB353="#N/A N/A"),0,AC353 / AB353*100)</f>
        <v>2.9101283880171152</v>
      </c>
      <c r="AE353" s="133">
        <v>0</v>
      </c>
      <c r="AF353" s="134">
        <f>IF(D353 = D816,1,_xll.BDP(K353,$AF$11)*L353)</f>
        <v>10.3202</v>
      </c>
      <c r="AG353" s="135">
        <f>AC353*AE353*V353/AF353 / AI750</f>
        <v>0</v>
      </c>
      <c r="AH353" s="301">
        <f>AC353*AE353*V353/AF353 / AI816</f>
        <v>0</v>
      </c>
      <c r="AI353" s="78"/>
      <c r="AJ353" s="74"/>
      <c r="AK353" s="66"/>
    </row>
    <row r="354" spans="2:37" s="30" customFormat="1" ht="12" customHeight="1" x14ac:dyDescent="0.2">
      <c r="B354" s="121">
        <v>8397</v>
      </c>
      <c r="C354" s="121" t="s">
        <v>921</v>
      </c>
      <c r="D354" s="121" t="str">
        <f>_xll.BDP(C354,$D$11)</f>
        <v>SEK</v>
      </c>
      <c r="E354" s="121" t="s">
        <v>953</v>
      </c>
      <c r="F354" s="122">
        <f>_xll.BDP(C354,$F$11)</f>
        <v>1203</v>
      </c>
      <c r="G354" s="122">
        <f>_xll.BDP(C354,$G$11)</f>
        <v>1196</v>
      </c>
      <c r="H354" s="123">
        <f t="shared" si="189"/>
        <v>-7</v>
      </c>
      <c r="I354" s="124">
        <f t="shared" si="190"/>
        <v>-0.58187863674147966</v>
      </c>
      <c r="J354" s="125">
        <v>0</v>
      </c>
      <c r="K354" s="121" t="str">
        <f>CONCATENATE(D816,D354, " Curncy")</f>
        <v>EURSEK Curncy</v>
      </c>
      <c r="L354" s="121">
        <f>IF(D354 = D816,1,_xll.BDP(K354,$L$11))</f>
        <v>1</v>
      </c>
      <c r="M354" s="264">
        <f>IF(D354 = D816,1,_xll.BDP(K354,$M$11)*L354)</f>
        <v>10.322699999999999</v>
      </c>
      <c r="N354" s="127">
        <f t="shared" si="191"/>
        <v>0</v>
      </c>
      <c r="O354" s="128">
        <f>N354 / AA750</f>
        <v>0</v>
      </c>
      <c r="P354" s="276">
        <f>N354 / AA816</f>
        <v>0</v>
      </c>
      <c r="Q354" s="129">
        <f t="shared" si="192"/>
        <v>0</v>
      </c>
      <c r="R354" s="130">
        <f>Q354 / AA750*100</f>
        <v>0</v>
      </c>
      <c r="S354" s="286">
        <f>Q354 / AA816*100</f>
        <v>0</v>
      </c>
      <c r="T354" s="130">
        <f t="shared" si="193"/>
        <v>0</v>
      </c>
      <c r="U354" s="286">
        <f t="shared" si="194"/>
        <v>0</v>
      </c>
      <c r="V354" s="121">
        <f t="shared" si="195"/>
        <v>1</v>
      </c>
      <c r="W354" s="121">
        <v>0</v>
      </c>
      <c r="X354" s="121">
        <v>1</v>
      </c>
      <c r="Y354" s="128">
        <f t="shared" si="196"/>
        <v>0</v>
      </c>
      <c r="Z354" s="128">
        <f t="shared" si="197"/>
        <v>0</v>
      </c>
      <c r="AA354" s="75"/>
      <c r="AB354" s="131">
        <f>_xll.BDH(C354,$AB$11,$D$1,$D$1)</f>
        <v>1230</v>
      </c>
      <c r="AC354" s="131">
        <f t="shared" si="198"/>
        <v>-27</v>
      </c>
      <c r="AD354" s="191">
        <f t="shared" si="199"/>
        <v>-2.1951219512195119</v>
      </c>
      <c r="AE354" s="133">
        <v>0</v>
      </c>
      <c r="AF354" s="134">
        <f>IF(D354 = D816,1,_xll.BDP(K354,$AF$11)*L354)</f>
        <v>10.3202</v>
      </c>
      <c r="AG354" s="135">
        <f>AC354*AE354*V354/AF354 / AI750</f>
        <v>0</v>
      </c>
      <c r="AH354" s="301">
        <f>AC354*AE354*V354/AF354 / AI816</f>
        <v>0</v>
      </c>
      <c r="AI354" s="78"/>
      <c r="AJ354" s="74"/>
      <c r="AK354" s="66"/>
    </row>
    <row r="355" spans="2:37" s="30" customFormat="1" ht="12" customHeight="1" x14ac:dyDescent="0.2">
      <c r="B355" s="121">
        <v>21323</v>
      </c>
      <c r="C355" s="121" t="s">
        <v>142</v>
      </c>
      <c r="D355" s="121" t="str">
        <f>_xll.BDP(C355,$D$11)</f>
        <v>SEK</v>
      </c>
      <c r="E355" s="121" t="s">
        <v>384</v>
      </c>
      <c r="F355" s="122">
        <f>_xll.BDP(C355,$F$11)</f>
        <v>31.82</v>
      </c>
      <c r="G355" s="122">
        <f>_xll.BDP(C355,$G$11)</f>
        <v>31.44</v>
      </c>
      <c r="H355" s="123">
        <f t="shared" si="189"/>
        <v>-0.37999999999999901</v>
      </c>
      <c r="I355" s="124">
        <f t="shared" si="190"/>
        <v>-1.1942174732872375</v>
      </c>
      <c r="J355" s="125">
        <v>110000</v>
      </c>
      <c r="K355" s="121" t="str">
        <f>CONCATENATE(D816,D355, " Curncy")</f>
        <v>EURSEK Curncy</v>
      </c>
      <c r="L355" s="121">
        <f>IF(D355 = D816,1,_xll.BDP(K355,$L$11))</f>
        <v>1</v>
      </c>
      <c r="M355" s="264">
        <f>IF(D355 = D816,1,_xll.BDP(K355,$M$11)*L355)</f>
        <v>10.322699999999999</v>
      </c>
      <c r="N355" s="127">
        <f t="shared" si="191"/>
        <v>-4049.3281796429123</v>
      </c>
      <c r="O355" s="128">
        <f>N355 / AA750</f>
        <v>-2.4516838547801977E-5</v>
      </c>
      <c r="P355" s="276">
        <f>N355 / AA816</f>
        <v>-2.2607211345018105E-5</v>
      </c>
      <c r="Q355" s="129">
        <f t="shared" si="192"/>
        <v>335028.6262315092</v>
      </c>
      <c r="R355" s="130">
        <f>Q355 / AA750*100</f>
        <v>0.20284457998497271</v>
      </c>
      <c r="S355" s="286">
        <f>Q355 / AA816*100</f>
        <v>0.18704492754930815</v>
      </c>
      <c r="T355" s="130">
        <f t="shared" si="193"/>
        <v>0</v>
      </c>
      <c r="U355" s="286">
        <f t="shared" si="194"/>
        <v>0.20284457998497271</v>
      </c>
      <c r="V355" s="121">
        <f t="shared" si="195"/>
        <v>1</v>
      </c>
      <c r="W355" s="121">
        <v>0</v>
      </c>
      <c r="X355" s="121">
        <v>1</v>
      </c>
      <c r="Y355" s="128">
        <f t="shared" si="196"/>
        <v>0</v>
      </c>
      <c r="Z355" s="128">
        <f t="shared" si="197"/>
        <v>0</v>
      </c>
      <c r="AA355" s="75"/>
      <c r="AB355" s="131">
        <f>_xll.BDH(C355,$AB$11,$D$1,$D$1)</f>
        <v>31.44</v>
      </c>
      <c r="AC355" s="131">
        <f t="shared" si="198"/>
        <v>0.37999999999999901</v>
      </c>
      <c r="AD355" s="191">
        <f t="shared" si="199"/>
        <v>1.2086513994910908</v>
      </c>
      <c r="AE355" s="133">
        <v>110000</v>
      </c>
      <c r="AF355" s="134">
        <f>IF(D355 = D816,1,_xll.BDP(K355,$AF$11)*L355)</f>
        <v>10.3202</v>
      </c>
      <c r="AG355" s="135">
        <f>AC355*AE355*V355/AF355 / AI750</f>
        <v>2.4352124159321293E-5</v>
      </c>
      <c r="AH355" s="301">
        <f>AC355*AE355*V355/AF355 / AI816</f>
        <v>2.2465958148740618E-5</v>
      </c>
      <c r="AI355" s="78"/>
      <c r="AJ355" s="74"/>
      <c r="AK355" s="66"/>
    </row>
    <row r="356" spans="2:37" s="30" customFormat="1" ht="12" customHeight="1" x14ac:dyDescent="0.2">
      <c r="B356" s="121">
        <v>2289</v>
      </c>
      <c r="C356" s="121" t="s">
        <v>922</v>
      </c>
      <c r="D356" s="121" t="str">
        <f>_xll.BDP(C356,$D$11)</f>
        <v>SEK</v>
      </c>
      <c r="E356" s="121" t="s">
        <v>954</v>
      </c>
      <c r="F356" s="122">
        <f>_xll.BDP(C356,$F$11)</f>
        <v>262.5</v>
      </c>
      <c r="G356" s="122">
        <f>_xll.BDP(C356,$G$11)</f>
        <v>259.39999999999998</v>
      </c>
      <c r="H356" s="123">
        <f t="shared" si="189"/>
        <v>-3.1000000000000227</v>
      </c>
      <c r="I356" s="124">
        <f t="shared" si="190"/>
        <v>-1.1809523809523896</v>
      </c>
      <c r="J356" s="125">
        <v>0</v>
      </c>
      <c r="K356" s="121" t="str">
        <f>CONCATENATE(D816,D356, " Curncy")</f>
        <v>EURSEK Curncy</v>
      </c>
      <c r="L356" s="121">
        <f>IF(D356 = D816,1,_xll.BDP(K356,$L$11))</f>
        <v>1</v>
      </c>
      <c r="M356" s="264">
        <f>IF(D356 = D816,1,_xll.BDP(K356,$M$11)*L356)</f>
        <v>10.322699999999999</v>
      </c>
      <c r="N356" s="127">
        <f t="shared" si="191"/>
        <v>0</v>
      </c>
      <c r="O356" s="128">
        <f>N356 / AA750</f>
        <v>0</v>
      </c>
      <c r="P356" s="276">
        <f>N356 / AA816</f>
        <v>0</v>
      </c>
      <c r="Q356" s="129">
        <f t="shared" si="192"/>
        <v>0</v>
      </c>
      <c r="R356" s="130">
        <f>Q356 / AA750*100</f>
        <v>0</v>
      </c>
      <c r="S356" s="286">
        <f>Q356 / AA816*100</f>
        <v>0</v>
      </c>
      <c r="T356" s="130">
        <f t="shared" si="193"/>
        <v>0</v>
      </c>
      <c r="U356" s="286">
        <f t="shared" si="194"/>
        <v>0</v>
      </c>
      <c r="V356" s="121">
        <f t="shared" si="195"/>
        <v>1</v>
      </c>
      <c r="W356" s="121">
        <v>0</v>
      </c>
      <c r="X356" s="121">
        <v>1</v>
      </c>
      <c r="Y356" s="128">
        <f t="shared" si="196"/>
        <v>0</v>
      </c>
      <c r="Z356" s="128">
        <f t="shared" si="197"/>
        <v>0</v>
      </c>
      <c r="AA356" s="75"/>
      <c r="AB356" s="131">
        <f>_xll.BDH(C356,$AB$11,$D$1,$D$1)</f>
        <v>262.2</v>
      </c>
      <c r="AC356" s="131">
        <f t="shared" si="198"/>
        <v>0.30000000000001137</v>
      </c>
      <c r="AD356" s="191">
        <f t="shared" si="199"/>
        <v>0.11441647597254438</v>
      </c>
      <c r="AE356" s="133">
        <v>0</v>
      </c>
      <c r="AF356" s="134">
        <f>IF(D356 = D816,1,_xll.BDP(K356,$AF$11)*L356)</f>
        <v>10.3202</v>
      </c>
      <c r="AG356" s="135">
        <f>AC356*AE356*V356/AF356 / AI750</f>
        <v>0</v>
      </c>
      <c r="AH356" s="301">
        <f>AC356*AE356*V356/AF356 / AI816</f>
        <v>0</v>
      </c>
      <c r="AI356" s="78"/>
      <c r="AJ356" s="74"/>
      <c r="AK356" s="66"/>
    </row>
    <row r="357" spans="2:37" s="30" customFormat="1" ht="12" customHeight="1" x14ac:dyDescent="0.2">
      <c r="B357" s="121">
        <v>17998</v>
      </c>
      <c r="C357" s="121" t="s">
        <v>923</v>
      </c>
      <c r="D357" s="121" t="str">
        <f>_xll.BDP(C357,$D$11)</f>
        <v>SEK</v>
      </c>
      <c r="E357" s="121" t="s">
        <v>955</v>
      </c>
      <c r="F357" s="122">
        <f>_xll.BDP(C357,$F$11)</f>
        <v>89.06</v>
      </c>
      <c r="G357" s="122">
        <f>_xll.BDP(C357,$G$11)</f>
        <v>88.54</v>
      </c>
      <c r="H357" s="123">
        <f t="shared" si="189"/>
        <v>-0.51999999999999602</v>
      </c>
      <c r="I357" s="124">
        <f t="shared" si="190"/>
        <v>-0.58387603862564119</v>
      </c>
      <c r="J357" s="125">
        <v>0</v>
      </c>
      <c r="K357" s="121" t="str">
        <f>CONCATENATE(D816,D357, " Curncy")</f>
        <v>EURSEK Curncy</v>
      </c>
      <c r="L357" s="121">
        <f>IF(D357 = D816,1,_xll.BDP(K357,$L$11))</f>
        <v>1</v>
      </c>
      <c r="M357" s="264">
        <f>IF(D357 = D816,1,_xll.BDP(K357,$M$11)*L357)</f>
        <v>10.322699999999999</v>
      </c>
      <c r="N357" s="127">
        <f t="shared" si="191"/>
        <v>0</v>
      </c>
      <c r="O357" s="128">
        <f>N357 / AA750</f>
        <v>0</v>
      </c>
      <c r="P357" s="276">
        <f>N357 / AA816</f>
        <v>0</v>
      </c>
      <c r="Q357" s="129">
        <f t="shared" si="192"/>
        <v>0</v>
      </c>
      <c r="R357" s="130">
        <f>Q357 / AA750*100</f>
        <v>0</v>
      </c>
      <c r="S357" s="286">
        <f>Q357 / AA816*100</f>
        <v>0</v>
      </c>
      <c r="T357" s="130">
        <f t="shared" si="193"/>
        <v>0</v>
      </c>
      <c r="U357" s="286">
        <f t="shared" si="194"/>
        <v>0</v>
      </c>
      <c r="V357" s="121">
        <f t="shared" si="195"/>
        <v>1</v>
      </c>
      <c r="W357" s="121">
        <v>0</v>
      </c>
      <c r="X357" s="121">
        <v>1</v>
      </c>
      <c r="Y357" s="128">
        <f t="shared" si="196"/>
        <v>0</v>
      </c>
      <c r="Z357" s="128">
        <f t="shared" si="197"/>
        <v>0</v>
      </c>
      <c r="AA357" s="75"/>
      <c r="AB357" s="131">
        <f>_xll.BDH(C357,$AB$11,$D$1,$D$1)</f>
        <v>87.78</v>
      </c>
      <c r="AC357" s="131">
        <f t="shared" si="198"/>
        <v>1.2800000000000011</v>
      </c>
      <c r="AD357" s="191">
        <f t="shared" si="199"/>
        <v>1.4581909318751438</v>
      </c>
      <c r="AE357" s="133">
        <v>0</v>
      </c>
      <c r="AF357" s="134">
        <f>IF(D357 = D816,1,_xll.BDP(K357,$AF$11)*L357)</f>
        <v>10.3202</v>
      </c>
      <c r="AG357" s="135">
        <f>AC357*AE357*V357/AF357 / AI750</f>
        <v>0</v>
      </c>
      <c r="AH357" s="301">
        <f>AC357*AE357*V357/AF357 / AI816</f>
        <v>0</v>
      </c>
      <c r="AI357" s="78"/>
      <c r="AJ357" s="74"/>
      <c r="AK357" s="66"/>
    </row>
    <row r="358" spans="2:37" s="30" customFormat="1" ht="12" customHeight="1" x14ac:dyDescent="0.2">
      <c r="B358" s="121">
        <v>6927</v>
      </c>
      <c r="C358" s="121" t="s">
        <v>924</v>
      </c>
      <c r="D358" s="121" t="str">
        <f>_xll.BDP(C358,$D$11)</f>
        <v>SEK</v>
      </c>
      <c r="E358" s="121" t="s">
        <v>956</v>
      </c>
      <c r="F358" s="122">
        <f>_xll.BDP(C358,$F$11)</f>
        <v>5.8500000000000003E-2</v>
      </c>
      <c r="G358" s="122">
        <f>_xll.BDP(C358,$G$11)</f>
        <v>5.7200000000000001E-2</v>
      </c>
      <c r="H358" s="123">
        <f t="shared" si="189"/>
        <v>-1.3000000000000025E-3</v>
      </c>
      <c r="I358" s="124">
        <f t="shared" si="190"/>
        <v>-2.2222222222222263</v>
      </c>
      <c r="J358" s="125">
        <v>0</v>
      </c>
      <c r="K358" s="121" t="str">
        <f>CONCATENATE(D816,D358, " Curncy")</f>
        <v>EURSEK Curncy</v>
      </c>
      <c r="L358" s="121">
        <f>IF(D358 = D816,1,_xll.BDP(K358,$L$11))</f>
        <v>1</v>
      </c>
      <c r="M358" s="264">
        <f>IF(D358 = D816,1,_xll.BDP(K358,$M$11)*L358)</f>
        <v>10.322699999999999</v>
      </c>
      <c r="N358" s="127">
        <f t="shared" si="191"/>
        <v>0</v>
      </c>
      <c r="O358" s="128">
        <f>N358 / AA750</f>
        <v>0</v>
      </c>
      <c r="P358" s="276">
        <f>N358 / AA816</f>
        <v>0</v>
      </c>
      <c r="Q358" s="129">
        <f t="shared" si="192"/>
        <v>0</v>
      </c>
      <c r="R358" s="130">
        <f>Q358 / AA750*100</f>
        <v>0</v>
      </c>
      <c r="S358" s="286">
        <f>Q358 / AA816*100</f>
        <v>0</v>
      </c>
      <c r="T358" s="130">
        <f t="shared" si="193"/>
        <v>0</v>
      </c>
      <c r="U358" s="286">
        <f t="shared" si="194"/>
        <v>0</v>
      </c>
      <c r="V358" s="121">
        <f t="shared" si="195"/>
        <v>1</v>
      </c>
      <c r="W358" s="121">
        <v>0</v>
      </c>
      <c r="X358" s="121">
        <v>1</v>
      </c>
      <c r="Y358" s="128">
        <f t="shared" si="196"/>
        <v>0</v>
      </c>
      <c r="Z358" s="128">
        <f t="shared" si="197"/>
        <v>0</v>
      </c>
      <c r="AA358" s="75"/>
      <c r="AB358" s="131">
        <f>_xll.BDH(C358,$AB$11,$D$1,$D$1)</f>
        <v>5.9900000000000002E-2</v>
      </c>
      <c r="AC358" s="131">
        <f t="shared" si="198"/>
        <v>-1.3999999999999985E-3</v>
      </c>
      <c r="AD358" s="191">
        <f t="shared" si="199"/>
        <v>-2.3372287145242043</v>
      </c>
      <c r="AE358" s="133">
        <v>0</v>
      </c>
      <c r="AF358" s="134">
        <f>IF(D358 = D816,1,_xll.BDP(K358,$AF$11)*L358)</f>
        <v>10.3202</v>
      </c>
      <c r="AG358" s="135">
        <f>AC358*AE358*V358/AF358 / AI750</f>
        <v>0</v>
      </c>
      <c r="AH358" s="301">
        <f>AC358*AE358*V358/AF358 / AI816</f>
        <v>0</v>
      </c>
      <c r="AI358" s="78"/>
      <c r="AJ358" s="74"/>
      <c r="AK358" s="66"/>
    </row>
    <row r="359" spans="2:37" s="30" customFormat="1" ht="12" customHeight="1" x14ac:dyDescent="0.2">
      <c r="B359" s="121">
        <v>7235</v>
      </c>
      <c r="C359" s="121" t="s">
        <v>141</v>
      </c>
      <c r="D359" s="121" t="str">
        <f>_xll.BDP(C359,$D$11)</f>
        <v>SEK</v>
      </c>
      <c r="E359" s="121" t="s">
        <v>383</v>
      </c>
      <c r="F359" s="122">
        <f>_xll.BDP(C359,$F$11)</f>
        <v>94.94</v>
      </c>
      <c r="G359" s="122">
        <f>_xll.BDP(C359,$G$11)</f>
        <v>93.58</v>
      </c>
      <c r="H359" s="123">
        <f t="shared" si="189"/>
        <v>-1.3599999999999994</v>
      </c>
      <c r="I359" s="124">
        <f t="shared" si="190"/>
        <v>-1.4324836738993043</v>
      </c>
      <c r="J359" s="125">
        <v>-273000</v>
      </c>
      <c r="K359" s="121" t="str">
        <f>CONCATENATE(D816,D359, " Curncy")</f>
        <v>EURSEK Curncy</v>
      </c>
      <c r="L359" s="121">
        <f>IF(D359 = D816,1,_xll.BDP(K359,$L$11))</f>
        <v>1</v>
      </c>
      <c r="M359" s="264">
        <f>IF(D359 = D816,1,_xll.BDP(K359,$M$11)*L359)</f>
        <v>10.322699999999999</v>
      </c>
      <c r="N359" s="127">
        <f t="shared" si="191"/>
        <v>35967.334127699134</v>
      </c>
      <c r="O359" s="128">
        <f>N359 / AA750</f>
        <v>2.1776583291932867E-4</v>
      </c>
      <c r="P359" s="276">
        <f>N359 / AA816</f>
        <v>2.0080395761192202E-4</v>
      </c>
      <c r="Q359" s="129">
        <f t="shared" si="192"/>
        <v>-2474869.94681624</v>
      </c>
      <c r="R359" s="130">
        <f>Q359 / AA750*100</f>
        <v>-1.4984210768081458</v>
      </c>
      <c r="S359" s="286">
        <f>Q359 / AA816*100</f>
        <v>-1.3817084083326228</v>
      </c>
      <c r="T359" s="130">
        <f t="shared" si="193"/>
        <v>-1.4984210768081458</v>
      </c>
      <c r="U359" s="286">
        <f t="shared" si="194"/>
        <v>0</v>
      </c>
      <c r="V359" s="121">
        <f t="shared" si="195"/>
        <v>1</v>
      </c>
      <c r="W359" s="121">
        <v>0</v>
      </c>
      <c r="X359" s="121">
        <v>1</v>
      </c>
      <c r="Y359" s="128">
        <f t="shared" si="196"/>
        <v>2.1776583291932867E-4</v>
      </c>
      <c r="Z359" s="128">
        <f t="shared" si="197"/>
        <v>0</v>
      </c>
      <c r="AA359" s="75"/>
      <c r="AB359" s="131">
        <f>_xll.BDH(C359,$AB$11,$D$1,$D$1)</f>
        <v>94.36</v>
      </c>
      <c r="AC359" s="131">
        <f t="shared" si="198"/>
        <v>0.57999999999999829</v>
      </c>
      <c r="AD359" s="191">
        <f t="shared" si="199"/>
        <v>0.61466723187791261</v>
      </c>
      <c r="AE359" s="133">
        <v>-273000</v>
      </c>
      <c r="AF359" s="134">
        <f>IF(D359 = D816,1,_xll.BDP(K359,$AF$11)*L359)</f>
        <v>10.3202</v>
      </c>
      <c r="AG359" s="135">
        <f>AC359*AE359*V359/AF359 / AI750</f>
        <v>-9.2246778454232821E-5</v>
      </c>
      <c r="AH359" s="301">
        <f>AC359*AE359*V359/AF359 / AI816</f>
        <v>-8.5101909408411203E-5</v>
      </c>
      <c r="AI359" s="78"/>
      <c r="AJ359" s="74"/>
      <c r="AK359" s="66"/>
    </row>
    <row r="360" spans="2:37" s="30" customFormat="1" ht="12" customHeight="1" x14ac:dyDescent="0.2">
      <c r="B360" s="121">
        <v>1999</v>
      </c>
      <c r="C360" s="121" t="s">
        <v>925</v>
      </c>
      <c r="D360" s="121" t="str">
        <f>_xll.BDP(C360,$D$11)</f>
        <v>SEK</v>
      </c>
      <c r="E360" s="121" t="s">
        <v>957</v>
      </c>
      <c r="F360" s="122">
        <f>_xll.BDP(C360,$F$11)</f>
        <v>125.18</v>
      </c>
      <c r="G360" s="122">
        <f>_xll.BDP(C360,$G$11)</f>
        <v>122.98</v>
      </c>
      <c r="H360" s="123">
        <f t="shared" si="189"/>
        <v>-2.2000000000000028</v>
      </c>
      <c r="I360" s="124">
        <f t="shared" si="190"/>
        <v>-1.7574692442882272</v>
      </c>
      <c r="J360" s="125">
        <v>0</v>
      </c>
      <c r="K360" s="121" t="str">
        <f>CONCATENATE(D816,D360, " Curncy")</f>
        <v>EURSEK Curncy</v>
      </c>
      <c r="L360" s="121">
        <f>IF(D360 = D816,1,_xll.BDP(K360,$L$11))</f>
        <v>1</v>
      </c>
      <c r="M360" s="264">
        <f>IF(D360 = D816,1,_xll.BDP(K360,$M$11)*L360)</f>
        <v>10.322699999999999</v>
      </c>
      <c r="N360" s="127">
        <f t="shared" si="191"/>
        <v>0</v>
      </c>
      <c r="O360" s="128">
        <f>N360 / AA750</f>
        <v>0</v>
      </c>
      <c r="P360" s="276">
        <f>N360 / AA816</f>
        <v>0</v>
      </c>
      <c r="Q360" s="129">
        <f t="shared" si="192"/>
        <v>0</v>
      </c>
      <c r="R360" s="130">
        <f>Q360 / AA750*100</f>
        <v>0</v>
      </c>
      <c r="S360" s="286">
        <f>Q360 / AA816*100</f>
        <v>0</v>
      </c>
      <c r="T360" s="130">
        <f t="shared" si="193"/>
        <v>0</v>
      </c>
      <c r="U360" s="286">
        <f t="shared" si="194"/>
        <v>0</v>
      </c>
      <c r="V360" s="121">
        <f t="shared" si="195"/>
        <v>1</v>
      </c>
      <c r="W360" s="121">
        <v>0</v>
      </c>
      <c r="X360" s="121">
        <v>1</v>
      </c>
      <c r="Y360" s="128">
        <f t="shared" si="196"/>
        <v>0</v>
      </c>
      <c r="Z360" s="128">
        <f t="shared" si="197"/>
        <v>0</v>
      </c>
      <c r="AA360" s="75"/>
      <c r="AB360" s="131">
        <f>_xll.BDH(C360,$AB$11,$D$1,$D$1)</f>
        <v>120.94</v>
      </c>
      <c r="AC360" s="131">
        <f t="shared" si="198"/>
        <v>4.2400000000000091</v>
      </c>
      <c r="AD360" s="191">
        <f t="shared" si="199"/>
        <v>3.5058706796758798</v>
      </c>
      <c r="AE360" s="133">
        <v>0</v>
      </c>
      <c r="AF360" s="134">
        <f>IF(D360 = D816,1,_xll.BDP(K360,$AF$11)*L360)</f>
        <v>10.3202</v>
      </c>
      <c r="AG360" s="135">
        <f>AC360*AE360*V360/AF360 / AI750</f>
        <v>0</v>
      </c>
      <c r="AH360" s="301">
        <f>AC360*AE360*V360/AF360 / AI816</f>
        <v>0</v>
      </c>
      <c r="AI360" s="78"/>
      <c r="AJ360" s="74"/>
      <c r="AK360" s="66"/>
    </row>
    <row r="361" spans="2:37" s="30" customFormat="1" ht="12" customHeight="1" x14ac:dyDescent="0.2">
      <c r="B361" s="121">
        <v>3244</v>
      </c>
      <c r="C361" s="121" t="s">
        <v>140</v>
      </c>
      <c r="D361" s="121" t="str">
        <f>_xll.BDP(C361,$D$11)</f>
        <v>SEK</v>
      </c>
      <c r="E361" s="121" t="s">
        <v>334</v>
      </c>
      <c r="F361" s="122">
        <f>_xll.BDP(C361,$F$11)</f>
        <v>496</v>
      </c>
      <c r="G361" s="122">
        <f>_xll.BDP(C361,$G$11)</f>
        <v>488.1</v>
      </c>
      <c r="H361" s="123">
        <f t="shared" si="189"/>
        <v>-7.8999999999999773</v>
      </c>
      <c r="I361" s="124">
        <f t="shared" si="190"/>
        <v>-1.5927419354838663</v>
      </c>
      <c r="J361" s="125">
        <v>0</v>
      </c>
      <c r="K361" s="121" t="str">
        <f>CONCATENATE(D816,D361, " Curncy")</f>
        <v>EURSEK Curncy</v>
      </c>
      <c r="L361" s="121">
        <f>IF(D361 = D816,1,_xll.BDP(K361,$L$11))</f>
        <v>1</v>
      </c>
      <c r="M361" s="264">
        <f>IF(D361 = D816,1,_xll.BDP(K361,$M$11)*L361)</f>
        <v>10.322699999999999</v>
      </c>
      <c r="N361" s="127">
        <f t="shared" si="191"/>
        <v>0</v>
      </c>
      <c r="O361" s="128">
        <f>N361 / AA750</f>
        <v>0</v>
      </c>
      <c r="P361" s="276">
        <f>N361 / AA816</f>
        <v>0</v>
      </c>
      <c r="Q361" s="129">
        <f t="shared" si="192"/>
        <v>0</v>
      </c>
      <c r="R361" s="130">
        <f>Q361 / AA750*100</f>
        <v>0</v>
      </c>
      <c r="S361" s="286">
        <f>Q361 / AA816*100</f>
        <v>0</v>
      </c>
      <c r="T361" s="130">
        <f t="shared" si="193"/>
        <v>0</v>
      </c>
      <c r="U361" s="286">
        <f t="shared" si="194"/>
        <v>0</v>
      </c>
      <c r="V361" s="121">
        <f t="shared" si="195"/>
        <v>1</v>
      </c>
      <c r="W361" s="121">
        <v>0</v>
      </c>
      <c r="X361" s="121">
        <v>1</v>
      </c>
      <c r="Y361" s="128">
        <f t="shared" si="196"/>
        <v>0</v>
      </c>
      <c r="Z361" s="128">
        <f t="shared" si="197"/>
        <v>0</v>
      </c>
      <c r="AA361" s="75"/>
      <c r="AB361" s="131">
        <f>_xll.BDH(C361,$AB$11,$D$1,$D$1)</f>
        <v>486</v>
      </c>
      <c r="AC361" s="131">
        <f t="shared" si="198"/>
        <v>10</v>
      </c>
      <c r="AD361" s="191">
        <f t="shared" si="199"/>
        <v>2.0576131687242798</v>
      </c>
      <c r="AE361" s="133">
        <v>0</v>
      </c>
      <c r="AF361" s="134">
        <f>IF(D361 = D816,1,_xll.BDP(K361,$AF$11)*L361)</f>
        <v>10.3202</v>
      </c>
      <c r="AG361" s="135">
        <f>AC361*AE361*V361/AF361 / AI750</f>
        <v>0</v>
      </c>
      <c r="AH361" s="301">
        <f>AC361*AE361*V361/AF361 / AI816</f>
        <v>0</v>
      </c>
      <c r="AI361" s="78"/>
      <c r="AJ361" s="74"/>
      <c r="AK361" s="66"/>
    </row>
    <row r="362" spans="2:37" s="30" customFormat="1" ht="12" customHeight="1" x14ac:dyDescent="0.2">
      <c r="B362" s="121">
        <v>6707</v>
      </c>
      <c r="C362" s="121" t="s">
        <v>926</v>
      </c>
      <c r="D362" s="121" t="str">
        <f>_xll.BDP(C362,$D$11)</f>
        <v>SEK</v>
      </c>
      <c r="E362" s="121" t="s">
        <v>958</v>
      </c>
      <c r="F362" s="122">
        <f>_xll.BDP(C362,$F$11)</f>
        <v>209.6</v>
      </c>
      <c r="G362" s="122">
        <f>_xll.BDP(C362,$G$11)</f>
        <v>207.9</v>
      </c>
      <c r="H362" s="123">
        <f t="shared" si="189"/>
        <v>-1.6999999999999886</v>
      </c>
      <c r="I362" s="124">
        <f t="shared" si="190"/>
        <v>-0.81106870229007089</v>
      </c>
      <c r="J362" s="125">
        <v>0</v>
      </c>
      <c r="K362" s="121" t="str">
        <f>CONCATENATE(D816,D362, " Curncy")</f>
        <v>EURSEK Curncy</v>
      </c>
      <c r="L362" s="121">
        <f>IF(D362 = D816,1,_xll.BDP(K362,$L$11))</f>
        <v>1</v>
      </c>
      <c r="M362" s="264">
        <f>IF(D362 = D816,1,_xll.BDP(K362,$M$11)*L362)</f>
        <v>10.322699999999999</v>
      </c>
      <c r="N362" s="127">
        <f t="shared" si="191"/>
        <v>0</v>
      </c>
      <c r="O362" s="128">
        <f>N362 / AA750</f>
        <v>0</v>
      </c>
      <c r="P362" s="276">
        <f>N362 / AA816</f>
        <v>0</v>
      </c>
      <c r="Q362" s="129">
        <f t="shared" si="192"/>
        <v>0</v>
      </c>
      <c r="R362" s="130">
        <f>Q362 / AA750*100</f>
        <v>0</v>
      </c>
      <c r="S362" s="286">
        <f>Q362 / AA816*100</f>
        <v>0</v>
      </c>
      <c r="T362" s="130">
        <f t="shared" si="193"/>
        <v>0</v>
      </c>
      <c r="U362" s="286">
        <f t="shared" si="194"/>
        <v>0</v>
      </c>
      <c r="V362" s="121">
        <f t="shared" si="195"/>
        <v>1</v>
      </c>
      <c r="W362" s="121">
        <v>0</v>
      </c>
      <c r="X362" s="121">
        <v>1</v>
      </c>
      <c r="Y362" s="128">
        <f t="shared" si="196"/>
        <v>0</v>
      </c>
      <c r="Z362" s="128">
        <f t="shared" si="197"/>
        <v>0</v>
      </c>
      <c r="AA362" s="75"/>
      <c r="AB362" s="131">
        <f>_xll.BDH(C362,$AB$11,$D$1,$D$1)</f>
        <v>210.2</v>
      </c>
      <c r="AC362" s="131">
        <f t="shared" si="198"/>
        <v>-0.59999999999999432</v>
      </c>
      <c r="AD362" s="191">
        <f t="shared" si="199"/>
        <v>-0.28544243577544925</v>
      </c>
      <c r="AE362" s="133">
        <v>0</v>
      </c>
      <c r="AF362" s="134">
        <f>IF(D362 = D816,1,_xll.BDP(K362,$AF$11)*L362)</f>
        <v>10.3202</v>
      </c>
      <c r="AG362" s="135">
        <f>AC362*AE362*V362/AF362 / AI750</f>
        <v>0</v>
      </c>
      <c r="AH362" s="301">
        <f>AC362*AE362*V362/AF362 / AI816</f>
        <v>0</v>
      </c>
      <c r="AI362" s="78"/>
      <c r="AJ362" s="74"/>
      <c r="AK362" s="66"/>
    </row>
    <row r="363" spans="2:37" s="30" customFormat="1" ht="12" customHeight="1" x14ac:dyDescent="0.2">
      <c r="B363" s="121">
        <v>3049</v>
      </c>
      <c r="C363" s="121" t="s">
        <v>927</v>
      </c>
      <c r="D363" s="121" t="str">
        <f>_xll.BDP(C363,$D$11)</f>
        <v>SEK</v>
      </c>
      <c r="E363" s="121" t="s">
        <v>959</v>
      </c>
      <c r="F363" s="122">
        <f>_xll.BDP(C363,$F$11)</f>
        <v>89.1</v>
      </c>
      <c r="G363" s="122">
        <f>_xll.BDP(C363,$G$11)</f>
        <v>87.5</v>
      </c>
      <c r="H363" s="123">
        <f t="shared" si="189"/>
        <v>-1.5999999999999943</v>
      </c>
      <c r="I363" s="124">
        <f t="shared" si="190"/>
        <v>-1.7957351290684562</v>
      </c>
      <c r="J363" s="125">
        <v>0</v>
      </c>
      <c r="K363" s="121" t="str">
        <f>CONCATENATE(D816,D363, " Curncy")</f>
        <v>EURSEK Curncy</v>
      </c>
      <c r="L363" s="121">
        <f>IF(D363 = D816,1,_xll.BDP(K363,$L$11))</f>
        <v>1</v>
      </c>
      <c r="M363" s="264">
        <f>IF(D363 = D816,1,_xll.BDP(K363,$M$11)*L363)</f>
        <v>10.322699999999999</v>
      </c>
      <c r="N363" s="127">
        <f t="shared" si="191"/>
        <v>0</v>
      </c>
      <c r="O363" s="128">
        <f>N363 / AA750</f>
        <v>0</v>
      </c>
      <c r="P363" s="276">
        <f>N363 / AA816</f>
        <v>0</v>
      </c>
      <c r="Q363" s="129">
        <f t="shared" si="192"/>
        <v>0</v>
      </c>
      <c r="R363" s="130">
        <f>Q363 / AA750*100</f>
        <v>0</v>
      </c>
      <c r="S363" s="286">
        <f>Q363 / AA816*100</f>
        <v>0</v>
      </c>
      <c r="T363" s="130">
        <f t="shared" si="193"/>
        <v>0</v>
      </c>
      <c r="U363" s="286">
        <f t="shared" si="194"/>
        <v>0</v>
      </c>
      <c r="V363" s="121">
        <f t="shared" si="195"/>
        <v>1</v>
      </c>
      <c r="W363" s="121">
        <v>0</v>
      </c>
      <c r="X363" s="121">
        <v>1</v>
      </c>
      <c r="Y363" s="128">
        <f t="shared" si="196"/>
        <v>0</v>
      </c>
      <c r="Z363" s="128">
        <f t="shared" si="197"/>
        <v>0</v>
      </c>
      <c r="AA363" s="75"/>
      <c r="AB363" s="131">
        <f>_xll.BDH(C363,$AB$11,$D$1,$D$1)</f>
        <v>87.82</v>
      </c>
      <c r="AC363" s="131">
        <f t="shared" si="198"/>
        <v>1.2800000000000011</v>
      </c>
      <c r="AD363" s="191">
        <f t="shared" si="199"/>
        <v>1.4575267592803476</v>
      </c>
      <c r="AE363" s="133">
        <v>0</v>
      </c>
      <c r="AF363" s="134">
        <f>IF(D363 = D816,1,_xll.BDP(K363,$AF$11)*L363)</f>
        <v>10.3202</v>
      </c>
      <c r="AG363" s="135">
        <f>AC363*AE363*V363/AF363 / AI750</f>
        <v>0</v>
      </c>
      <c r="AH363" s="301">
        <f>AC363*AE363*V363/AF363 / AI816</f>
        <v>0</v>
      </c>
      <c r="AI363" s="78"/>
      <c r="AJ363" s="74"/>
      <c r="AK363" s="66"/>
    </row>
    <row r="364" spans="2:37" s="30" customFormat="1" ht="12" customHeight="1" x14ac:dyDescent="0.2">
      <c r="B364" s="121">
        <v>1150</v>
      </c>
      <c r="C364" s="121" t="s">
        <v>928</v>
      </c>
      <c r="D364" s="121" t="str">
        <f>_xll.BDP(C364,$D$11)</f>
        <v>SEK</v>
      </c>
      <c r="E364" s="121" t="s">
        <v>960</v>
      </c>
      <c r="F364" s="122">
        <f>_xll.BDP(C364,$F$11)</f>
        <v>152.44999999999999</v>
      </c>
      <c r="G364" s="122">
        <f>_xll.BDP(C364,$G$11)</f>
        <v>149.65</v>
      </c>
      <c r="H364" s="123">
        <f t="shared" si="189"/>
        <v>-2.7999999999999829</v>
      </c>
      <c r="I364" s="124">
        <f t="shared" si="190"/>
        <v>-1.8366677599212746</v>
      </c>
      <c r="J364" s="125">
        <v>0</v>
      </c>
      <c r="K364" s="121" t="str">
        <f>CONCATENATE(D816,D364, " Curncy")</f>
        <v>EURSEK Curncy</v>
      </c>
      <c r="L364" s="121">
        <f>IF(D364 = D816,1,_xll.BDP(K364,$L$11))</f>
        <v>1</v>
      </c>
      <c r="M364" s="264">
        <f>IF(D364 = D816,1,_xll.BDP(K364,$M$11)*L364)</f>
        <v>10.322699999999999</v>
      </c>
      <c r="N364" s="127">
        <f t="shared" si="191"/>
        <v>0</v>
      </c>
      <c r="O364" s="128">
        <f>N364 / AA750</f>
        <v>0</v>
      </c>
      <c r="P364" s="276">
        <f>N364 / AA816</f>
        <v>0</v>
      </c>
      <c r="Q364" s="129">
        <f t="shared" si="192"/>
        <v>0</v>
      </c>
      <c r="R364" s="130">
        <f>Q364 / AA750*100</f>
        <v>0</v>
      </c>
      <c r="S364" s="286">
        <f>Q364 / AA816*100</f>
        <v>0</v>
      </c>
      <c r="T364" s="130">
        <f t="shared" si="193"/>
        <v>0</v>
      </c>
      <c r="U364" s="286">
        <f t="shared" si="194"/>
        <v>0</v>
      </c>
      <c r="V364" s="121">
        <f t="shared" si="195"/>
        <v>1</v>
      </c>
      <c r="W364" s="121">
        <v>0</v>
      </c>
      <c r="X364" s="121">
        <v>1</v>
      </c>
      <c r="Y364" s="128">
        <f t="shared" si="196"/>
        <v>0</v>
      </c>
      <c r="Z364" s="128">
        <f t="shared" si="197"/>
        <v>0</v>
      </c>
      <c r="AA364" s="75"/>
      <c r="AB364" s="131">
        <f>_xll.BDH(C364,$AB$11,$D$1,$D$1)</f>
        <v>149.80000000000001</v>
      </c>
      <c r="AC364" s="131">
        <f t="shared" si="198"/>
        <v>2.6499999999999773</v>
      </c>
      <c r="AD364" s="191">
        <f t="shared" si="199"/>
        <v>1.7690253671561931</v>
      </c>
      <c r="AE364" s="133">
        <v>0</v>
      </c>
      <c r="AF364" s="134">
        <f>IF(D364 = D816,1,_xll.BDP(K364,$AF$11)*L364)</f>
        <v>10.3202</v>
      </c>
      <c r="AG364" s="135">
        <f>AC364*AE364*V364/AF364 / AI750</f>
        <v>0</v>
      </c>
      <c r="AH364" s="301">
        <f>AC364*AE364*V364/AF364 / AI816</f>
        <v>0</v>
      </c>
      <c r="AI364" s="78"/>
      <c r="AJ364" s="74"/>
      <c r="AK364" s="66"/>
    </row>
    <row r="365" spans="2:37" s="30" customFormat="1" ht="12" customHeight="1" x14ac:dyDescent="0.2">
      <c r="B365" s="121">
        <v>742</v>
      </c>
      <c r="C365" s="121" t="s">
        <v>930</v>
      </c>
      <c r="D365" s="121" t="str">
        <f>_xll.BDP(C365,$D$11)</f>
        <v>SEK</v>
      </c>
      <c r="E365" s="121" t="s">
        <v>962</v>
      </c>
      <c r="F365" s="122">
        <f>_xll.BDP(C365,$F$11)</f>
        <v>141.75</v>
      </c>
      <c r="G365" s="122">
        <f>_xll.BDP(C365,$G$11)</f>
        <v>138.15</v>
      </c>
      <c r="H365" s="123">
        <f t="shared" si="189"/>
        <v>-3.5999999999999943</v>
      </c>
      <c r="I365" s="124">
        <f t="shared" si="190"/>
        <v>-2.5396825396825355</v>
      </c>
      <c r="J365" s="125">
        <v>0</v>
      </c>
      <c r="K365" s="121" t="str">
        <f>CONCATENATE(D816,D365, " Curncy")</f>
        <v>EURSEK Curncy</v>
      </c>
      <c r="L365" s="121">
        <f>IF(D365 = D816,1,_xll.BDP(K365,$L$11))</f>
        <v>1</v>
      </c>
      <c r="M365" s="264">
        <f>IF(D365 = D816,1,_xll.BDP(K365,$M$11)*L365)</f>
        <v>10.322699999999999</v>
      </c>
      <c r="N365" s="127">
        <f t="shared" si="191"/>
        <v>0</v>
      </c>
      <c r="O365" s="128">
        <f>N365 / AA750</f>
        <v>0</v>
      </c>
      <c r="P365" s="276">
        <f>N365 / AA816</f>
        <v>0</v>
      </c>
      <c r="Q365" s="129">
        <f t="shared" si="192"/>
        <v>0</v>
      </c>
      <c r="R365" s="130">
        <f>Q365 / AA750*100</f>
        <v>0</v>
      </c>
      <c r="S365" s="286">
        <f>Q365 / AA816*100</f>
        <v>0</v>
      </c>
      <c r="T365" s="130">
        <f t="shared" si="193"/>
        <v>0</v>
      </c>
      <c r="U365" s="286">
        <f t="shared" si="194"/>
        <v>0</v>
      </c>
      <c r="V365" s="121">
        <f t="shared" si="195"/>
        <v>1</v>
      </c>
      <c r="W365" s="121">
        <v>0</v>
      </c>
      <c r="X365" s="121">
        <v>1</v>
      </c>
      <c r="Y365" s="128">
        <f t="shared" si="196"/>
        <v>0</v>
      </c>
      <c r="Z365" s="128">
        <f t="shared" si="197"/>
        <v>0</v>
      </c>
      <c r="AA365" s="75"/>
      <c r="AB365" s="131">
        <f>_xll.BDH(C365,$AB$11,$D$1,$D$1)</f>
        <v>139.35</v>
      </c>
      <c r="AC365" s="131">
        <f t="shared" si="198"/>
        <v>2.4000000000000057</v>
      </c>
      <c r="AD365" s="191">
        <f t="shared" si="199"/>
        <v>1.7222820236813818</v>
      </c>
      <c r="AE365" s="133">
        <v>0</v>
      </c>
      <c r="AF365" s="134">
        <f>IF(D365 = D816,1,_xll.BDP(K365,$AF$11)*L365)</f>
        <v>10.3202</v>
      </c>
      <c r="AG365" s="135">
        <f>AC365*AE365*V365/AF365 / AI750</f>
        <v>0</v>
      </c>
      <c r="AH365" s="301">
        <f>AC365*AE365*V365/AF365 / AI816</f>
        <v>0</v>
      </c>
      <c r="AI365" s="78"/>
      <c r="AJ365" s="74"/>
      <c r="AK365" s="66"/>
    </row>
    <row r="366" spans="2:37" s="30" customFormat="1" ht="12" customHeight="1" x14ac:dyDescent="0.2">
      <c r="B366" s="121">
        <v>6273</v>
      </c>
      <c r="C366" s="121" t="s">
        <v>504</v>
      </c>
      <c r="D366" s="121" t="str">
        <f>_xll.BDP(C366,$D$11)</f>
        <v>SEK</v>
      </c>
      <c r="E366" s="121" t="s">
        <v>505</v>
      </c>
      <c r="F366" s="122">
        <f>_xll.BDP(C366,$F$11)</f>
        <v>170.65</v>
      </c>
      <c r="G366" s="122">
        <f>_xll.BDP(C366,$G$11)</f>
        <v>166</v>
      </c>
      <c r="H366" s="123">
        <f t="shared" si="189"/>
        <v>-4.6500000000000057</v>
      </c>
      <c r="I366" s="124">
        <f t="shared" si="190"/>
        <v>-2.7248754761207179</v>
      </c>
      <c r="J366" s="125">
        <v>0</v>
      </c>
      <c r="K366" s="121" t="str">
        <f>CONCATENATE(D816,D366, " Curncy")</f>
        <v>EURSEK Curncy</v>
      </c>
      <c r="L366" s="121">
        <f>IF(D366 = D816,1,_xll.BDP(K366,$L$11))</f>
        <v>1</v>
      </c>
      <c r="M366" s="264">
        <f>IF(D366 = D816,1,_xll.BDP(K366,$M$11)*L366)</f>
        <v>10.322699999999999</v>
      </c>
      <c r="N366" s="127">
        <f t="shared" si="191"/>
        <v>0</v>
      </c>
      <c r="O366" s="128">
        <f>N366 / AA750</f>
        <v>0</v>
      </c>
      <c r="P366" s="276">
        <f>N366 / AA816</f>
        <v>0</v>
      </c>
      <c r="Q366" s="129">
        <f t="shared" si="192"/>
        <v>0</v>
      </c>
      <c r="R366" s="130">
        <f>Q366 / AA750*100</f>
        <v>0</v>
      </c>
      <c r="S366" s="286">
        <f>Q366 / AA816*100</f>
        <v>0</v>
      </c>
      <c r="T366" s="130">
        <f t="shared" si="193"/>
        <v>0</v>
      </c>
      <c r="U366" s="286">
        <f t="shared" si="194"/>
        <v>0</v>
      </c>
      <c r="V366" s="121">
        <f t="shared" si="195"/>
        <v>1</v>
      </c>
      <c r="W366" s="121">
        <v>0</v>
      </c>
      <c r="X366" s="121">
        <v>1</v>
      </c>
      <c r="Y366" s="128">
        <f t="shared" si="196"/>
        <v>0</v>
      </c>
      <c r="Z366" s="128">
        <f t="shared" si="197"/>
        <v>0</v>
      </c>
      <c r="AA366" s="75"/>
      <c r="AB366" s="131">
        <f>_xll.BDH(C366,$AB$11,$D$1,$D$1)</f>
        <v>168.3</v>
      </c>
      <c r="AC366" s="131">
        <f t="shared" si="198"/>
        <v>2.3499999999999943</v>
      </c>
      <c r="AD366" s="191">
        <f t="shared" si="199"/>
        <v>1.3963161021984516</v>
      </c>
      <c r="AE366" s="133">
        <v>0</v>
      </c>
      <c r="AF366" s="134">
        <f>IF(D366 = D816,1,_xll.BDP(K366,$AF$11)*L366)</f>
        <v>10.3202</v>
      </c>
      <c r="AG366" s="135">
        <f>AC366*AE366*V366/AF366 / AI750</f>
        <v>0</v>
      </c>
      <c r="AH366" s="301">
        <f>AC366*AE366*V366/AF366 / AI816</f>
        <v>0</v>
      </c>
      <c r="AI366" s="78"/>
      <c r="AJ366" s="74"/>
      <c r="AK366" s="66"/>
    </row>
    <row r="367" spans="2:37" s="30" customFormat="1" ht="12" customHeight="1" x14ac:dyDescent="0.2">
      <c r="B367" s="121">
        <v>678</v>
      </c>
      <c r="C367" s="121" t="s">
        <v>931</v>
      </c>
      <c r="D367" s="121" t="str">
        <f>_xll.BDP(C367,$D$11)</f>
        <v>SEK</v>
      </c>
      <c r="E367" s="121" t="s">
        <v>963</v>
      </c>
      <c r="F367" s="122">
        <f>_xll.BDP(C367,$F$11)</f>
        <v>170.5</v>
      </c>
      <c r="G367" s="122">
        <f>_xll.BDP(C367,$G$11)</f>
        <v>167.25</v>
      </c>
      <c r="H367" s="123">
        <f t="shared" si="189"/>
        <v>-3.25</v>
      </c>
      <c r="I367" s="124">
        <f t="shared" si="190"/>
        <v>-1.9061583577712611</v>
      </c>
      <c r="J367" s="125">
        <v>0</v>
      </c>
      <c r="K367" s="121" t="str">
        <f>CONCATENATE(D816,D367, " Curncy")</f>
        <v>EURSEK Curncy</v>
      </c>
      <c r="L367" s="121">
        <f>IF(D367 = D816,1,_xll.BDP(K367,$L$11))</f>
        <v>1</v>
      </c>
      <c r="M367" s="264">
        <f>IF(D367 = D816,1,_xll.BDP(K367,$M$11)*L367)</f>
        <v>10.322699999999999</v>
      </c>
      <c r="N367" s="127">
        <f t="shared" si="191"/>
        <v>0</v>
      </c>
      <c r="O367" s="128">
        <f>N367 / AA750</f>
        <v>0</v>
      </c>
      <c r="P367" s="276">
        <f>N367 / AA816</f>
        <v>0</v>
      </c>
      <c r="Q367" s="129">
        <f t="shared" si="192"/>
        <v>0</v>
      </c>
      <c r="R367" s="130">
        <f>Q367 / AA750*100</f>
        <v>0</v>
      </c>
      <c r="S367" s="286">
        <f>Q367 / AA816*100</f>
        <v>0</v>
      </c>
      <c r="T367" s="130">
        <f t="shared" si="193"/>
        <v>0</v>
      </c>
      <c r="U367" s="286">
        <f t="shared" si="194"/>
        <v>0</v>
      </c>
      <c r="V367" s="121">
        <f t="shared" si="195"/>
        <v>1</v>
      </c>
      <c r="W367" s="121">
        <v>0</v>
      </c>
      <c r="X367" s="121">
        <v>1</v>
      </c>
      <c r="Y367" s="128">
        <f t="shared" si="196"/>
        <v>0</v>
      </c>
      <c r="Z367" s="128">
        <f t="shared" si="197"/>
        <v>0</v>
      </c>
      <c r="AA367" s="75"/>
      <c r="AB367" s="131">
        <f>_xll.BDH(C367,$AB$11,$D$1,$D$1)</f>
        <v>175.85</v>
      </c>
      <c r="AC367" s="131">
        <f t="shared" si="198"/>
        <v>-5.3499999999999943</v>
      </c>
      <c r="AD367" s="191">
        <f t="shared" si="199"/>
        <v>-3.0423656525447793</v>
      </c>
      <c r="AE367" s="133">
        <v>0</v>
      </c>
      <c r="AF367" s="134">
        <f>IF(D367 = D816,1,_xll.BDP(K367,$AF$11)*L367)</f>
        <v>10.3202</v>
      </c>
      <c r="AG367" s="135">
        <f>AC367*AE367*V367/AF367 / AI750</f>
        <v>0</v>
      </c>
      <c r="AH367" s="301">
        <f>AC367*AE367*V367/AF367 / AI816</f>
        <v>0</v>
      </c>
      <c r="AI367" s="78"/>
      <c r="AJ367" s="74"/>
      <c r="AK367" s="66"/>
    </row>
    <row r="368" spans="2:37" s="30" customFormat="1" ht="12" customHeight="1" x14ac:dyDescent="0.2">
      <c r="B368" s="121">
        <v>6315</v>
      </c>
      <c r="C368" s="121" t="s">
        <v>932</v>
      </c>
      <c r="D368" s="121" t="str">
        <f>_xll.BDP(C368,$D$11)</f>
        <v>SEK</v>
      </c>
      <c r="E368" s="121" t="s">
        <v>1387</v>
      </c>
      <c r="F368" s="122">
        <f>_xll.BDP(C368,$F$11)</f>
        <v>47</v>
      </c>
      <c r="G368" s="122">
        <f>_xll.BDP(C368,$G$11)</f>
        <v>46.06</v>
      </c>
      <c r="H368" s="123">
        <f t="shared" si="189"/>
        <v>-0.93999999999999773</v>
      </c>
      <c r="I368" s="124">
        <f t="shared" si="190"/>
        <v>-1.9999999999999951</v>
      </c>
      <c r="J368" s="125">
        <v>0</v>
      </c>
      <c r="K368" s="121" t="str">
        <f>CONCATENATE(D816,D368, " Curncy")</f>
        <v>EURSEK Curncy</v>
      </c>
      <c r="L368" s="121">
        <f>IF(D368 = D816,1,_xll.BDP(K368,$L$11))</f>
        <v>1</v>
      </c>
      <c r="M368" s="264">
        <f>IF(D368 = D816,1,_xll.BDP(K368,$M$11)*L368)</f>
        <v>10.322699999999999</v>
      </c>
      <c r="N368" s="127">
        <f t="shared" si="191"/>
        <v>0</v>
      </c>
      <c r="O368" s="128">
        <f>N368 / AA750</f>
        <v>0</v>
      </c>
      <c r="P368" s="276">
        <f>N368 / AA816</f>
        <v>0</v>
      </c>
      <c r="Q368" s="129">
        <f t="shared" si="192"/>
        <v>0</v>
      </c>
      <c r="R368" s="130">
        <f>Q368 / AA750*100</f>
        <v>0</v>
      </c>
      <c r="S368" s="286">
        <f>Q368 / AA816*100</f>
        <v>0</v>
      </c>
      <c r="T368" s="130">
        <f t="shared" si="193"/>
        <v>0</v>
      </c>
      <c r="U368" s="286">
        <f t="shared" si="194"/>
        <v>0</v>
      </c>
      <c r="V368" s="121">
        <f t="shared" si="195"/>
        <v>1</v>
      </c>
      <c r="W368" s="121">
        <v>0</v>
      </c>
      <c r="X368" s="121">
        <v>1</v>
      </c>
      <c r="Y368" s="128">
        <f t="shared" si="196"/>
        <v>0</v>
      </c>
      <c r="Z368" s="128">
        <f t="shared" si="197"/>
        <v>0</v>
      </c>
      <c r="AA368" s="75"/>
      <c r="AB368" s="131">
        <f>_xll.BDH(C368,$AB$11,$D$1,$D$1)</f>
        <v>45.83</v>
      </c>
      <c r="AC368" s="131">
        <f t="shared" si="198"/>
        <v>1.1700000000000017</v>
      </c>
      <c r="AD368" s="191">
        <f t="shared" si="199"/>
        <v>2.5529129391228493</v>
      </c>
      <c r="AE368" s="133">
        <v>0</v>
      </c>
      <c r="AF368" s="134">
        <f>IF(D368 = D816,1,_xll.BDP(K368,$AF$11)*L368)</f>
        <v>10.3202</v>
      </c>
      <c r="AG368" s="135">
        <f>AC368*AE368*V368/AF368 / AI750</f>
        <v>0</v>
      </c>
      <c r="AH368" s="301">
        <f>AC368*AE368*V368/AF368 / AI816</f>
        <v>0</v>
      </c>
      <c r="AI368" s="78"/>
      <c r="AJ368" s="74"/>
      <c r="AK368" s="66"/>
    </row>
    <row r="369" spans="1:37" s="30" customFormat="1" ht="12" customHeight="1" x14ac:dyDescent="0.2">
      <c r="B369" s="121">
        <v>2977</v>
      </c>
      <c r="C369" s="121" t="s">
        <v>933</v>
      </c>
      <c r="D369" s="121" t="str">
        <f>_xll.BDP(C369,$D$11)</f>
        <v>SEK</v>
      </c>
      <c r="E369" s="121" t="s">
        <v>964</v>
      </c>
      <c r="F369" s="122">
        <f>_xll.BDP(C369,$F$11)</f>
        <v>187</v>
      </c>
      <c r="G369" s="122">
        <f>_xll.BDP(C369,$G$11)</f>
        <v>184.55</v>
      </c>
      <c r="H369" s="123">
        <f t="shared" si="189"/>
        <v>-2.4499999999999886</v>
      </c>
      <c r="I369" s="124">
        <f t="shared" si="190"/>
        <v>-1.3101604278074805</v>
      </c>
      <c r="J369" s="125">
        <v>0</v>
      </c>
      <c r="K369" s="121" t="str">
        <f>CONCATENATE(D816,D369, " Curncy")</f>
        <v>EURSEK Curncy</v>
      </c>
      <c r="L369" s="121">
        <f>IF(D369 = D816,1,_xll.BDP(K369,$L$11))</f>
        <v>1</v>
      </c>
      <c r="M369" s="264">
        <f>IF(D369 = D816,1,_xll.BDP(K369,$M$11)*L369)</f>
        <v>10.322699999999999</v>
      </c>
      <c r="N369" s="127">
        <f t="shared" si="191"/>
        <v>0</v>
      </c>
      <c r="O369" s="128">
        <f>N369 / AA750</f>
        <v>0</v>
      </c>
      <c r="P369" s="276">
        <f>N369 / AA816</f>
        <v>0</v>
      </c>
      <c r="Q369" s="129">
        <f t="shared" si="192"/>
        <v>0</v>
      </c>
      <c r="R369" s="130">
        <f>Q369 / AA750*100</f>
        <v>0</v>
      </c>
      <c r="S369" s="286">
        <f>Q369 / AA816*100</f>
        <v>0</v>
      </c>
      <c r="T369" s="130">
        <f t="shared" si="193"/>
        <v>0</v>
      </c>
      <c r="U369" s="286">
        <f t="shared" si="194"/>
        <v>0</v>
      </c>
      <c r="V369" s="121">
        <f t="shared" si="195"/>
        <v>1</v>
      </c>
      <c r="W369" s="121">
        <v>0</v>
      </c>
      <c r="X369" s="121">
        <v>1</v>
      </c>
      <c r="Y369" s="128">
        <f t="shared" si="196"/>
        <v>0</v>
      </c>
      <c r="Z369" s="128">
        <f t="shared" si="197"/>
        <v>0</v>
      </c>
      <c r="AA369" s="75"/>
      <c r="AB369" s="131">
        <f>_xll.BDH(C369,$AB$11,$D$1,$D$1)</f>
        <v>184.4</v>
      </c>
      <c r="AC369" s="131">
        <f t="shared" si="198"/>
        <v>2.5999999999999943</v>
      </c>
      <c r="AD369" s="191">
        <f t="shared" si="199"/>
        <v>1.4099783080260271</v>
      </c>
      <c r="AE369" s="133">
        <v>0</v>
      </c>
      <c r="AF369" s="134">
        <f>IF(D369 = D816,1,_xll.BDP(K369,$AF$11)*L369)</f>
        <v>10.3202</v>
      </c>
      <c r="AG369" s="135">
        <f>AC369*AE369*V369/AF369 / AI750</f>
        <v>0</v>
      </c>
      <c r="AH369" s="301">
        <f>AC369*AE369*V369/AF369 / AI816</f>
        <v>0</v>
      </c>
      <c r="AI369" s="78"/>
      <c r="AJ369" s="74"/>
      <c r="AK369" s="66"/>
    </row>
    <row r="370" spans="1:37" s="30" customFormat="1" ht="12" customHeight="1" x14ac:dyDescent="0.2">
      <c r="B370" s="121">
        <v>113</v>
      </c>
      <c r="C370" s="121" t="s">
        <v>138</v>
      </c>
      <c r="D370" s="121" t="str">
        <f>_xll.BDP(C370,$D$11)</f>
        <v>SEK</v>
      </c>
      <c r="E370" s="121" t="s">
        <v>382</v>
      </c>
      <c r="F370" s="122">
        <f>_xll.BDP(C370,$F$11)</f>
        <v>52.92</v>
      </c>
      <c r="G370" s="122">
        <f>_xll.BDP(C370,$G$11)</f>
        <v>51.66</v>
      </c>
      <c r="H370" s="123">
        <f t="shared" si="189"/>
        <v>-1.2600000000000051</v>
      </c>
      <c r="I370" s="124">
        <f t="shared" si="190"/>
        <v>-2.3809523809523907</v>
      </c>
      <c r="J370" s="125">
        <v>91300</v>
      </c>
      <c r="K370" s="121" t="str">
        <f>CONCATENATE(D816,D370, " Curncy")</f>
        <v>EURSEK Curncy</v>
      </c>
      <c r="L370" s="121">
        <f>IF(D370 = D816,1,_xll.BDP(K370,$L$11))</f>
        <v>1</v>
      </c>
      <c r="M370" s="264">
        <f>IF(D370 = D816,1,_xll.BDP(K370,$M$11)*L370)</f>
        <v>10.322699999999999</v>
      </c>
      <c r="N370" s="127">
        <f t="shared" si="191"/>
        <v>-11144.177395448911</v>
      </c>
      <c r="O370" s="128">
        <f>N370 / AA750</f>
        <v>-6.7472920403398632E-5</v>
      </c>
      <c r="P370" s="276">
        <f>N370 / AA816</f>
        <v>-6.2217425327947603E-5</v>
      </c>
      <c r="Q370" s="129">
        <f t="shared" si="192"/>
        <v>456911.27321340347</v>
      </c>
      <c r="R370" s="130">
        <f>Q370 / AA750*100</f>
        <v>0.27663897365393325</v>
      </c>
      <c r="S370" s="286">
        <f>Q370 / AA816*100</f>
        <v>0.25509144384458415</v>
      </c>
      <c r="T370" s="130">
        <f t="shared" si="193"/>
        <v>0</v>
      </c>
      <c r="U370" s="286">
        <f t="shared" si="194"/>
        <v>0.27663897365393325</v>
      </c>
      <c r="V370" s="121">
        <f t="shared" si="195"/>
        <v>1</v>
      </c>
      <c r="W370" s="121">
        <v>0</v>
      </c>
      <c r="X370" s="121">
        <v>1</v>
      </c>
      <c r="Y370" s="128">
        <f t="shared" si="196"/>
        <v>0</v>
      </c>
      <c r="Z370" s="128">
        <f t="shared" si="197"/>
        <v>0</v>
      </c>
      <c r="AA370" s="75"/>
      <c r="AB370" s="131">
        <f>_xll.BDH(C370,$AB$11,$D$1,$D$1)</f>
        <v>53.7</v>
      </c>
      <c r="AC370" s="131">
        <f t="shared" si="198"/>
        <v>-0.78000000000000114</v>
      </c>
      <c r="AD370" s="191">
        <f t="shared" si="199"/>
        <v>-1.4525139664804489</v>
      </c>
      <c r="AE370" s="133">
        <v>91300</v>
      </c>
      <c r="AF370" s="134">
        <f>IF(D370 = D816,1,_xll.BDP(K370,$AF$11)*L370)</f>
        <v>10.3202</v>
      </c>
      <c r="AG370" s="135">
        <f>AC370*AE370*V370/AF370 / AI750</f>
        <v>-4.1488329423012286E-5</v>
      </c>
      <c r="AH370" s="301">
        <f>AC370*AE370*V370/AF370 / AI816</f>
        <v>-3.8274898172354572E-5</v>
      </c>
      <c r="AI370" s="78"/>
      <c r="AJ370" s="74"/>
      <c r="AK370" s="66"/>
    </row>
    <row r="371" spans="1:37" s="30" customFormat="1" ht="12" customHeight="1" x14ac:dyDescent="0.2">
      <c r="B371" s="121">
        <v>116</v>
      </c>
      <c r="C371" s="121" t="s">
        <v>934</v>
      </c>
      <c r="D371" s="121" t="str">
        <f>_xll.BDP(C371,$D$11)</f>
        <v>SEK</v>
      </c>
      <c r="E371" s="121" t="s">
        <v>965</v>
      </c>
      <c r="F371" s="122">
        <f>_xll.BDP(C371,$F$11)</f>
        <v>152.25</v>
      </c>
      <c r="G371" s="122">
        <f>_xll.BDP(C371,$G$11)</f>
        <v>148.55000000000001</v>
      </c>
      <c r="H371" s="123">
        <f t="shared" si="189"/>
        <v>-3.6999999999999886</v>
      </c>
      <c r="I371" s="124">
        <f t="shared" si="190"/>
        <v>-2.4302134646962159</v>
      </c>
      <c r="J371" s="125">
        <v>0</v>
      </c>
      <c r="K371" s="121" t="str">
        <f>CONCATENATE(D816,D371, " Curncy")</f>
        <v>EURSEK Curncy</v>
      </c>
      <c r="L371" s="121">
        <f>IF(D371 = D816,1,_xll.BDP(K371,$L$11))</f>
        <v>1</v>
      </c>
      <c r="M371" s="264">
        <f>IF(D371 = D816,1,_xll.BDP(K371,$M$11)*L371)</f>
        <v>10.322699999999999</v>
      </c>
      <c r="N371" s="127">
        <f t="shared" si="191"/>
        <v>0</v>
      </c>
      <c r="O371" s="128">
        <f>N371 / AA750</f>
        <v>0</v>
      </c>
      <c r="P371" s="276">
        <f>N371 / AA816</f>
        <v>0</v>
      </c>
      <c r="Q371" s="129">
        <f t="shared" si="192"/>
        <v>0</v>
      </c>
      <c r="R371" s="130">
        <f>Q371 / AA750*100</f>
        <v>0</v>
      </c>
      <c r="S371" s="286">
        <f>Q371 / AA816*100</f>
        <v>0</v>
      </c>
      <c r="T371" s="130">
        <f t="shared" si="193"/>
        <v>0</v>
      </c>
      <c r="U371" s="286">
        <f t="shared" si="194"/>
        <v>0</v>
      </c>
      <c r="V371" s="121">
        <f t="shared" si="195"/>
        <v>1</v>
      </c>
      <c r="W371" s="121">
        <v>0</v>
      </c>
      <c r="X371" s="121">
        <v>1</v>
      </c>
      <c r="Y371" s="128">
        <f t="shared" si="196"/>
        <v>0</v>
      </c>
      <c r="Z371" s="128">
        <f t="shared" si="197"/>
        <v>0</v>
      </c>
      <c r="AA371" s="75"/>
      <c r="AB371" s="131">
        <f>_xll.BDH(C371,$AB$11,$D$1,$D$1)</f>
        <v>150</v>
      </c>
      <c r="AC371" s="131">
        <f t="shared" si="198"/>
        <v>2.25</v>
      </c>
      <c r="AD371" s="191">
        <f t="shared" si="199"/>
        <v>1.5</v>
      </c>
      <c r="AE371" s="133">
        <v>0</v>
      </c>
      <c r="AF371" s="134">
        <f>IF(D371 = D816,1,_xll.BDP(K371,$AF$11)*L371)</f>
        <v>10.3202</v>
      </c>
      <c r="AG371" s="135">
        <f>AC371*AE371*V371/AF371 / AI750</f>
        <v>0</v>
      </c>
      <c r="AH371" s="301">
        <f>AC371*AE371*V371/AF371 / AI816</f>
        <v>0</v>
      </c>
      <c r="AI371" s="78"/>
      <c r="AJ371" s="74"/>
      <c r="AK371" s="66"/>
    </row>
    <row r="372" spans="1:37" s="30" customFormat="1" ht="12" customHeight="1" x14ac:dyDescent="0.2">
      <c r="A372" s="103" t="s">
        <v>293</v>
      </c>
      <c r="B372" s="103"/>
      <c r="C372" s="103"/>
      <c r="D372" s="103"/>
      <c r="E372" s="103" t="s">
        <v>137</v>
      </c>
      <c r="F372" s="137"/>
      <c r="G372" s="137"/>
      <c r="H372" s="138"/>
      <c r="I372" s="139"/>
      <c r="J372" s="140"/>
      <c r="K372" s="103"/>
      <c r="L372" s="103"/>
      <c r="M372" s="265"/>
      <c r="N372" s="172">
        <f t="shared" ref="N372:U372" si="200" xml:space="preserve"> SUM(N352:N371)</f>
        <v>20773.828552607312</v>
      </c>
      <c r="O372" s="141">
        <f t="shared" si="200"/>
        <v>1.2577607396812806E-4</v>
      </c>
      <c r="P372" s="277">
        <f t="shared" si="200"/>
        <v>1.1597932093895631E-4</v>
      </c>
      <c r="Q372" s="142">
        <f t="shared" si="200"/>
        <v>-1682930.0473713272</v>
      </c>
      <c r="R372" s="143">
        <f t="shared" si="200"/>
        <v>-1.0189375231692399</v>
      </c>
      <c r="S372" s="287">
        <f t="shared" si="200"/>
        <v>-0.93957203693873037</v>
      </c>
      <c r="T372" s="143">
        <f t="shared" si="200"/>
        <v>-1.4984210768081458</v>
      </c>
      <c r="U372" s="287">
        <f t="shared" si="200"/>
        <v>0.47948355363890593</v>
      </c>
      <c r="V372" s="103"/>
      <c r="W372" s="103"/>
      <c r="X372" s="103"/>
      <c r="Y372" s="144">
        <f xml:space="preserve"> SUM(Y352:Y371)</f>
        <v>2.1776583291932867E-4</v>
      </c>
      <c r="Z372" s="144">
        <f xml:space="preserve"> SUM(Z352:Z371)</f>
        <v>0</v>
      </c>
      <c r="AA372" s="103"/>
      <c r="AB372" s="145"/>
      <c r="AC372" s="145"/>
      <c r="AD372" s="192"/>
      <c r="AE372" s="146"/>
      <c r="AF372" s="147"/>
      <c r="AG372" s="148">
        <f xml:space="preserve"> SUM(AG352:AG371)</f>
        <v>-1.0938298371792381E-4</v>
      </c>
      <c r="AH372" s="302">
        <f xml:space="preserve"> SUM(AH352:AH371)</f>
        <v>-1.0091084943202516E-4</v>
      </c>
      <c r="AI372" s="223"/>
      <c r="AJ372" s="74"/>
      <c r="AK372" s="66"/>
    </row>
    <row r="373" spans="1:37" s="30" customFormat="1" ht="12" customHeight="1" x14ac:dyDescent="0.2">
      <c r="B373" s="32"/>
      <c r="C373" s="52"/>
      <c r="F373" s="38"/>
      <c r="G373" s="38"/>
      <c r="H373" s="39"/>
      <c r="I373" s="42"/>
      <c r="J373" s="18"/>
      <c r="K373" s="32"/>
      <c r="L373" s="32"/>
      <c r="M373" s="266"/>
      <c r="N373" s="100"/>
      <c r="O373" s="58"/>
      <c r="P373" s="278"/>
      <c r="Q373" s="40"/>
      <c r="R373" s="44"/>
      <c r="S373" s="290"/>
      <c r="T373" s="101"/>
      <c r="U373" s="298"/>
      <c r="V373" s="24"/>
      <c r="Y373" s="54"/>
      <c r="Z373" s="54"/>
      <c r="AA373" s="75"/>
      <c r="AB373" s="69"/>
      <c r="AC373" s="68"/>
      <c r="AD373" s="61"/>
      <c r="AE373" s="60"/>
      <c r="AF373" s="62"/>
      <c r="AG373" s="73"/>
      <c r="AH373" s="300"/>
      <c r="AI373" s="78"/>
      <c r="AJ373" s="74"/>
      <c r="AK373" s="66"/>
    </row>
    <row r="374" spans="1:37" s="30" customFormat="1" ht="12" customHeight="1" x14ac:dyDescent="0.2">
      <c r="B374" s="121"/>
      <c r="C374" s="121" t="s">
        <v>660</v>
      </c>
      <c r="D374" s="121" t="str">
        <f>_xll.BDP(C374,$D$11)</f>
        <v>CHF</v>
      </c>
      <c r="E374" s="121" t="str">
        <f>_xll.BDP(C374,$E$11)</f>
        <v>SWISS MKT IX FUTR Jun18</v>
      </c>
      <c r="F374" s="122">
        <f>_xll.BDP(C374,$F$11)</f>
        <v>8597</v>
      </c>
      <c r="G374" s="122">
        <f>_xll.BDP(C374,$G$11)</f>
        <v>8473</v>
      </c>
      <c r="H374" s="123">
        <f t="shared" ref="H374:H394" si="201">IF(OR(OR(G374="#N/A N/A",G374="#N/A Real Time"),OR(F374="#N/A N/A",F374="#N/A Real Time")),0,  G374 - F374)</f>
        <v>-124</v>
      </c>
      <c r="I374" s="124">
        <f t="shared" ref="I374:I394" si="202">IF(OR(F374=0,F374="#N/A N/A"),0,H374 / F374*100)</f>
        <v>-1.4423636152146098</v>
      </c>
      <c r="J374" s="125">
        <v>0</v>
      </c>
      <c r="K374" s="121" t="str">
        <f>CONCATENATE(D816,D374, " Curncy")</f>
        <v>EURCHF Curncy</v>
      </c>
      <c r="L374" s="121">
        <f>IF(D374 = D816,1,_xll.BDP(K374,$L$11))</f>
        <v>1</v>
      </c>
      <c r="M374" s="264">
        <f>IF(D374 = D816,1,_xll.BDP(K374,$M$11)*L374)</f>
        <v>1.1758599999999999</v>
      </c>
      <c r="N374" s="127">
        <f t="shared" ref="N374:N394" si="203">H374*J374*V374/M374</f>
        <v>0</v>
      </c>
      <c r="O374" s="128">
        <f>N374 / AA750</f>
        <v>0</v>
      </c>
      <c r="P374" s="276">
        <f>N374 / AA816</f>
        <v>0</v>
      </c>
      <c r="Q374" s="129">
        <f t="shared" ref="Q374:Q394" si="204">IF(J374=0,0,G374*J374*V374/M374)</f>
        <v>0</v>
      </c>
      <c r="R374" s="130">
        <f>Q374 / AA750*100</f>
        <v>0</v>
      </c>
      <c r="S374" s="286">
        <f>Q374 / AA816*100</f>
        <v>0</v>
      </c>
      <c r="T374" s="130">
        <f t="shared" ref="T374:T394" si="205">IF(S374&lt;0,R374,0)</f>
        <v>0</v>
      </c>
      <c r="U374" s="286">
        <f t="shared" ref="U374:U394" si="206">IF(S374&gt;0,R374,0)</f>
        <v>0</v>
      </c>
      <c r="V374" s="121">
        <f t="shared" ref="V374:V394" si="207">IF(EXACT(D374,UPPER(D374)),1,0.01)/X374</f>
        <v>1</v>
      </c>
      <c r="W374" s="121">
        <v>3</v>
      </c>
      <c r="X374" s="121">
        <v>1</v>
      </c>
      <c r="Y374" s="128">
        <f t="shared" ref="Y374:Y394" si="208">IF(AND(S374&lt;0,O374&gt;0),O374,0)</f>
        <v>0</v>
      </c>
      <c r="Z374" s="128">
        <f t="shared" ref="Z374:Z394" si="209">IF(AND(S374&gt;0,O374&gt;0),O374,0)</f>
        <v>0</v>
      </c>
      <c r="AA374" s="75"/>
      <c r="AB374" s="131">
        <f>_xll.BDH(C374,$AB$11,$D$1,$D$1)</f>
        <v>8454</v>
      </c>
      <c r="AC374" s="131">
        <f t="shared" ref="AC374:AC394" si="210">IF(OR(OR(F374="#N/A N/A",F374="#N/A Real Time"),OR(AB374="#N/A N/A",AB374="#N/A Real Time")),0,  F374 - AB374)</f>
        <v>143</v>
      </c>
      <c r="AD374" s="191">
        <f t="shared" ref="AD374:AD394" si="211">IF(OR(AB374=0,AB374="#N/A N/A"),0,AC374 / AB374*100)</f>
        <v>1.6915069789448782</v>
      </c>
      <c r="AE374" s="133">
        <v>0</v>
      </c>
      <c r="AF374" s="134">
        <f>IF(D374 = D816,1,_xll.BDP(K374,$AF$11)*L374)</f>
        <v>1.1754599999999999</v>
      </c>
      <c r="AG374" s="135">
        <f>AC374*AE374*V374/AF374 / AI750</f>
        <v>0</v>
      </c>
      <c r="AH374" s="301">
        <f>AC374*AE374*V374/AF374 / AI816</f>
        <v>0</v>
      </c>
      <c r="AI374" s="78"/>
      <c r="AJ374" s="74"/>
      <c r="AK374" s="66"/>
    </row>
    <row r="375" spans="1:37" s="30" customFormat="1" ht="12" customHeight="1" x14ac:dyDescent="0.2">
      <c r="B375" s="121">
        <v>467</v>
      </c>
      <c r="C375" s="121" t="s">
        <v>935</v>
      </c>
      <c r="D375" s="121" t="str">
        <f>_xll.BDP(C375,$D$11)</f>
        <v>CHF</v>
      </c>
      <c r="E375" s="121" t="s">
        <v>966</v>
      </c>
      <c r="F375" s="122">
        <f>_xll.BDP(C375,$F$11)</f>
        <v>22.72</v>
      </c>
      <c r="G375" s="122">
        <f>_xll.BDP(C375,$G$11)</f>
        <v>22.28</v>
      </c>
      <c r="H375" s="123">
        <f t="shared" si="201"/>
        <v>-0.43999999999999773</v>
      </c>
      <c r="I375" s="124">
        <f t="shared" si="202"/>
        <v>-1.9366197183098492</v>
      </c>
      <c r="J375" s="125">
        <v>0</v>
      </c>
      <c r="K375" s="121" t="str">
        <f>CONCATENATE(D816,D375, " Curncy")</f>
        <v>EURCHF Curncy</v>
      </c>
      <c r="L375" s="121">
        <f>IF(D375 = D816,1,_xll.BDP(K375,$L$11))</f>
        <v>1</v>
      </c>
      <c r="M375" s="264">
        <f>IF(D375 = D816,1,_xll.BDP(K375,$M$11)*L375)</f>
        <v>1.1758599999999999</v>
      </c>
      <c r="N375" s="127">
        <f t="shared" si="203"/>
        <v>0</v>
      </c>
      <c r="O375" s="128">
        <f>N375 / AA750</f>
        <v>0</v>
      </c>
      <c r="P375" s="276">
        <f>N375 / AA816</f>
        <v>0</v>
      </c>
      <c r="Q375" s="129">
        <f t="shared" si="204"/>
        <v>0</v>
      </c>
      <c r="R375" s="130">
        <f>Q375 / AA750*100</f>
        <v>0</v>
      </c>
      <c r="S375" s="286">
        <f>Q375 / AA816*100</f>
        <v>0</v>
      </c>
      <c r="T375" s="130">
        <f t="shared" si="205"/>
        <v>0</v>
      </c>
      <c r="U375" s="286">
        <f t="shared" si="206"/>
        <v>0</v>
      </c>
      <c r="V375" s="121">
        <f t="shared" si="207"/>
        <v>1</v>
      </c>
      <c r="W375" s="121">
        <v>0</v>
      </c>
      <c r="X375" s="121">
        <v>1</v>
      </c>
      <c r="Y375" s="128">
        <f t="shared" si="208"/>
        <v>0</v>
      </c>
      <c r="Z375" s="128">
        <f t="shared" si="209"/>
        <v>0</v>
      </c>
      <c r="AA375" s="75"/>
      <c r="AB375" s="131">
        <f>_xll.BDH(C375,$AB$11,$D$1,$D$1)</f>
        <v>22.4</v>
      </c>
      <c r="AC375" s="131">
        <f t="shared" si="210"/>
        <v>0.32000000000000028</v>
      </c>
      <c r="AD375" s="191">
        <f t="shared" si="211"/>
        <v>1.4285714285714299</v>
      </c>
      <c r="AE375" s="133">
        <v>0</v>
      </c>
      <c r="AF375" s="134">
        <f>IF(D375 = D816,1,_xll.BDP(K375,$AF$11)*L375)</f>
        <v>1.1754599999999999</v>
      </c>
      <c r="AG375" s="135">
        <f>AC375*AE375*V375/AF375 / AI750</f>
        <v>0</v>
      </c>
      <c r="AH375" s="301">
        <f>AC375*AE375*V375/AF375 / AI816</f>
        <v>0</v>
      </c>
      <c r="AI375" s="78"/>
      <c r="AJ375" s="74"/>
      <c r="AK375" s="66"/>
    </row>
    <row r="376" spans="1:37" s="30" customFormat="1" ht="12" customHeight="1" x14ac:dyDescent="0.2">
      <c r="B376" s="121">
        <v>404</v>
      </c>
      <c r="C376" s="121" t="s">
        <v>936</v>
      </c>
      <c r="D376" s="121" t="str">
        <f>_xll.BDP(C376,$D$11)</f>
        <v>CHF</v>
      </c>
      <c r="E376" s="121" t="s">
        <v>967</v>
      </c>
      <c r="F376" s="122">
        <f>_xll.BDP(C376,$F$11)</f>
        <v>68</v>
      </c>
      <c r="G376" s="122">
        <f>_xll.BDP(C376,$G$11)</f>
        <v>66.98</v>
      </c>
      <c r="H376" s="123">
        <f t="shared" si="201"/>
        <v>-1.019999999999996</v>
      </c>
      <c r="I376" s="124">
        <f t="shared" si="202"/>
        <v>-1.4999999999999942</v>
      </c>
      <c r="J376" s="125">
        <v>0</v>
      </c>
      <c r="K376" s="121" t="str">
        <f>CONCATENATE(D816,D376, " Curncy")</f>
        <v>EURCHF Curncy</v>
      </c>
      <c r="L376" s="121">
        <f>IF(D376 = D816,1,_xll.BDP(K376,$L$11))</f>
        <v>1</v>
      </c>
      <c r="M376" s="264">
        <f>IF(D376 = D816,1,_xll.BDP(K376,$M$11)*L376)</f>
        <v>1.1758599999999999</v>
      </c>
      <c r="N376" s="127">
        <f t="shared" si="203"/>
        <v>0</v>
      </c>
      <c r="O376" s="128">
        <f>N376 / AA750</f>
        <v>0</v>
      </c>
      <c r="P376" s="276">
        <f>N376 / AA816</f>
        <v>0</v>
      </c>
      <c r="Q376" s="129">
        <f t="shared" si="204"/>
        <v>0</v>
      </c>
      <c r="R376" s="130">
        <f>Q376 / AA750*100</f>
        <v>0</v>
      </c>
      <c r="S376" s="286">
        <f>Q376 / AA816*100</f>
        <v>0</v>
      </c>
      <c r="T376" s="130">
        <f t="shared" si="205"/>
        <v>0</v>
      </c>
      <c r="U376" s="286">
        <f t="shared" si="206"/>
        <v>0</v>
      </c>
      <c r="V376" s="121">
        <f t="shared" si="207"/>
        <v>1</v>
      </c>
      <c r="W376" s="121">
        <v>0</v>
      </c>
      <c r="X376" s="121">
        <v>1</v>
      </c>
      <c r="Y376" s="128">
        <f t="shared" si="208"/>
        <v>0</v>
      </c>
      <c r="Z376" s="128">
        <f t="shared" si="209"/>
        <v>0</v>
      </c>
      <c r="AA376" s="75"/>
      <c r="AB376" s="131">
        <f>_xll.BDH(C376,$AB$11,$D$1,$D$1)</f>
        <v>67.58</v>
      </c>
      <c r="AC376" s="131">
        <f t="shared" si="210"/>
        <v>0.42000000000000171</v>
      </c>
      <c r="AD376" s="191">
        <f t="shared" si="211"/>
        <v>0.62148564664102057</v>
      </c>
      <c r="AE376" s="133">
        <v>0</v>
      </c>
      <c r="AF376" s="134">
        <f>IF(D376 = D816,1,_xll.BDP(K376,$AF$11)*L376)</f>
        <v>1.1754599999999999</v>
      </c>
      <c r="AG376" s="135">
        <f>AC376*AE376*V376/AF376 / AI750</f>
        <v>0</v>
      </c>
      <c r="AH376" s="301">
        <f>AC376*AE376*V376/AF376 / AI816</f>
        <v>0</v>
      </c>
      <c r="AI376" s="78"/>
      <c r="AJ376" s="74"/>
      <c r="AK376" s="66"/>
    </row>
    <row r="377" spans="1:37" s="30" customFormat="1" ht="12" customHeight="1" x14ac:dyDescent="0.2">
      <c r="A377" s="121"/>
      <c r="B377" s="121">
        <v>21355</v>
      </c>
      <c r="C377" s="121" t="s">
        <v>136</v>
      </c>
      <c r="D377" s="121" t="str">
        <f>_xll.BDP(C377,$D$11)</f>
        <v>CHF</v>
      </c>
      <c r="E377" s="121" t="s">
        <v>344</v>
      </c>
      <c r="F377" s="122">
        <f>_xll.BDP(C377,$F$11)</f>
        <v>21.25</v>
      </c>
      <c r="G377" s="122">
        <f>_xll.BDP(C377,$G$11)</f>
        <v>21.1</v>
      </c>
      <c r="H377" s="123">
        <f t="shared" si="201"/>
        <v>-0.14999999999999858</v>
      </c>
      <c r="I377" s="124">
        <f t="shared" si="202"/>
        <v>-0.70588235294116985</v>
      </c>
      <c r="J377" s="125">
        <v>-85000</v>
      </c>
      <c r="K377" s="121" t="str">
        <f>CONCATENATE(D816,D377, " Curncy")</f>
        <v>EURCHF Curncy</v>
      </c>
      <c r="L377" s="121">
        <f>IF(D377 = D816,1,_xll.BDP(K377,$L$11))</f>
        <v>1</v>
      </c>
      <c r="M377" s="264">
        <f>IF(D377 = D816,1,_xll.BDP(K377,$M$11)*L377)</f>
        <v>1.1758599999999999</v>
      </c>
      <c r="N377" s="127">
        <f t="shared" si="203"/>
        <v>10843.127583215588</v>
      </c>
      <c r="O377" s="128">
        <f>N377 / AA750</f>
        <v>6.5650200852418366E-5</v>
      </c>
      <c r="P377" s="276">
        <f>N377 / AA816</f>
        <v>6.0536678194447322E-5</v>
      </c>
      <c r="Q377" s="129">
        <f t="shared" si="204"/>
        <v>-1525266.6133723406</v>
      </c>
      <c r="R377" s="130">
        <f>Q377 / AA750*100</f>
        <v>-0.92347949199069379</v>
      </c>
      <c r="S377" s="286">
        <f>Q377 / AA816*100</f>
        <v>-0.85154927326856722</v>
      </c>
      <c r="T377" s="130">
        <f t="shared" si="205"/>
        <v>-0.92347949199069379</v>
      </c>
      <c r="U377" s="286">
        <f t="shared" si="206"/>
        <v>0</v>
      </c>
      <c r="V377" s="121">
        <f t="shared" si="207"/>
        <v>1</v>
      </c>
      <c r="W377" s="121">
        <v>0</v>
      </c>
      <c r="X377" s="121">
        <v>1</v>
      </c>
      <c r="Y377" s="128">
        <f t="shared" si="208"/>
        <v>6.5650200852418366E-5</v>
      </c>
      <c r="Z377" s="128">
        <f t="shared" si="209"/>
        <v>0</v>
      </c>
      <c r="AA377" s="121"/>
      <c r="AB377" s="131">
        <f>_xll.BDH(C377,$AB$11,$D$1,$D$1)</f>
        <v>20.78</v>
      </c>
      <c r="AC377" s="131">
        <f t="shared" si="210"/>
        <v>0.46999999999999886</v>
      </c>
      <c r="AD377" s="191">
        <f t="shared" si="211"/>
        <v>2.261790182868137</v>
      </c>
      <c r="AE377" s="133">
        <v>-85000</v>
      </c>
      <c r="AF377" s="134">
        <f>IF(D377 = D816,1,_xll.BDP(K377,$AF$11)*L377)</f>
        <v>1.1754599999999999</v>
      </c>
      <c r="AG377" s="135">
        <f>AC377*AE377*V377/AF377 / AI750</f>
        <v>-2.0434198600563454E-4</v>
      </c>
      <c r="AH377" s="301">
        <f>AC377*AE377*V377/AF377 / AI816</f>
        <v>-1.885149104693573E-4</v>
      </c>
      <c r="AI377" s="136"/>
      <c r="AJ377" s="74"/>
      <c r="AK377" s="66"/>
    </row>
    <row r="378" spans="1:37" s="30" customFormat="1" ht="12" customHeight="1" x14ac:dyDescent="0.2">
      <c r="B378" s="121">
        <v>433</v>
      </c>
      <c r="C378" s="121" t="s">
        <v>945</v>
      </c>
      <c r="D378" s="121" t="str">
        <f>_xll.BDP(C378,$D$11)</f>
        <v>CHF</v>
      </c>
      <c r="E378" s="121" t="s">
        <v>976</v>
      </c>
      <c r="F378" s="122">
        <f>_xll.BDP(C378,$F$11)</f>
        <v>85.76</v>
      </c>
      <c r="G378" s="122">
        <f>_xll.BDP(C378,$G$11)</f>
        <v>85.28</v>
      </c>
      <c r="H378" s="123">
        <f t="shared" si="201"/>
        <v>-0.48000000000000398</v>
      </c>
      <c r="I378" s="124">
        <f t="shared" si="202"/>
        <v>-0.55970149253731805</v>
      </c>
      <c r="J378" s="125">
        <v>0</v>
      </c>
      <c r="K378" s="121" t="str">
        <f>CONCATENATE(D816,D378, " Curncy")</f>
        <v>EURCHF Curncy</v>
      </c>
      <c r="L378" s="121">
        <f>IF(D378 = D816,1,_xll.BDP(K378,$L$11))</f>
        <v>1</v>
      </c>
      <c r="M378" s="264">
        <f>IF(D378 = D816,1,_xll.BDP(K378,$M$11)*L378)</f>
        <v>1.1758599999999999</v>
      </c>
      <c r="N378" s="127">
        <f t="shared" si="203"/>
        <v>0</v>
      </c>
      <c r="O378" s="128">
        <f>N378 / AA750</f>
        <v>0</v>
      </c>
      <c r="P378" s="276">
        <f>N378 / AA816</f>
        <v>0</v>
      </c>
      <c r="Q378" s="129">
        <f t="shared" si="204"/>
        <v>0</v>
      </c>
      <c r="R378" s="130">
        <f>Q378 / AA750*100</f>
        <v>0</v>
      </c>
      <c r="S378" s="286">
        <f>Q378 / AA816*100</f>
        <v>0</v>
      </c>
      <c r="T378" s="130">
        <f t="shared" si="205"/>
        <v>0</v>
      </c>
      <c r="U378" s="286">
        <f t="shared" si="206"/>
        <v>0</v>
      </c>
      <c r="V378" s="121">
        <f t="shared" si="207"/>
        <v>1</v>
      </c>
      <c r="W378" s="121">
        <v>0</v>
      </c>
      <c r="X378" s="121">
        <v>1</v>
      </c>
      <c r="Y378" s="128">
        <f t="shared" si="208"/>
        <v>0</v>
      </c>
      <c r="Z378" s="128">
        <f t="shared" si="209"/>
        <v>0</v>
      </c>
      <c r="AA378" s="75"/>
      <c r="AB378" s="131">
        <f>_xll.BDH(C378,$AB$11,$D$1,$D$1)</f>
        <v>85.38</v>
      </c>
      <c r="AC378" s="131">
        <f t="shared" si="210"/>
        <v>0.38000000000000966</v>
      </c>
      <c r="AD378" s="191">
        <f t="shared" si="211"/>
        <v>0.44506910283439882</v>
      </c>
      <c r="AE378" s="133">
        <v>0</v>
      </c>
      <c r="AF378" s="134">
        <f>IF(D378 = D816,1,_xll.BDP(K378,$AF$11)*L378)</f>
        <v>1.1754599999999999</v>
      </c>
      <c r="AG378" s="135">
        <f>AC378*AE378*V378/AF378 / AI750</f>
        <v>0</v>
      </c>
      <c r="AH378" s="301">
        <f>AC378*AE378*V378/AF378 / AI816</f>
        <v>0</v>
      </c>
      <c r="AI378" s="78"/>
      <c r="AJ378" s="74"/>
      <c r="AK378" s="66"/>
    </row>
    <row r="379" spans="1:37" s="30" customFormat="1" ht="12" customHeight="1" x14ac:dyDescent="0.2">
      <c r="B379" s="121">
        <v>861</v>
      </c>
      <c r="C379" s="121" t="s">
        <v>937</v>
      </c>
      <c r="D379" s="121" t="str">
        <f>_xll.BDP(C379,$D$11)</f>
        <v>CHF</v>
      </c>
      <c r="E379" s="121" t="s">
        <v>968</v>
      </c>
      <c r="F379" s="122">
        <f>_xll.BDP(C379,$F$11)</f>
        <v>22.81</v>
      </c>
      <c r="G379" s="122">
        <f>_xll.BDP(C379,$G$11)</f>
        <v>22.57</v>
      </c>
      <c r="H379" s="123">
        <f t="shared" si="201"/>
        <v>-0.23999999999999844</v>
      </c>
      <c r="I379" s="124">
        <f t="shared" si="202"/>
        <v>-1.0521701008329614</v>
      </c>
      <c r="J379" s="125">
        <v>0</v>
      </c>
      <c r="K379" s="121" t="str">
        <f>CONCATENATE(D816,D379, " Curncy")</f>
        <v>EURCHF Curncy</v>
      </c>
      <c r="L379" s="121">
        <f>IF(D379 = D816,1,_xll.BDP(K379,$L$11))</f>
        <v>1</v>
      </c>
      <c r="M379" s="264">
        <f>IF(D379 = D816,1,_xll.BDP(K379,$M$11)*L379)</f>
        <v>1.1758599999999999</v>
      </c>
      <c r="N379" s="127">
        <f t="shared" si="203"/>
        <v>0</v>
      </c>
      <c r="O379" s="128">
        <f>N379 / AA750</f>
        <v>0</v>
      </c>
      <c r="P379" s="276">
        <f>N379 / AA816</f>
        <v>0</v>
      </c>
      <c r="Q379" s="129">
        <f t="shared" si="204"/>
        <v>0</v>
      </c>
      <c r="R379" s="130">
        <f>Q379 / AA750*100</f>
        <v>0</v>
      </c>
      <c r="S379" s="286">
        <f>Q379 / AA816*100</f>
        <v>0</v>
      </c>
      <c r="T379" s="130">
        <f t="shared" si="205"/>
        <v>0</v>
      </c>
      <c r="U379" s="286">
        <f t="shared" si="206"/>
        <v>0</v>
      </c>
      <c r="V379" s="121">
        <f t="shared" si="207"/>
        <v>1</v>
      </c>
      <c r="W379" s="121">
        <v>0</v>
      </c>
      <c r="X379" s="121">
        <v>1</v>
      </c>
      <c r="Y379" s="128">
        <f t="shared" si="208"/>
        <v>0</v>
      </c>
      <c r="Z379" s="128">
        <f t="shared" si="209"/>
        <v>0</v>
      </c>
      <c r="AA379" s="75"/>
      <c r="AB379" s="131">
        <f>_xll.BDH(C379,$AB$11,$D$1,$D$1)</f>
        <v>22.7</v>
      </c>
      <c r="AC379" s="131">
        <f t="shared" si="210"/>
        <v>0.10999999999999943</v>
      </c>
      <c r="AD379" s="191">
        <f t="shared" si="211"/>
        <v>0.48458149779735438</v>
      </c>
      <c r="AE379" s="133">
        <v>0</v>
      </c>
      <c r="AF379" s="134">
        <f>IF(D379 = D816,1,_xll.BDP(K379,$AF$11)*L379)</f>
        <v>1.1754599999999999</v>
      </c>
      <c r="AG379" s="135">
        <f>AC379*AE379*V379/AF379 / AI750</f>
        <v>0</v>
      </c>
      <c r="AH379" s="301">
        <f>AC379*AE379*V379/AF379 / AI816</f>
        <v>0</v>
      </c>
      <c r="AI379" s="78"/>
      <c r="AJ379" s="74"/>
      <c r="AK379" s="66"/>
    </row>
    <row r="380" spans="1:37" s="30" customFormat="1" ht="12" customHeight="1" x14ac:dyDescent="0.2">
      <c r="B380" s="121">
        <v>931</v>
      </c>
      <c r="C380" s="121" t="s">
        <v>938</v>
      </c>
      <c r="D380" s="121" t="str">
        <f>_xll.BDP(C380,$D$11)</f>
        <v>CHF</v>
      </c>
      <c r="E380" s="121" t="s">
        <v>969</v>
      </c>
      <c r="F380" s="122">
        <f>_xll.BDP(C380,$F$11)</f>
        <v>15.99</v>
      </c>
      <c r="G380" s="122">
        <f>_xll.BDP(C380,$G$11)</f>
        <v>15.675000000000001</v>
      </c>
      <c r="H380" s="123">
        <f t="shared" si="201"/>
        <v>-0.3149999999999995</v>
      </c>
      <c r="I380" s="124">
        <f t="shared" si="202"/>
        <v>-1.9699812382739181</v>
      </c>
      <c r="J380" s="125">
        <v>0</v>
      </c>
      <c r="K380" s="121" t="str">
        <f>CONCATENATE(D816,D380, " Curncy")</f>
        <v>EURCHF Curncy</v>
      </c>
      <c r="L380" s="121">
        <f>IF(D380 = D816,1,_xll.BDP(K380,$L$11))</f>
        <v>1</v>
      </c>
      <c r="M380" s="264">
        <f>IF(D380 = D816,1,_xll.BDP(K380,$M$11)*L380)</f>
        <v>1.1758599999999999</v>
      </c>
      <c r="N380" s="127">
        <f t="shared" si="203"/>
        <v>0</v>
      </c>
      <c r="O380" s="128">
        <f>N380 / AA750</f>
        <v>0</v>
      </c>
      <c r="P380" s="276">
        <f>N380 / AA816</f>
        <v>0</v>
      </c>
      <c r="Q380" s="129">
        <f t="shared" si="204"/>
        <v>0</v>
      </c>
      <c r="R380" s="130">
        <f>Q380 / AA750*100</f>
        <v>0</v>
      </c>
      <c r="S380" s="286">
        <f>Q380 / AA816*100</f>
        <v>0</v>
      </c>
      <c r="T380" s="130">
        <f t="shared" si="205"/>
        <v>0</v>
      </c>
      <c r="U380" s="286">
        <f t="shared" si="206"/>
        <v>0</v>
      </c>
      <c r="V380" s="121">
        <f t="shared" si="207"/>
        <v>1</v>
      </c>
      <c r="W380" s="121">
        <v>0</v>
      </c>
      <c r="X380" s="121">
        <v>1</v>
      </c>
      <c r="Y380" s="128">
        <f t="shared" si="208"/>
        <v>0</v>
      </c>
      <c r="Z380" s="128">
        <f t="shared" si="209"/>
        <v>0</v>
      </c>
      <c r="AA380" s="75"/>
      <c r="AB380" s="131">
        <f>_xll.BDH(C380,$AB$11,$D$1,$D$1)</f>
        <v>15.975</v>
      </c>
      <c r="AC380" s="131">
        <f t="shared" si="210"/>
        <v>1.5000000000000568E-2</v>
      </c>
      <c r="AD380" s="191">
        <f t="shared" si="211"/>
        <v>9.3896713615027036E-2</v>
      </c>
      <c r="AE380" s="133">
        <v>0</v>
      </c>
      <c r="AF380" s="134">
        <f>IF(D380 = D816,1,_xll.BDP(K380,$AF$11)*L380)</f>
        <v>1.1754599999999999</v>
      </c>
      <c r="AG380" s="135">
        <f>AC380*AE380*V380/AF380 / AI750</f>
        <v>0</v>
      </c>
      <c r="AH380" s="301">
        <f>AC380*AE380*V380/AF380 / AI816</f>
        <v>0</v>
      </c>
      <c r="AI380" s="78"/>
      <c r="AJ380" s="74"/>
      <c r="AK380" s="66"/>
    </row>
    <row r="381" spans="1:37" s="30" customFormat="1" ht="12" customHeight="1" x14ac:dyDescent="0.2">
      <c r="B381" s="121">
        <v>1348</v>
      </c>
      <c r="C381" s="121" t="s">
        <v>939</v>
      </c>
      <c r="D381" s="121" t="str">
        <f>_xll.BDP(C381,$D$11)</f>
        <v>CHF</v>
      </c>
      <c r="E381" s="121" t="s">
        <v>970</v>
      </c>
      <c r="F381" s="122">
        <f>_xll.BDP(C381,$F$11)</f>
        <v>2176</v>
      </c>
      <c r="G381" s="122">
        <f>_xll.BDP(C381,$G$11)</f>
        <v>2158</v>
      </c>
      <c r="H381" s="123">
        <f t="shared" si="201"/>
        <v>-18</v>
      </c>
      <c r="I381" s="124">
        <f t="shared" si="202"/>
        <v>-0.82720588235294124</v>
      </c>
      <c r="J381" s="125">
        <v>0</v>
      </c>
      <c r="K381" s="121" t="str">
        <f>CONCATENATE(D816,D381, " Curncy")</f>
        <v>EURCHF Curncy</v>
      </c>
      <c r="L381" s="121">
        <f>IF(D381 = D816,1,_xll.BDP(K381,$L$11))</f>
        <v>1</v>
      </c>
      <c r="M381" s="264">
        <f>IF(D381 = D816,1,_xll.BDP(K381,$M$11)*L381)</f>
        <v>1.1758599999999999</v>
      </c>
      <c r="N381" s="127">
        <f t="shared" si="203"/>
        <v>0</v>
      </c>
      <c r="O381" s="128">
        <f>N381 / AA750</f>
        <v>0</v>
      </c>
      <c r="P381" s="276">
        <f>N381 / AA816</f>
        <v>0</v>
      </c>
      <c r="Q381" s="129">
        <f t="shared" si="204"/>
        <v>0</v>
      </c>
      <c r="R381" s="130">
        <f>Q381 / AA750*100</f>
        <v>0</v>
      </c>
      <c r="S381" s="286">
        <f>Q381 / AA816*100</f>
        <v>0</v>
      </c>
      <c r="T381" s="130">
        <f t="shared" si="205"/>
        <v>0</v>
      </c>
      <c r="U381" s="286">
        <f t="shared" si="206"/>
        <v>0</v>
      </c>
      <c r="V381" s="121">
        <f t="shared" si="207"/>
        <v>1</v>
      </c>
      <c r="W381" s="121">
        <v>0</v>
      </c>
      <c r="X381" s="121">
        <v>1</v>
      </c>
      <c r="Y381" s="128">
        <f t="shared" si="208"/>
        <v>0</v>
      </c>
      <c r="Z381" s="128">
        <f t="shared" si="209"/>
        <v>0</v>
      </c>
      <c r="AA381" s="75"/>
      <c r="AB381" s="131">
        <f>_xll.BDH(C381,$AB$11,$D$1,$D$1)</f>
        <v>2122</v>
      </c>
      <c r="AC381" s="131">
        <f t="shared" si="210"/>
        <v>54</v>
      </c>
      <c r="AD381" s="191">
        <f t="shared" si="211"/>
        <v>2.5447690857681433</v>
      </c>
      <c r="AE381" s="133">
        <v>0</v>
      </c>
      <c r="AF381" s="134">
        <f>IF(D381 = D816,1,_xll.BDP(K381,$AF$11)*L381)</f>
        <v>1.1754599999999999</v>
      </c>
      <c r="AG381" s="135">
        <f>AC381*AE381*V381/AF381 / AI750</f>
        <v>0</v>
      </c>
      <c r="AH381" s="301">
        <f>AC381*AE381*V381/AF381 / AI816</f>
        <v>0</v>
      </c>
      <c r="AI381" s="78"/>
      <c r="AJ381" s="74"/>
      <c r="AK381" s="66"/>
    </row>
    <row r="382" spans="1:37" s="30" customFormat="1" ht="12" customHeight="1" x14ac:dyDescent="0.2">
      <c r="B382" s="121">
        <v>3160</v>
      </c>
      <c r="C382" s="121" t="s">
        <v>940</v>
      </c>
      <c r="D382" s="121" t="str">
        <f>_xll.BDP(C382,$D$11)</f>
        <v>CHF</v>
      </c>
      <c r="E382" s="121" t="s">
        <v>971</v>
      </c>
      <c r="F382" s="122">
        <f>_xll.BDP(C382,$F$11)</f>
        <v>58.74</v>
      </c>
      <c r="G382" s="122">
        <f>_xll.BDP(C382,$G$11)</f>
        <v>57.9</v>
      </c>
      <c r="H382" s="123">
        <f t="shared" si="201"/>
        <v>-0.84000000000000341</v>
      </c>
      <c r="I382" s="124">
        <f t="shared" si="202"/>
        <v>-1.4300306435137955</v>
      </c>
      <c r="J382" s="125">
        <v>0</v>
      </c>
      <c r="K382" s="121" t="str">
        <f>CONCATENATE(D816,D382, " Curncy")</f>
        <v>EURCHF Curncy</v>
      </c>
      <c r="L382" s="121">
        <f>IF(D382 = D816,1,_xll.BDP(K382,$L$11))</f>
        <v>1</v>
      </c>
      <c r="M382" s="264">
        <f>IF(D382 = D816,1,_xll.BDP(K382,$M$11)*L382)</f>
        <v>1.1758599999999999</v>
      </c>
      <c r="N382" s="127">
        <f t="shared" si="203"/>
        <v>0</v>
      </c>
      <c r="O382" s="128">
        <f>N382 / AA750</f>
        <v>0</v>
      </c>
      <c r="P382" s="276">
        <f>N382 / AA816</f>
        <v>0</v>
      </c>
      <c r="Q382" s="129">
        <f t="shared" si="204"/>
        <v>0</v>
      </c>
      <c r="R382" s="130">
        <f>Q382 / AA750*100</f>
        <v>0</v>
      </c>
      <c r="S382" s="286">
        <f>Q382 / AA816*100</f>
        <v>0</v>
      </c>
      <c r="T382" s="130">
        <f t="shared" si="205"/>
        <v>0</v>
      </c>
      <c r="U382" s="286">
        <f t="shared" si="206"/>
        <v>0</v>
      </c>
      <c r="V382" s="121">
        <f t="shared" si="207"/>
        <v>1</v>
      </c>
      <c r="W382" s="121">
        <v>0</v>
      </c>
      <c r="X382" s="121">
        <v>1</v>
      </c>
      <c r="Y382" s="128">
        <f t="shared" si="208"/>
        <v>0</v>
      </c>
      <c r="Z382" s="128">
        <f t="shared" si="209"/>
        <v>0</v>
      </c>
      <c r="AA382" s="75"/>
      <c r="AB382" s="131">
        <f>_xll.BDH(C382,$AB$11,$D$1,$D$1)</f>
        <v>58.52</v>
      </c>
      <c r="AC382" s="131">
        <f t="shared" si="210"/>
        <v>0.21999999999999886</v>
      </c>
      <c r="AD382" s="191">
        <f t="shared" si="211"/>
        <v>0.37593984962405819</v>
      </c>
      <c r="AE382" s="133">
        <v>0</v>
      </c>
      <c r="AF382" s="134">
        <f>IF(D382 = D816,1,_xll.BDP(K382,$AF$11)*L382)</f>
        <v>1.1754599999999999</v>
      </c>
      <c r="AG382" s="135">
        <f>AC382*AE382*V382/AF382 / AI750</f>
        <v>0</v>
      </c>
      <c r="AH382" s="301">
        <f>AC382*AE382*V382/AF382 / AI816</f>
        <v>0</v>
      </c>
      <c r="AI382" s="78"/>
      <c r="AJ382" s="74"/>
      <c r="AK382" s="66"/>
    </row>
    <row r="383" spans="1:37" s="30" customFormat="1" ht="12" customHeight="1" x14ac:dyDescent="0.2">
      <c r="B383" s="121">
        <v>1811</v>
      </c>
      <c r="C383" s="121" t="s">
        <v>941</v>
      </c>
      <c r="D383" s="121" t="str">
        <f>_xll.BDP(C383,$D$11)</f>
        <v>CHF</v>
      </c>
      <c r="E383" s="121" t="s">
        <v>972</v>
      </c>
      <c r="F383" s="122">
        <f>_xll.BDP(C383,$F$11)</f>
        <v>150.30000000000001</v>
      </c>
      <c r="G383" s="122">
        <f>_xll.BDP(C383,$G$11)</f>
        <v>148.85</v>
      </c>
      <c r="H383" s="123">
        <f t="shared" si="201"/>
        <v>-1.4500000000000171</v>
      </c>
      <c r="I383" s="124">
        <f t="shared" si="202"/>
        <v>-0.96473719228211374</v>
      </c>
      <c r="J383" s="125">
        <v>0</v>
      </c>
      <c r="K383" s="121" t="str">
        <f>CONCATENATE(D816,D383, " Curncy")</f>
        <v>EURCHF Curncy</v>
      </c>
      <c r="L383" s="121">
        <f>IF(D383 = D816,1,_xll.BDP(K383,$L$11))</f>
        <v>1</v>
      </c>
      <c r="M383" s="264">
        <f>IF(D383 = D816,1,_xll.BDP(K383,$M$11)*L383)</f>
        <v>1.1758599999999999</v>
      </c>
      <c r="N383" s="127">
        <f t="shared" si="203"/>
        <v>0</v>
      </c>
      <c r="O383" s="128">
        <f>N383 / AA750</f>
        <v>0</v>
      </c>
      <c r="P383" s="276">
        <f>N383 / AA816</f>
        <v>0</v>
      </c>
      <c r="Q383" s="129">
        <f t="shared" si="204"/>
        <v>0</v>
      </c>
      <c r="R383" s="130">
        <f>Q383 / AA750*100</f>
        <v>0</v>
      </c>
      <c r="S383" s="286">
        <f>Q383 / AA816*100</f>
        <v>0</v>
      </c>
      <c r="T383" s="130">
        <f t="shared" si="205"/>
        <v>0</v>
      </c>
      <c r="U383" s="286">
        <f t="shared" si="206"/>
        <v>0</v>
      </c>
      <c r="V383" s="121">
        <f t="shared" si="207"/>
        <v>1</v>
      </c>
      <c r="W383" s="121">
        <v>0</v>
      </c>
      <c r="X383" s="121">
        <v>1</v>
      </c>
      <c r="Y383" s="128">
        <f t="shared" si="208"/>
        <v>0</v>
      </c>
      <c r="Z383" s="128">
        <f t="shared" si="209"/>
        <v>0</v>
      </c>
      <c r="AA383" s="75"/>
      <c r="AB383" s="131">
        <f>_xll.BDH(C383,$AB$11,$D$1,$D$1)</f>
        <v>146.75</v>
      </c>
      <c r="AC383" s="131">
        <f t="shared" si="210"/>
        <v>3.5500000000000114</v>
      </c>
      <c r="AD383" s="191">
        <f t="shared" si="211"/>
        <v>2.4190800681431082</v>
      </c>
      <c r="AE383" s="133">
        <v>0</v>
      </c>
      <c r="AF383" s="134">
        <f>IF(D383 = D816,1,_xll.BDP(K383,$AF$11)*L383)</f>
        <v>1.1754599999999999</v>
      </c>
      <c r="AG383" s="135">
        <f>AC383*AE383*V383/AF383 / AI750</f>
        <v>0</v>
      </c>
      <c r="AH383" s="301">
        <f>AC383*AE383*V383/AF383 / AI816</f>
        <v>0</v>
      </c>
      <c r="AI383" s="78"/>
      <c r="AJ383" s="74"/>
      <c r="AK383" s="66"/>
    </row>
    <row r="384" spans="1:37" s="30" customFormat="1" ht="12" customHeight="1" x14ac:dyDescent="0.2">
      <c r="B384" s="121">
        <v>3156</v>
      </c>
      <c r="C384" s="121" t="s">
        <v>135</v>
      </c>
      <c r="D384" s="121" t="str">
        <f>_xll.BDP(C384,$D$11)</f>
        <v>CHF</v>
      </c>
      <c r="E384" s="121" t="s">
        <v>381</v>
      </c>
      <c r="F384" s="122">
        <f>_xll.BDP(C384,$F$11)</f>
        <v>52.3</v>
      </c>
      <c r="G384" s="122">
        <f>_xll.BDP(C384,$G$11)</f>
        <v>51.58</v>
      </c>
      <c r="H384" s="123">
        <f t="shared" si="201"/>
        <v>-0.71999999999999886</v>
      </c>
      <c r="I384" s="124">
        <f t="shared" si="202"/>
        <v>-1.3766730401529617</v>
      </c>
      <c r="J384" s="125">
        <v>-22700</v>
      </c>
      <c r="K384" s="121" t="str">
        <f>CONCATENATE(D816,D384, " Curncy")</f>
        <v>EURCHF Curncy</v>
      </c>
      <c r="L384" s="121">
        <f>IF(D384 = D816,1,_xll.BDP(K384,$L$11))</f>
        <v>1</v>
      </c>
      <c r="M384" s="264">
        <f>IF(D384 = D816,1,_xll.BDP(K384,$M$11)*L384)</f>
        <v>1.1758599999999999</v>
      </c>
      <c r="N384" s="127">
        <f t="shared" si="203"/>
        <v>13899.61389961388</v>
      </c>
      <c r="O384" s="128">
        <f>N384 / AA750</f>
        <v>8.4155833939759543E-5</v>
      </c>
      <c r="P384" s="276">
        <f>N384 / AA816</f>
        <v>7.7600899483141564E-5</v>
      </c>
      <c r="Q384" s="129">
        <f t="shared" si="204"/>
        <v>-995752.89575289586</v>
      </c>
      <c r="R384" s="130">
        <f>Q384 / AA750*100</f>
        <v>-0.6028830436962227</v>
      </c>
      <c r="S384" s="286">
        <f>Q384 / AA816*100</f>
        <v>-0.55592422157506216</v>
      </c>
      <c r="T384" s="130">
        <f t="shared" si="205"/>
        <v>-0.6028830436962227</v>
      </c>
      <c r="U384" s="286">
        <f t="shared" si="206"/>
        <v>0</v>
      </c>
      <c r="V384" s="121">
        <f t="shared" si="207"/>
        <v>1</v>
      </c>
      <c r="W384" s="121">
        <v>0</v>
      </c>
      <c r="X384" s="121">
        <v>1</v>
      </c>
      <c r="Y384" s="128">
        <f t="shared" si="208"/>
        <v>8.4155833939759543E-5</v>
      </c>
      <c r="Z384" s="128">
        <f t="shared" si="209"/>
        <v>0</v>
      </c>
      <c r="AA384" s="75"/>
      <c r="AB384" s="131">
        <f>_xll.BDH(C384,$AB$11,$D$1,$D$1)</f>
        <v>51.86</v>
      </c>
      <c r="AC384" s="131">
        <f t="shared" si="210"/>
        <v>0.43999999999999773</v>
      </c>
      <c r="AD384" s="191">
        <f t="shared" si="211"/>
        <v>0.8484381025838752</v>
      </c>
      <c r="AE384" s="133">
        <v>-22700</v>
      </c>
      <c r="AF384" s="134">
        <f>IF(D384 = D816,1,_xll.BDP(K384,$AF$11)*L384)</f>
        <v>1.1754599999999999</v>
      </c>
      <c r="AG384" s="135">
        <f>AC384*AE384*V384/AF384 / AI750</f>
        <v>-5.1088053973073138E-5</v>
      </c>
      <c r="AH384" s="301">
        <f>AC384*AE384*V384/AF384 / AI816</f>
        <v>-4.7131087002952077E-5</v>
      </c>
      <c r="AI384" s="78"/>
      <c r="AJ384" s="74"/>
      <c r="AK384" s="66"/>
    </row>
    <row r="385" spans="1:37" s="30" customFormat="1" ht="12" customHeight="1" x14ac:dyDescent="0.2">
      <c r="B385" s="121">
        <v>352</v>
      </c>
      <c r="C385" s="121" t="s">
        <v>942</v>
      </c>
      <c r="D385" s="121" t="str">
        <f>_xll.BDP(C385,$D$11)</f>
        <v>CHF</v>
      </c>
      <c r="E385" s="121" t="s">
        <v>973</v>
      </c>
      <c r="F385" s="122">
        <f>_xll.BDP(C385,$F$11)</f>
        <v>225.2</v>
      </c>
      <c r="G385" s="122">
        <f>_xll.BDP(C385,$G$11)</f>
        <v>220.8</v>
      </c>
      <c r="H385" s="123">
        <f t="shared" si="201"/>
        <v>-4.3999999999999773</v>
      </c>
      <c r="I385" s="124">
        <f t="shared" si="202"/>
        <v>-1.9538188277086934</v>
      </c>
      <c r="J385" s="125">
        <v>0</v>
      </c>
      <c r="K385" s="121" t="str">
        <f>CONCATENATE(D816,D385, " Curncy")</f>
        <v>EURCHF Curncy</v>
      </c>
      <c r="L385" s="121">
        <f>IF(D385 = D816,1,_xll.BDP(K385,$L$11))</f>
        <v>1</v>
      </c>
      <c r="M385" s="264">
        <f>IF(D385 = D816,1,_xll.BDP(K385,$M$11)*L385)</f>
        <v>1.1758599999999999</v>
      </c>
      <c r="N385" s="127">
        <f t="shared" si="203"/>
        <v>0</v>
      </c>
      <c r="O385" s="128">
        <f>N385 / AA750</f>
        <v>0</v>
      </c>
      <c r="P385" s="276">
        <f>N385 / AA816</f>
        <v>0</v>
      </c>
      <c r="Q385" s="129">
        <f t="shared" si="204"/>
        <v>0</v>
      </c>
      <c r="R385" s="130">
        <f>Q385 / AA750*100</f>
        <v>0</v>
      </c>
      <c r="S385" s="286">
        <f>Q385 / AA816*100</f>
        <v>0</v>
      </c>
      <c r="T385" s="130">
        <f t="shared" si="205"/>
        <v>0</v>
      </c>
      <c r="U385" s="286">
        <f t="shared" si="206"/>
        <v>0</v>
      </c>
      <c r="V385" s="121">
        <f t="shared" si="207"/>
        <v>1</v>
      </c>
      <c r="W385" s="121">
        <v>0</v>
      </c>
      <c r="X385" s="121">
        <v>1</v>
      </c>
      <c r="Y385" s="128">
        <f t="shared" si="208"/>
        <v>0</v>
      </c>
      <c r="Z385" s="128">
        <f t="shared" si="209"/>
        <v>0</v>
      </c>
      <c r="AA385" s="75"/>
      <c r="AB385" s="131">
        <f>_xll.BDH(C385,$AB$11,$D$1,$D$1)</f>
        <v>226.4</v>
      </c>
      <c r="AC385" s="131">
        <f t="shared" si="210"/>
        <v>-1.2000000000000171</v>
      </c>
      <c r="AD385" s="191">
        <f t="shared" si="211"/>
        <v>-0.53003533568905348</v>
      </c>
      <c r="AE385" s="133">
        <v>0</v>
      </c>
      <c r="AF385" s="134">
        <f>IF(D385 = D816,1,_xll.BDP(K385,$AF$11)*L385)</f>
        <v>1.1754599999999999</v>
      </c>
      <c r="AG385" s="135">
        <f>AC385*AE385*V385/AF385 / AI750</f>
        <v>0</v>
      </c>
      <c r="AH385" s="301">
        <f>AC385*AE385*V385/AF385 / AI816</f>
        <v>0</v>
      </c>
      <c r="AI385" s="78"/>
      <c r="AJ385" s="74"/>
      <c r="AK385" s="66"/>
    </row>
    <row r="386" spans="1:37" s="30" customFormat="1" ht="12" customHeight="1" x14ac:dyDescent="0.2">
      <c r="B386" s="121">
        <v>2492</v>
      </c>
      <c r="C386" s="121" t="s">
        <v>134</v>
      </c>
      <c r="D386" s="121" t="str">
        <f>_xll.BDP(C386,$D$11)</f>
        <v>CHF</v>
      </c>
      <c r="E386" s="121" t="s">
        <v>323</v>
      </c>
      <c r="F386" s="122">
        <f>_xll.BDP(C386,$F$11)</f>
        <v>75.62</v>
      </c>
      <c r="G386" s="122">
        <f>_xll.BDP(C386,$G$11)</f>
        <v>74.78</v>
      </c>
      <c r="H386" s="123">
        <f t="shared" si="201"/>
        <v>-0.84000000000000341</v>
      </c>
      <c r="I386" s="124">
        <f t="shared" si="202"/>
        <v>-1.1108172441153177</v>
      </c>
      <c r="J386" s="125">
        <v>0</v>
      </c>
      <c r="K386" s="121" t="str">
        <f>CONCATENATE(D816,D386, " Curncy")</f>
        <v>EURCHF Curncy</v>
      </c>
      <c r="L386" s="121">
        <f>IF(D386 = D816,1,_xll.BDP(K386,$L$11))</f>
        <v>1</v>
      </c>
      <c r="M386" s="264">
        <f>IF(D386 = D816,1,_xll.BDP(K386,$M$11)*L386)</f>
        <v>1.1758599999999999</v>
      </c>
      <c r="N386" s="127">
        <f t="shared" si="203"/>
        <v>0</v>
      </c>
      <c r="O386" s="128">
        <f>N386 / AA750</f>
        <v>0</v>
      </c>
      <c r="P386" s="276">
        <f>N386 / AA816</f>
        <v>0</v>
      </c>
      <c r="Q386" s="129">
        <f t="shared" si="204"/>
        <v>0</v>
      </c>
      <c r="R386" s="130">
        <f>Q386 / AA750*100</f>
        <v>0</v>
      </c>
      <c r="S386" s="286">
        <f>Q386 / AA816*100</f>
        <v>0</v>
      </c>
      <c r="T386" s="130">
        <f t="shared" si="205"/>
        <v>0</v>
      </c>
      <c r="U386" s="286">
        <f t="shared" si="206"/>
        <v>0</v>
      </c>
      <c r="V386" s="121">
        <f t="shared" si="207"/>
        <v>1</v>
      </c>
      <c r="W386" s="121">
        <v>0</v>
      </c>
      <c r="X386" s="121">
        <v>1</v>
      </c>
      <c r="Y386" s="128">
        <f t="shared" si="208"/>
        <v>0</v>
      </c>
      <c r="Z386" s="128">
        <f t="shared" si="209"/>
        <v>0</v>
      </c>
      <c r="AA386" s="75"/>
      <c r="AB386" s="131">
        <f>_xll.BDH(C386,$AB$11,$D$1,$D$1)</f>
        <v>74</v>
      </c>
      <c r="AC386" s="131">
        <f t="shared" si="210"/>
        <v>1.6200000000000045</v>
      </c>
      <c r="AD386" s="191">
        <f t="shared" si="211"/>
        <v>2.1891891891891953</v>
      </c>
      <c r="AE386" s="133">
        <v>0</v>
      </c>
      <c r="AF386" s="134">
        <f>IF(D386 = D816,1,_xll.BDP(K386,$AF$11)*L386)</f>
        <v>1.1754599999999999</v>
      </c>
      <c r="AG386" s="135">
        <f>AC386*AE386*V386/AF386 / AI750</f>
        <v>0</v>
      </c>
      <c r="AH386" s="301">
        <f>AC386*AE386*V386/AF386 / AI816</f>
        <v>0</v>
      </c>
      <c r="AI386" s="78"/>
      <c r="AJ386" s="74"/>
      <c r="AK386" s="66"/>
    </row>
    <row r="387" spans="1:37" s="30" customFormat="1" ht="12" customHeight="1" x14ac:dyDescent="0.2">
      <c r="B387" s="121">
        <v>347</v>
      </c>
      <c r="C387" s="121" t="s">
        <v>943</v>
      </c>
      <c r="D387" s="121" t="str">
        <f>_xll.BDP(C387,$D$11)</f>
        <v>CHF</v>
      </c>
      <c r="E387" s="121" t="s">
        <v>974</v>
      </c>
      <c r="F387" s="122">
        <f>_xll.BDP(C387,$F$11)</f>
        <v>77.260000000000005</v>
      </c>
      <c r="G387" s="122">
        <f>_xll.BDP(C387,$G$11)</f>
        <v>76.58</v>
      </c>
      <c r="H387" s="123">
        <f t="shared" si="201"/>
        <v>-0.68000000000000682</v>
      </c>
      <c r="I387" s="124">
        <f t="shared" si="202"/>
        <v>-0.88014496505307638</v>
      </c>
      <c r="J387" s="125">
        <v>0</v>
      </c>
      <c r="K387" s="121" t="str">
        <f>CONCATENATE(D816,D387, " Curncy")</f>
        <v>EURCHF Curncy</v>
      </c>
      <c r="L387" s="121">
        <f>IF(D387 = D816,1,_xll.BDP(K387,$L$11))</f>
        <v>1</v>
      </c>
      <c r="M387" s="264">
        <f>IF(D387 = D816,1,_xll.BDP(K387,$M$11)*L387)</f>
        <v>1.1758599999999999</v>
      </c>
      <c r="N387" s="127">
        <f t="shared" si="203"/>
        <v>0</v>
      </c>
      <c r="O387" s="128">
        <f>N387 / AA750</f>
        <v>0</v>
      </c>
      <c r="P387" s="276">
        <f>N387 / AA816</f>
        <v>0</v>
      </c>
      <c r="Q387" s="129">
        <f t="shared" si="204"/>
        <v>0</v>
      </c>
      <c r="R387" s="130">
        <f>Q387 / AA750*100</f>
        <v>0</v>
      </c>
      <c r="S387" s="286">
        <f>Q387 / AA816*100</f>
        <v>0</v>
      </c>
      <c r="T387" s="130">
        <f t="shared" si="205"/>
        <v>0</v>
      </c>
      <c r="U387" s="286">
        <f t="shared" si="206"/>
        <v>0</v>
      </c>
      <c r="V387" s="121">
        <f t="shared" si="207"/>
        <v>1</v>
      </c>
      <c r="W387" s="121">
        <v>0</v>
      </c>
      <c r="X387" s="121">
        <v>1</v>
      </c>
      <c r="Y387" s="128">
        <f t="shared" si="208"/>
        <v>0</v>
      </c>
      <c r="Z387" s="128">
        <f t="shared" si="209"/>
        <v>0</v>
      </c>
      <c r="AA387" s="75"/>
      <c r="AB387" s="131">
        <f>_xll.BDH(C387,$AB$11,$D$1,$D$1)</f>
        <v>75.94</v>
      </c>
      <c r="AC387" s="131">
        <f t="shared" si="210"/>
        <v>1.3200000000000074</v>
      </c>
      <c r="AD387" s="191">
        <f t="shared" si="211"/>
        <v>1.7382143797735152</v>
      </c>
      <c r="AE387" s="133">
        <v>0</v>
      </c>
      <c r="AF387" s="134">
        <f>IF(D387 = D816,1,_xll.BDP(K387,$AF$11)*L387)</f>
        <v>1.1754599999999999</v>
      </c>
      <c r="AG387" s="135">
        <f>AC387*AE387*V387/AF387 / AI750</f>
        <v>0</v>
      </c>
      <c r="AH387" s="301">
        <f>AC387*AE387*V387/AF387 / AI816</f>
        <v>0</v>
      </c>
      <c r="AI387" s="78"/>
      <c r="AJ387" s="74"/>
      <c r="AK387" s="66"/>
    </row>
    <row r="388" spans="1:37" s="30" customFormat="1" ht="12" customHeight="1" x14ac:dyDescent="0.2">
      <c r="B388" s="121">
        <v>18249</v>
      </c>
      <c r="C388" s="121" t="s">
        <v>944</v>
      </c>
      <c r="D388" s="121" t="str">
        <f>_xll.BDP(C388,$D$11)</f>
        <v>CHF</v>
      </c>
      <c r="E388" s="121" t="s">
        <v>975</v>
      </c>
      <c r="F388" s="122">
        <f>_xll.BDP(C388,$F$11)</f>
        <v>710</v>
      </c>
      <c r="G388" s="122">
        <f>_xll.BDP(C388,$G$11)</f>
        <v>700.5</v>
      </c>
      <c r="H388" s="123">
        <f t="shared" si="201"/>
        <v>-9.5</v>
      </c>
      <c r="I388" s="124">
        <f t="shared" si="202"/>
        <v>-1.3380281690140845</v>
      </c>
      <c r="J388" s="125">
        <v>0</v>
      </c>
      <c r="K388" s="121" t="str">
        <f>CONCATENATE(D816,D388, " Curncy")</f>
        <v>EURCHF Curncy</v>
      </c>
      <c r="L388" s="121">
        <f>IF(D388 = D816,1,_xll.BDP(K388,$L$11))</f>
        <v>1</v>
      </c>
      <c r="M388" s="264">
        <f>IF(D388 = D816,1,_xll.BDP(K388,$M$11)*L388)</f>
        <v>1.1758599999999999</v>
      </c>
      <c r="N388" s="127">
        <f t="shared" si="203"/>
        <v>0</v>
      </c>
      <c r="O388" s="128">
        <f>N388 / AA750</f>
        <v>0</v>
      </c>
      <c r="P388" s="276">
        <f>N388 / AA816</f>
        <v>0</v>
      </c>
      <c r="Q388" s="129">
        <f t="shared" si="204"/>
        <v>0</v>
      </c>
      <c r="R388" s="130">
        <f>Q388 / AA750*100</f>
        <v>0</v>
      </c>
      <c r="S388" s="286">
        <f>Q388 / AA816*100</f>
        <v>0</v>
      </c>
      <c r="T388" s="130">
        <f t="shared" si="205"/>
        <v>0</v>
      </c>
      <c r="U388" s="286">
        <f t="shared" si="206"/>
        <v>0</v>
      </c>
      <c r="V388" s="121">
        <f t="shared" si="207"/>
        <v>1</v>
      </c>
      <c r="W388" s="121">
        <v>0</v>
      </c>
      <c r="X388" s="121">
        <v>1</v>
      </c>
      <c r="Y388" s="128">
        <f t="shared" si="208"/>
        <v>0</v>
      </c>
      <c r="Z388" s="128">
        <f t="shared" si="209"/>
        <v>0</v>
      </c>
      <c r="AA388" s="75"/>
      <c r="AB388" s="131">
        <f>_xll.BDH(C388,$AB$11,$D$1,$D$1)</f>
        <v>708.5</v>
      </c>
      <c r="AC388" s="131">
        <f t="shared" si="210"/>
        <v>1.5</v>
      </c>
      <c r="AD388" s="191">
        <f t="shared" si="211"/>
        <v>0.21171489061397319</v>
      </c>
      <c r="AE388" s="133">
        <v>0</v>
      </c>
      <c r="AF388" s="134">
        <f>IF(D388 = D816,1,_xll.BDP(K388,$AF$11)*L388)</f>
        <v>1.1754599999999999</v>
      </c>
      <c r="AG388" s="135">
        <f>AC388*AE388*V388/AF388 / AI750</f>
        <v>0</v>
      </c>
      <c r="AH388" s="301">
        <f>AC388*AE388*V388/AF388 / AI816</f>
        <v>0</v>
      </c>
      <c r="AI388" s="78"/>
      <c r="AJ388" s="74"/>
      <c r="AK388" s="66"/>
    </row>
    <row r="389" spans="1:37" s="30" customFormat="1" ht="12" customHeight="1" x14ac:dyDescent="0.2">
      <c r="B389" s="121">
        <v>373</v>
      </c>
      <c r="C389" s="121" t="s">
        <v>946</v>
      </c>
      <c r="D389" s="121" t="str">
        <f>_xll.BDP(C389,$D$11)</f>
        <v>CHF</v>
      </c>
      <c r="E389" s="121" t="s">
        <v>977</v>
      </c>
      <c r="F389" s="122">
        <f>_xll.BDP(C389,$F$11)</f>
        <v>219.1</v>
      </c>
      <c r="G389" s="122">
        <f>_xll.BDP(C389,$G$11)</f>
        <v>217.1</v>
      </c>
      <c r="H389" s="123">
        <f t="shared" si="201"/>
        <v>-2</v>
      </c>
      <c r="I389" s="124">
        <f t="shared" si="202"/>
        <v>-0.91282519397535378</v>
      </c>
      <c r="J389" s="125">
        <v>0</v>
      </c>
      <c r="K389" s="121" t="str">
        <f>CONCATENATE(D816,D389, " Curncy")</f>
        <v>EURCHF Curncy</v>
      </c>
      <c r="L389" s="121">
        <f>IF(D389 = D816,1,_xll.BDP(K389,$L$11))</f>
        <v>1</v>
      </c>
      <c r="M389" s="264">
        <f>IF(D389 = D816,1,_xll.BDP(K389,$M$11)*L389)</f>
        <v>1.1758599999999999</v>
      </c>
      <c r="N389" s="127">
        <f t="shared" si="203"/>
        <v>0</v>
      </c>
      <c r="O389" s="128">
        <f>N389 / AA750</f>
        <v>0</v>
      </c>
      <c r="P389" s="276">
        <f>N389 / AA816</f>
        <v>0</v>
      </c>
      <c r="Q389" s="129">
        <f t="shared" si="204"/>
        <v>0</v>
      </c>
      <c r="R389" s="130">
        <f>Q389 / AA750*100</f>
        <v>0</v>
      </c>
      <c r="S389" s="286">
        <f>Q389 / AA816*100</f>
        <v>0</v>
      </c>
      <c r="T389" s="130">
        <f t="shared" si="205"/>
        <v>0</v>
      </c>
      <c r="U389" s="286">
        <f t="shared" si="206"/>
        <v>0</v>
      </c>
      <c r="V389" s="121">
        <f t="shared" si="207"/>
        <v>1</v>
      </c>
      <c r="W389" s="121">
        <v>0</v>
      </c>
      <c r="X389" s="121">
        <v>1</v>
      </c>
      <c r="Y389" s="128">
        <f t="shared" si="208"/>
        <v>0</v>
      </c>
      <c r="Z389" s="128">
        <f t="shared" si="209"/>
        <v>0</v>
      </c>
      <c r="AA389" s="75"/>
      <c r="AB389" s="131">
        <f>_xll.BDH(C389,$AB$11,$D$1,$D$1)</f>
        <v>217.45</v>
      </c>
      <c r="AC389" s="131">
        <f t="shared" si="210"/>
        <v>1.6500000000000057</v>
      </c>
      <c r="AD389" s="191">
        <f t="shared" si="211"/>
        <v>0.75879512531616733</v>
      </c>
      <c r="AE389" s="133">
        <v>0</v>
      </c>
      <c r="AF389" s="134">
        <f>IF(D389 = D816,1,_xll.BDP(K389,$AF$11)*L389)</f>
        <v>1.1754599999999999</v>
      </c>
      <c r="AG389" s="135">
        <f>AC389*AE389*V389/AF389 / AI750</f>
        <v>0</v>
      </c>
      <c r="AH389" s="301">
        <f>AC389*AE389*V389/AF389 / AI816</f>
        <v>0</v>
      </c>
      <c r="AI389" s="78"/>
      <c r="AJ389" s="74"/>
      <c r="AK389" s="66"/>
    </row>
    <row r="390" spans="1:37" s="30" customFormat="1" ht="12" customHeight="1" x14ac:dyDescent="0.2">
      <c r="B390" s="121">
        <v>4032</v>
      </c>
      <c r="C390" s="121" t="s">
        <v>947</v>
      </c>
      <c r="D390" s="121" t="str">
        <f>_xll.BDP(C390,$D$11)</f>
        <v>CHF</v>
      </c>
      <c r="E390" s="121" t="s">
        <v>978</v>
      </c>
      <c r="F390" s="122">
        <f>_xll.BDP(C390,$F$11)</f>
        <v>2348</v>
      </c>
      <c r="G390" s="122">
        <f>_xll.BDP(C390,$G$11)</f>
        <v>2315</v>
      </c>
      <c r="H390" s="123">
        <f t="shared" si="201"/>
        <v>-33</v>
      </c>
      <c r="I390" s="124">
        <f t="shared" si="202"/>
        <v>-1.405451448040886</v>
      </c>
      <c r="J390" s="125">
        <v>0</v>
      </c>
      <c r="K390" s="121" t="str">
        <f>CONCATENATE(D816,D390, " Curncy")</f>
        <v>EURCHF Curncy</v>
      </c>
      <c r="L390" s="121">
        <f>IF(D390 = D816,1,_xll.BDP(K390,$L$11))</f>
        <v>1</v>
      </c>
      <c r="M390" s="264">
        <f>IF(D390 = D816,1,_xll.BDP(K390,$M$11)*L390)</f>
        <v>1.1758599999999999</v>
      </c>
      <c r="N390" s="127">
        <f t="shared" si="203"/>
        <v>0</v>
      </c>
      <c r="O390" s="128">
        <f>N390 / AA750</f>
        <v>0</v>
      </c>
      <c r="P390" s="276">
        <f>N390 / AA816</f>
        <v>0</v>
      </c>
      <c r="Q390" s="129">
        <f t="shared" si="204"/>
        <v>0</v>
      </c>
      <c r="R390" s="130">
        <f>Q390 / AA750*100</f>
        <v>0</v>
      </c>
      <c r="S390" s="286">
        <f>Q390 / AA816*100</f>
        <v>0</v>
      </c>
      <c r="T390" s="130">
        <f t="shared" si="205"/>
        <v>0</v>
      </c>
      <c r="U390" s="286">
        <f t="shared" si="206"/>
        <v>0</v>
      </c>
      <c r="V390" s="121">
        <f t="shared" si="207"/>
        <v>1</v>
      </c>
      <c r="W390" s="121">
        <v>0</v>
      </c>
      <c r="X390" s="121">
        <v>1</v>
      </c>
      <c r="Y390" s="128">
        <f t="shared" si="208"/>
        <v>0</v>
      </c>
      <c r="Z390" s="128">
        <f t="shared" si="209"/>
        <v>0</v>
      </c>
      <c r="AA390" s="75"/>
      <c r="AB390" s="131">
        <f>_xll.BDH(C390,$AB$11,$D$1,$D$1)</f>
        <v>2326</v>
      </c>
      <c r="AC390" s="131">
        <f t="shared" si="210"/>
        <v>22</v>
      </c>
      <c r="AD390" s="191">
        <f t="shared" si="211"/>
        <v>0.94582975064488384</v>
      </c>
      <c r="AE390" s="133">
        <v>0</v>
      </c>
      <c r="AF390" s="134">
        <f>IF(D390 = D816,1,_xll.BDP(K390,$AF$11)*L390)</f>
        <v>1.1754599999999999</v>
      </c>
      <c r="AG390" s="135">
        <f>AC390*AE390*V390/AF390 / AI750</f>
        <v>0</v>
      </c>
      <c r="AH390" s="301">
        <f>AC390*AE390*V390/AF390 / AI816</f>
        <v>0</v>
      </c>
      <c r="AI390" s="78"/>
      <c r="AJ390" s="74"/>
      <c r="AK390" s="66"/>
    </row>
    <row r="391" spans="1:37" s="30" customFormat="1" ht="12" customHeight="1" x14ac:dyDescent="0.2">
      <c r="B391" s="121">
        <v>2010</v>
      </c>
      <c r="C391" s="121" t="s">
        <v>948</v>
      </c>
      <c r="D391" s="121" t="str">
        <f>_xll.BDP(C391,$D$11)</f>
        <v>CHF</v>
      </c>
      <c r="E391" s="121" t="s">
        <v>979</v>
      </c>
      <c r="F391" s="122">
        <f>_xll.BDP(C391,$F$11)</f>
        <v>7485</v>
      </c>
      <c r="G391" s="122">
        <f>_xll.BDP(C391,$G$11)</f>
        <v>7375</v>
      </c>
      <c r="H391" s="123">
        <f t="shared" si="201"/>
        <v>-110</v>
      </c>
      <c r="I391" s="124">
        <f t="shared" si="202"/>
        <v>-1.4696058784235138</v>
      </c>
      <c r="J391" s="125">
        <v>0</v>
      </c>
      <c r="K391" s="121" t="str">
        <f>CONCATENATE(D816,D391, " Curncy")</f>
        <v>EURCHF Curncy</v>
      </c>
      <c r="L391" s="121">
        <f>IF(D391 = D816,1,_xll.BDP(K391,$L$11))</f>
        <v>1</v>
      </c>
      <c r="M391" s="264">
        <f>IF(D391 = D816,1,_xll.BDP(K391,$M$11)*L391)</f>
        <v>1.1758599999999999</v>
      </c>
      <c r="N391" s="127">
        <f t="shared" si="203"/>
        <v>0</v>
      </c>
      <c r="O391" s="128">
        <f>N391 / AA750</f>
        <v>0</v>
      </c>
      <c r="P391" s="276">
        <f>N391 / AA816</f>
        <v>0</v>
      </c>
      <c r="Q391" s="129">
        <f t="shared" si="204"/>
        <v>0</v>
      </c>
      <c r="R391" s="130">
        <f>Q391 / AA750*100</f>
        <v>0</v>
      </c>
      <c r="S391" s="286">
        <f>Q391 / AA816*100</f>
        <v>0</v>
      </c>
      <c r="T391" s="130">
        <f t="shared" si="205"/>
        <v>0</v>
      </c>
      <c r="U391" s="286">
        <f t="shared" si="206"/>
        <v>0</v>
      </c>
      <c r="V391" s="121">
        <f t="shared" si="207"/>
        <v>1</v>
      </c>
      <c r="W391" s="121">
        <v>0</v>
      </c>
      <c r="X391" s="121">
        <v>1</v>
      </c>
      <c r="Y391" s="128">
        <f t="shared" si="208"/>
        <v>0</v>
      </c>
      <c r="Z391" s="128">
        <f t="shared" si="209"/>
        <v>0</v>
      </c>
      <c r="AA391" s="75"/>
      <c r="AB391" s="131">
        <f>_xll.BDH(C391,$AB$11,$D$1,$D$1)</f>
        <v>7380</v>
      </c>
      <c r="AC391" s="131">
        <f t="shared" si="210"/>
        <v>105</v>
      </c>
      <c r="AD391" s="191">
        <f t="shared" si="211"/>
        <v>1.4227642276422763</v>
      </c>
      <c r="AE391" s="133">
        <v>0</v>
      </c>
      <c r="AF391" s="134">
        <f>IF(D391 = D816,1,_xll.BDP(K391,$AF$11)*L391)</f>
        <v>1.1754599999999999</v>
      </c>
      <c r="AG391" s="135">
        <f>AC391*AE391*V391/AF391 / AI750</f>
        <v>0</v>
      </c>
      <c r="AH391" s="301">
        <f>AC391*AE391*V391/AF391 / AI816</f>
        <v>0</v>
      </c>
      <c r="AI391" s="78"/>
      <c r="AJ391" s="74"/>
      <c r="AK391" s="66"/>
    </row>
    <row r="392" spans="1:37" s="30" customFormat="1" ht="12" customHeight="1" x14ac:dyDescent="0.2">
      <c r="B392" s="121">
        <v>2330</v>
      </c>
      <c r="C392" s="121" t="s">
        <v>133</v>
      </c>
      <c r="D392" s="121" t="str">
        <f>_xll.BDP(C392,$D$11)</f>
        <v>CHF</v>
      </c>
      <c r="E392" s="121" t="s">
        <v>314</v>
      </c>
      <c r="F392" s="122">
        <f>_xll.BDP(C392,$F$11)</f>
        <v>421.4</v>
      </c>
      <c r="G392" s="122">
        <f>_xll.BDP(C392,$G$11)</f>
        <v>414.5</v>
      </c>
      <c r="H392" s="123">
        <f t="shared" si="201"/>
        <v>-6.8999999999999773</v>
      </c>
      <c r="I392" s="124">
        <f t="shared" si="202"/>
        <v>-1.6373991457047883</v>
      </c>
      <c r="J392" s="125">
        <v>-4370</v>
      </c>
      <c r="K392" s="121" t="str">
        <f>CONCATENATE(D816,D392, " Curncy")</f>
        <v>EURCHF Curncy</v>
      </c>
      <c r="L392" s="121">
        <f>IF(D392 = D816,1,_xll.BDP(K392,$L$11))</f>
        <v>1</v>
      </c>
      <c r="M392" s="264">
        <f>IF(D392 = D816,1,_xll.BDP(K392,$M$11)*L392)</f>
        <v>1.1758599999999999</v>
      </c>
      <c r="N392" s="127">
        <f t="shared" si="203"/>
        <v>25643.358903270717</v>
      </c>
      <c r="O392" s="128">
        <f>N392 / AA750</f>
        <v>1.5525886323944965E-4</v>
      </c>
      <c r="P392" s="276">
        <f>N392 / AA816</f>
        <v>1.4316568294879854E-4</v>
      </c>
      <c r="Q392" s="129">
        <f t="shared" si="204"/>
        <v>-1540459.7486095284</v>
      </c>
      <c r="R392" s="130">
        <f>Q392 / AA750*100</f>
        <v>-0.93267824366307372</v>
      </c>
      <c r="S392" s="286">
        <f>Q392 / AA816*100</f>
        <v>-0.86003153017793021</v>
      </c>
      <c r="T392" s="130">
        <f t="shared" si="205"/>
        <v>-0.93267824366307372</v>
      </c>
      <c r="U392" s="286">
        <f t="shared" si="206"/>
        <v>0</v>
      </c>
      <c r="V392" s="121">
        <f t="shared" si="207"/>
        <v>1</v>
      </c>
      <c r="W392" s="121">
        <v>0</v>
      </c>
      <c r="X392" s="121">
        <v>1</v>
      </c>
      <c r="Y392" s="128">
        <f t="shared" si="208"/>
        <v>1.5525886323944965E-4</v>
      </c>
      <c r="Z392" s="128">
        <f t="shared" si="209"/>
        <v>0</v>
      </c>
      <c r="AA392" s="75"/>
      <c r="AB392" s="131">
        <f>_xll.BDH(C392,$AB$11,$D$1,$D$1)</f>
        <v>410.7</v>
      </c>
      <c r="AC392" s="131">
        <f t="shared" si="210"/>
        <v>10.699999999999989</v>
      </c>
      <c r="AD392" s="191">
        <f t="shared" si="211"/>
        <v>2.6053080107134132</v>
      </c>
      <c r="AE392" s="133">
        <v>-4370</v>
      </c>
      <c r="AF392" s="134">
        <f>IF(D392 = D816,1,_xll.BDP(K392,$AF$11)*L392)</f>
        <v>1.1754599999999999</v>
      </c>
      <c r="AG392" s="135">
        <f>AC392*AE392*V392/AF392 / AI750</f>
        <v>-2.391696351348555E-4</v>
      </c>
      <c r="AH392" s="301">
        <f>AC392*AE392*V392/AF392 / AI816</f>
        <v>-2.2064502374559924E-4</v>
      </c>
      <c r="AI392" s="78"/>
      <c r="AJ392" s="74"/>
      <c r="AK392" s="66"/>
    </row>
    <row r="393" spans="1:37" s="30" customFormat="1" ht="12" customHeight="1" x14ac:dyDescent="0.2">
      <c r="B393" s="121">
        <v>23690</v>
      </c>
      <c r="C393" s="121" t="s">
        <v>949</v>
      </c>
      <c r="D393" s="121" t="str">
        <f>_xll.BDP(C393,$D$11)</f>
        <v>CHF</v>
      </c>
      <c r="E393" s="121" t="s">
        <v>980</v>
      </c>
      <c r="F393" s="122">
        <f>_xll.BDP(C393,$F$11)</f>
        <v>16.795000000000002</v>
      </c>
      <c r="G393" s="122">
        <f>_xll.BDP(C393,$G$11)</f>
        <v>16.515000000000001</v>
      </c>
      <c r="H393" s="123">
        <f t="shared" si="201"/>
        <v>-0.28000000000000114</v>
      </c>
      <c r="I393" s="124">
        <f t="shared" si="202"/>
        <v>-1.6671628460851511</v>
      </c>
      <c r="J393" s="125">
        <v>0</v>
      </c>
      <c r="K393" s="121" t="str">
        <f>CONCATENATE(D816,D393, " Curncy")</f>
        <v>EURCHF Curncy</v>
      </c>
      <c r="L393" s="121">
        <f>IF(D393 = D816,1,_xll.BDP(K393,$L$11))</f>
        <v>1</v>
      </c>
      <c r="M393" s="264">
        <f>IF(D393 = D816,1,_xll.BDP(K393,$M$11)*L393)</f>
        <v>1.1758599999999999</v>
      </c>
      <c r="N393" s="127">
        <f t="shared" si="203"/>
        <v>0</v>
      </c>
      <c r="O393" s="128">
        <f>N393 / AA750</f>
        <v>0</v>
      </c>
      <c r="P393" s="276">
        <f>N393 / AA816</f>
        <v>0</v>
      </c>
      <c r="Q393" s="129">
        <f t="shared" si="204"/>
        <v>0</v>
      </c>
      <c r="R393" s="130">
        <f>Q393 / AA750*100</f>
        <v>0</v>
      </c>
      <c r="S393" s="286">
        <f>Q393 / AA816*100</f>
        <v>0</v>
      </c>
      <c r="T393" s="130">
        <f t="shared" si="205"/>
        <v>0</v>
      </c>
      <c r="U393" s="286">
        <f t="shared" si="206"/>
        <v>0</v>
      </c>
      <c r="V393" s="121">
        <f t="shared" si="207"/>
        <v>1</v>
      </c>
      <c r="W393" s="121">
        <v>0</v>
      </c>
      <c r="X393" s="121">
        <v>1</v>
      </c>
      <c r="Y393" s="128">
        <f t="shared" si="208"/>
        <v>0</v>
      </c>
      <c r="Z393" s="128">
        <f t="shared" si="209"/>
        <v>0</v>
      </c>
      <c r="AA393" s="75"/>
      <c r="AB393" s="131">
        <f>_xll.BDH(C393,$AB$11,$D$1,$D$1)</f>
        <v>16.77</v>
      </c>
      <c r="AC393" s="131">
        <f t="shared" si="210"/>
        <v>2.5000000000002132E-2</v>
      </c>
      <c r="AD393" s="191">
        <f t="shared" si="211"/>
        <v>0.14907573047109202</v>
      </c>
      <c r="AE393" s="133">
        <v>0</v>
      </c>
      <c r="AF393" s="134">
        <f>IF(D393 = D816,1,_xll.BDP(K393,$AF$11)*L393)</f>
        <v>1.1754599999999999</v>
      </c>
      <c r="AG393" s="135">
        <f>AC393*AE393*V393/AF393 / AI750</f>
        <v>0</v>
      </c>
      <c r="AH393" s="301">
        <f>AC393*AE393*V393/AF393 / AI816</f>
        <v>0</v>
      </c>
      <c r="AI393" s="78"/>
      <c r="AJ393" s="74"/>
      <c r="AK393" s="66"/>
    </row>
    <row r="394" spans="1:37" s="30" customFormat="1" ht="12" customHeight="1" x14ac:dyDescent="0.2">
      <c r="B394" s="121">
        <v>372</v>
      </c>
      <c r="C394" s="121" t="s">
        <v>950</v>
      </c>
      <c r="D394" s="121" t="str">
        <f>_xll.BDP(C394,$D$11)</f>
        <v>CHF</v>
      </c>
      <c r="E394" s="121" t="s">
        <v>981</v>
      </c>
      <c r="F394" s="122">
        <f>_xll.BDP(C394,$F$11)</f>
        <v>313.39999999999998</v>
      </c>
      <c r="G394" s="122">
        <f>_xll.BDP(C394,$G$11)</f>
        <v>309.2</v>
      </c>
      <c r="H394" s="123">
        <f t="shared" si="201"/>
        <v>-4.1999999999999886</v>
      </c>
      <c r="I394" s="124">
        <f t="shared" si="202"/>
        <v>-1.3401403956604943</v>
      </c>
      <c r="J394" s="125">
        <v>0</v>
      </c>
      <c r="K394" s="121" t="str">
        <f>CONCATENATE(D816,D394, " Curncy")</f>
        <v>EURCHF Curncy</v>
      </c>
      <c r="L394" s="121">
        <f>IF(D394 = D816,1,_xll.BDP(K394,$L$11))</f>
        <v>1</v>
      </c>
      <c r="M394" s="264">
        <f>IF(D394 = D816,1,_xll.BDP(K394,$M$11)*L394)</f>
        <v>1.1758599999999999</v>
      </c>
      <c r="N394" s="127">
        <f t="shared" si="203"/>
        <v>0</v>
      </c>
      <c r="O394" s="128">
        <f>N394 / AA750</f>
        <v>0</v>
      </c>
      <c r="P394" s="276">
        <f>N394 / AA816</f>
        <v>0</v>
      </c>
      <c r="Q394" s="129">
        <f t="shared" si="204"/>
        <v>0</v>
      </c>
      <c r="R394" s="130">
        <f>Q394 / AA750*100</f>
        <v>0</v>
      </c>
      <c r="S394" s="286">
        <f>Q394 / AA816*100</f>
        <v>0</v>
      </c>
      <c r="T394" s="130">
        <f t="shared" si="205"/>
        <v>0</v>
      </c>
      <c r="U394" s="286">
        <f t="shared" si="206"/>
        <v>0</v>
      </c>
      <c r="V394" s="121">
        <f t="shared" si="207"/>
        <v>1</v>
      </c>
      <c r="W394" s="121">
        <v>0</v>
      </c>
      <c r="X394" s="121">
        <v>1</v>
      </c>
      <c r="Y394" s="128">
        <f t="shared" si="208"/>
        <v>0</v>
      </c>
      <c r="Z394" s="128">
        <f t="shared" si="209"/>
        <v>0</v>
      </c>
      <c r="AA394" s="75"/>
      <c r="AB394" s="131">
        <f>_xll.BDH(C394,$AB$11,$D$1,$D$1)</f>
        <v>315.89999999999998</v>
      </c>
      <c r="AC394" s="131">
        <f t="shared" si="210"/>
        <v>-2.5</v>
      </c>
      <c r="AD394" s="191">
        <f t="shared" si="211"/>
        <v>-0.79138968027856926</v>
      </c>
      <c r="AE394" s="133">
        <v>0</v>
      </c>
      <c r="AF394" s="134">
        <f>IF(D394 = D816,1,_xll.BDP(K394,$AF$11)*L394)</f>
        <v>1.1754599999999999</v>
      </c>
      <c r="AG394" s="135">
        <f>AC394*AE394*V394/AF394 / AI750</f>
        <v>0</v>
      </c>
      <c r="AH394" s="301">
        <f>AC394*AE394*V394/AF394 / AI816</f>
        <v>0</v>
      </c>
      <c r="AI394" s="78"/>
      <c r="AJ394" s="74"/>
      <c r="AK394" s="66"/>
    </row>
    <row r="395" spans="1:37" s="30" customFormat="1" ht="12" customHeight="1" x14ac:dyDescent="0.2">
      <c r="A395" s="103" t="s">
        <v>294</v>
      </c>
      <c r="B395" s="103"/>
      <c r="C395" s="103"/>
      <c r="D395" s="103"/>
      <c r="E395" s="103" t="s">
        <v>132</v>
      </c>
      <c r="F395" s="137"/>
      <c r="G395" s="137"/>
      <c r="H395" s="138"/>
      <c r="I395" s="139"/>
      <c r="J395" s="140"/>
      <c r="K395" s="103"/>
      <c r="L395" s="103"/>
      <c r="M395" s="265"/>
      <c r="N395" s="172">
        <f t="shared" ref="N395:U395" si="212" xml:space="preserve"> SUM(N373:N394)</f>
        <v>50386.100386100181</v>
      </c>
      <c r="O395" s="141">
        <f t="shared" si="212"/>
        <v>3.0506489803162754E-4</v>
      </c>
      <c r="P395" s="277">
        <f t="shared" si="212"/>
        <v>2.8130326062638744E-4</v>
      </c>
      <c r="Q395" s="142">
        <f t="shared" si="212"/>
        <v>-4061479.2577347648</v>
      </c>
      <c r="R395" s="143">
        <f t="shared" si="212"/>
        <v>-2.4590407793499902</v>
      </c>
      <c r="S395" s="287">
        <f t="shared" si="212"/>
        <v>-2.2675050250215598</v>
      </c>
      <c r="T395" s="143">
        <f t="shared" si="212"/>
        <v>-2.4590407793499902</v>
      </c>
      <c r="U395" s="287">
        <f t="shared" si="212"/>
        <v>0</v>
      </c>
      <c r="V395" s="103"/>
      <c r="W395" s="103"/>
      <c r="X395" s="103"/>
      <c r="Y395" s="144">
        <f xml:space="preserve"> SUM(Y373:Y394)</f>
        <v>3.0506489803162754E-4</v>
      </c>
      <c r="Z395" s="144">
        <f xml:space="preserve"> SUM(Z373:Z394)</f>
        <v>0</v>
      </c>
      <c r="AA395" s="103"/>
      <c r="AB395" s="145"/>
      <c r="AC395" s="145"/>
      <c r="AD395" s="192"/>
      <c r="AE395" s="146"/>
      <c r="AF395" s="147"/>
      <c r="AG395" s="148">
        <f xml:space="preserve"> SUM(AG373:AG394)</f>
        <v>-4.9459967511356322E-4</v>
      </c>
      <c r="AH395" s="302">
        <f xml:space="preserve"> SUM(AH373:AH394)</f>
        <v>-4.5629102121790861E-4</v>
      </c>
      <c r="AI395" s="223"/>
      <c r="AJ395" s="74"/>
      <c r="AK395" s="66"/>
    </row>
    <row r="396" spans="1:37" s="30" customFormat="1" ht="12" customHeight="1" x14ac:dyDescent="0.2">
      <c r="A396" s="12"/>
      <c r="B396" s="34"/>
      <c r="C396" s="87"/>
      <c r="D396" s="12"/>
      <c r="E396" s="12"/>
      <c r="F396" s="90"/>
      <c r="G396" s="90"/>
      <c r="H396" s="91"/>
      <c r="I396" s="92"/>
      <c r="J396" s="21"/>
      <c r="K396" s="34"/>
      <c r="L396" s="34"/>
      <c r="M396" s="266"/>
      <c r="N396" s="100"/>
      <c r="O396" s="58"/>
      <c r="P396" s="278"/>
      <c r="Q396" s="100"/>
      <c r="R396" s="104"/>
      <c r="S396" s="290"/>
      <c r="T396" s="101"/>
      <c r="U396" s="298"/>
      <c r="V396" s="27"/>
      <c r="W396" s="12"/>
      <c r="X396" s="12"/>
      <c r="Y396" s="102"/>
      <c r="Z396" s="102"/>
      <c r="AA396" s="95"/>
      <c r="AB396" s="96"/>
      <c r="AC396" s="96"/>
      <c r="AD396" s="97"/>
      <c r="AE396" s="96"/>
      <c r="AF396" s="98"/>
      <c r="AG396" s="73"/>
      <c r="AH396" s="300"/>
      <c r="AI396" s="78"/>
      <c r="AJ396" s="74"/>
      <c r="AK396" s="66"/>
    </row>
    <row r="397" spans="1:37" s="30" customFormat="1" ht="12" customHeight="1" x14ac:dyDescent="0.2">
      <c r="A397" s="12"/>
      <c r="B397" s="121">
        <v>2901</v>
      </c>
      <c r="C397" s="121" t="s">
        <v>536</v>
      </c>
      <c r="D397" s="121" t="str">
        <f>_xll.BDP(C397,$D$11)</f>
        <v>TRY</v>
      </c>
      <c r="E397" s="121" t="s">
        <v>558</v>
      </c>
      <c r="F397" s="122">
        <f>_xll.BDP(C397,$F$11)</f>
        <v>10.81</v>
      </c>
      <c r="G397" s="122">
        <f>_xll.BDP(C397,$G$11)</f>
        <v>10.79</v>
      </c>
      <c r="H397" s="123">
        <f>IF(OR(OR(G397="#N/A N/A",G397="#N/A Real Time"),OR(F397="#N/A N/A",F397="#N/A Real Time")),0,  G397 - F397)</f>
        <v>-2.000000000000135E-2</v>
      </c>
      <c r="I397" s="124">
        <f>IF(OR(F397=0,F397="#N/A N/A"),0,H397 / F397*100)</f>
        <v>-0.18501387604071554</v>
      </c>
      <c r="J397" s="125">
        <v>0</v>
      </c>
      <c r="K397" s="121" t="str">
        <f>CONCATENATE(D816,D397, " Curncy")</f>
        <v>EURTRY Curncy</v>
      </c>
      <c r="L397" s="121">
        <f>IF(D397 = D816,1,_xll.BDP(K397,$L$11))</f>
        <v>1</v>
      </c>
      <c r="M397" s="264">
        <f>IF(D397 = D816,1,_xll.BDP(K397,$M$11)*L397)</f>
        <v>4.8985000000000003</v>
      </c>
      <c r="N397" s="127">
        <f>H397*J397*V397/M397</f>
        <v>0</v>
      </c>
      <c r="O397" s="128">
        <f>N397 / AA750</f>
        <v>0</v>
      </c>
      <c r="P397" s="276">
        <f>N397 / AA816</f>
        <v>0</v>
      </c>
      <c r="Q397" s="129">
        <f>IF(J397=0,0,G397*J397*V397/M397)</f>
        <v>0</v>
      </c>
      <c r="R397" s="130">
        <f>Q397 / AA750*100</f>
        <v>0</v>
      </c>
      <c r="S397" s="286">
        <f>Q397 / AA816*100</f>
        <v>0</v>
      </c>
      <c r="T397" s="130">
        <f>IF(S397&lt;0,R397,0)</f>
        <v>0</v>
      </c>
      <c r="U397" s="286">
        <f>IF(S397&gt;0,R397,0)</f>
        <v>0</v>
      </c>
      <c r="V397" s="121">
        <f>IF(EXACT(D397,UPPER(D397)),1,0.01)/X397</f>
        <v>1</v>
      </c>
      <c r="W397" s="121">
        <v>0</v>
      </c>
      <c r="X397" s="121">
        <v>1</v>
      </c>
      <c r="Y397" s="128">
        <f>IF(AND(S397&lt;0,O397&gt;0),O397,0)</f>
        <v>0</v>
      </c>
      <c r="Z397" s="128">
        <f>IF(AND(S397&gt;0,O397&gt;0),O397,0)</f>
        <v>0</v>
      </c>
      <c r="AA397" s="95"/>
      <c r="AB397" s="131">
        <f>_xll.BDH(C397,$AB$11,$D$1,$D$1)</f>
        <v>10.89</v>
      </c>
      <c r="AC397" s="131">
        <f>IF(OR(OR(F397="#N/A N/A",F397="#N/A Real Time"),OR(AB397="#N/A N/A",AB397="#N/A Real Time")),0,  F397 - AB397)</f>
        <v>-8.0000000000000071E-2</v>
      </c>
      <c r="AD397" s="191">
        <f>IF(OR(AB397=0,AB397="#N/A N/A"),0,AC397 / AB397*100)</f>
        <v>-0.73461891643709887</v>
      </c>
      <c r="AE397" s="133">
        <v>0</v>
      </c>
      <c r="AF397" s="134">
        <f>IF(D397 = D816,1,_xll.BDP(K397,$AF$11)*L397)</f>
        <v>4.8863000000000003</v>
      </c>
      <c r="AG397" s="135">
        <f>AC397*AE397*V397/AF397 / AI750</f>
        <v>0</v>
      </c>
      <c r="AH397" s="301">
        <f>AC397*AE397*V397/AF397 / AI816</f>
        <v>0</v>
      </c>
      <c r="AI397" s="78"/>
      <c r="AJ397" s="74"/>
      <c r="AK397" s="66"/>
    </row>
    <row r="398" spans="1:37" s="30" customFormat="1" ht="12" customHeight="1" x14ac:dyDescent="0.2">
      <c r="A398" s="103" t="s">
        <v>556</v>
      </c>
      <c r="B398" s="103"/>
      <c r="C398" s="103"/>
      <c r="D398" s="103"/>
      <c r="E398" s="103" t="s">
        <v>557</v>
      </c>
      <c r="F398" s="137"/>
      <c r="G398" s="137"/>
      <c r="H398" s="138"/>
      <c r="I398" s="139"/>
      <c r="J398" s="140"/>
      <c r="K398" s="103"/>
      <c r="L398" s="103"/>
      <c r="M398" s="265"/>
      <c r="N398" s="172">
        <f t="shared" ref="N398:U398" si="213" xml:space="preserve"> SUM(N396:N397)</f>
        <v>0</v>
      </c>
      <c r="O398" s="141">
        <f t="shared" si="213"/>
        <v>0</v>
      </c>
      <c r="P398" s="277">
        <f t="shared" si="213"/>
        <v>0</v>
      </c>
      <c r="Q398" s="142">
        <f t="shared" si="213"/>
        <v>0</v>
      </c>
      <c r="R398" s="143">
        <f t="shared" si="213"/>
        <v>0</v>
      </c>
      <c r="S398" s="287">
        <f t="shared" si="213"/>
        <v>0</v>
      </c>
      <c r="T398" s="143">
        <f t="shared" si="213"/>
        <v>0</v>
      </c>
      <c r="U398" s="287">
        <f t="shared" si="213"/>
        <v>0</v>
      </c>
      <c r="V398" s="103"/>
      <c r="W398" s="103"/>
      <c r="X398" s="103"/>
      <c r="Y398" s="144">
        <f xml:space="preserve"> SUM(Y396:Y397)</f>
        <v>0</v>
      </c>
      <c r="Z398" s="144">
        <f xml:space="preserve"> SUM(Z396:Z397)</f>
        <v>0</v>
      </c>
      <c r="AA398" s="103"/>
      <c r="AB398" s="145"/>
      <c r="AC398" s="145"/>
      <c r="AD398" s="192"/>
      <c r="AE398" s="146"/>
      <c r="AF398" s="147"/>
      <c r="AG398" s="148">
        <f xml:space="preserve"> SUM(AG396:AG397)</f>
        <v>0</v>
      </c>
      <c r="AH398" s="302">
        <f xml:space="preserve"> SUM(AH396:AH397)</f>
        <v>0</v>
      </c>
      <c r="AI398" s="223"/>
      <c r="AJ398" s="74"/>
      <c r="AK398" s="66"/>
    </row>
    <row r="399" spans="1:37" s="30" customFormat="1" ht="12" customHeight="1" x14ac:dyDescent="0.2">
      <c r="B399" s="32"/>
      <c r="C399" s="52"/>
      <c r="F399" s="38"/>
      <c r="G399" s="38"/>
      <c r="H399" s="39"/>
      <c r="I399" s="42"/>
      <c r="J399" s="18"/>
      <c r="K399" s="32"/>
      <c r="L399" s="32"/>
      <c r="M399" s="266"/>
      <c r="N399" s="100"/>
      <c r="O399" s="58"/>
      <c r="P399" s="278"/>
      <c r="Q399" s="40"/>
      <c r="R399" s="44"/>
      <c r="S399" s="290"/>
      <c r="T399" s="101"/>
      <c r="U399" s="298"/>
      <c r="V399" s="24"/>
      <c r="Y399" s="54"/>
      <c r="Z399" s="54"/>
      <c r="AA399" s="75"/>
      <c r="AB399" s="69"/>
      <c r="AC399" s="68"/>
      <c r="AD399" s="61"/>
      <c r="AE399" s="60"/>
      <c r="AF399" s="62"/>
      <c r="AG399" s="73"/>
      <c r="AH399" s="300"/>
      <c r="AI399" s="78"/>
      <c r="AJ399" s="74"/>
      <c r="AK399" s="66"/>
    </row>
    <row r="400" spans="1:37" s="30" customFormat="1" ht="12" customHeight="1" x14ac:dyDescent="0.2">
      <c r="B400" s="121"/>
      <c r="C400" s="121" t="s">
        <v>663</v>
      </c>
      <c r="D400" s="121" t="str">
        <f>_xll.BDP(C400,$D$11)</f>
        <v>GBP</v>
      </c>
      <c r="E400" s="121" t="str">
        <f>_xll.BDP(C400,$E$11)</f>
        <v>FTSE 100 IDX FUT  Jun18</v>
      </c>
      <c r="F400" s="122">
        <f>_xll.BDP(C400,$F$11)</f>
        <v>6993.5</v>
      </c>
      <c r="G400" s="122">
        <f>_xll.BDP(C400,$G$11)</f>
        <v>6918.5</v>
      </c>
      <c r="H400" s="123">
        <f t="shared" ref="H400:H431" si="214">IF(OR(OR(G400="#N/A N/A",G400="#N/A Real Time"),OR(F400="#N/A N/A",F400="#N/A Real Time")),0,  G400 - F400)</f>
        <v>-75</v>
      </c>
      <c r="I400" s="124">
        <f t="shared" ref="I400:I431" si="215">IF(OR(F400=0,F400="#N/A N/A"),0,H400 / F400*100)</f>
        <v>-1.0724243940802174</v>
      </c>
      <c r="J400" s="125">
        <v>0</v>
      </c>
      <c r="K400" s="121" t="str">
        <f>CONCATENATE(D816,D400, " Curncy")</f>
        <v>EURGBP Curncy</v>
      </c>
      <c r="L400" s="121">
        <f>IF(D400 = D816,1,_xll.BDP(K400,$L$11))</f>
        <v>1</v>
      </c>
      <c r="M400" s="264">
        <f>IF(D400 = D816,1,_xll.BDP(K400,$M$11)*L400)</f>
        <v>0.87560000000000004</v>
      </c>
      <c r="N400" s="127">
        <f t="shared" ref="N400:N431" si="216">H400*J400*V400/M400</f>
        <v>0</v>
      </c>
      <c r="O400" s="128">
        <f>N400 / AA750</f>
        <v>0</v>
      </c>
      <c r="P400" s="276">
        <f>N400 / AA816</f>
        <v>0</v>
      </c>
      <c r="Q400" s="129">
        <f t="shared" ref="Q400:Q431" si="217">IF(J400=0,0,G400*J400*V400/M400)</f>
        <v>0</v>
      </c>
      <c r="R400" s="130">
        <f>Q400 / AA750*100</f>
        <v>0</v>
      </c>
      <c r="S400" s="286">
        <f>Q400 / AA816*100</f>
        <v>0</v>
      </c>
      <c r="T400" s="130">
        <f t="shared" ref="T400:T431" si="218">IF(S400&lt;0,R400,0)</f>
        <v>0</v>
      </c>
      <c r="U400" s="286">
        <f t="shared" ref="U400:U431" si="219">IF(S400&gt;0,R400,0)</f>
        <v>0</v>
      </c>
      <c r="V400" s="121">
        <f t="shared" ref="V400:V431" si="220">IF(EXACT(D400,UPPER(D400)),1,0.01)/X400</f>
        <v>1</v>
      </c>
      <c r="W400" s="121">
        <v>3</v>
      </c>
      <c r="X400" s="121">
        <v>1</v>
      </c>
      <c r="Y400" s="128">
        <f t="shared" ref="Y400:Y431" si="221">IF(AND(S400&lt;0,O400&gt;0),O400,0)</f>
        <v>0</v>
      </c>
      <c r="Z400" s="128">
        <f t="shared" ref="Z400:Z431" si="222">IF(AND(S400&gt;0,O400&gt;0),O400,0)</f>
        <v>0</v>
      </c>
      <c r="AA400" s="75"/>
      <c r="AB400" s="131">
        <f>_xll.BDH(C400,$AB$11,$D$1,$D$1)</f>
        <v>6906.5</v>
      </c>
      <c r="AC400" s="131">
        <f t="shared" ref="AC400:AC431" si="223">IF(OR(OR(F400="#N/A N/A",F400="#N/A Real Time"),OR(AB400="#N/A N/A",AB400="#N/A Real Time")),0,  F400 - AB400)</f>
        <v>87</v>
      </c>
      <c r="AD400" s="191">
        <f t="shared" ref="AD400:AD431" si="224">IF(OR(AB400=0,AB400="#N/A N/A"),0,AC400 / AB400*100)</f>
        <v>1.2596829074060667</v>
      </c>
      <c r="AE400" s="133">
        <v>0</v>
      </c>
      <c r="AF400" s="134">
        <f>IF(D400 = D816,1,_xll.BDP(K400,$AF$11)*L400)</f>
        <v>0.876</v>
      </c>
      <c r="AG400" s="135">
        <f>AC400*AE400*V400/AF400 / AI750</f>
        <v>0</v>
      </c>
      <c r="AH400" s="301">
        <f>AC400*AE400*V400/AF400 / AI816</f>
        <v>0</v>
      </c>
      <c r="AI400" s="78"/>
      <c r="AJ400" s="74"/>
      <c r="AK400" s="66"/>
    </row>
    <row r="401" spans="2:37" s="30" customFormat="1" ht="12" customHeight="1" x14ac:dyDescent="0.2">
      <c r="B401" s="121"/>
      <c r="C401" s="121" t="s">
        <v>664</v>
      </c>
      <c r="D401" s="121" t="str">
        <f>_xll.BDP(C401,$D$11)</f>
        <v>GBP</v>
      </c>
      <c r="E401" s="121" t="str">
        <f>_xll.BDP(C401,$E$11)</f>
        <v>FTSE 250 Index FU Jun18</v>
      </c>
      <c r="F401" s="122">
        <f>_xll.BDP(C401,$F$11)</f>
        <v>19282.5</v>
      </c>
      <c r="G401" s="122">
        <f>_xll.BDP(C401,$G$11)</f>
        <v>19058</v>
      </c>
      <c r="H401" s="123">
        <f t="shared" si="214"/>
        <v>-224.5</v>
      </c>
      <c r="I401" s="124">
        <f t="shared" si="215"/>
        <v>-1.1642681187605342</v>
      </c>
      <c r="J401" s="125">
        <v>0</v>
      </c>
      <c r="K401" s="121" t="str">
        <f>CONCATENATE(D816,D401, " Curncy")</f>
        <v>EURGBP Curncy</v>
      </c>
      <c r="L401" s="121">
        <f>IF(D401 = D816,1,_xll.BDP(K401,$L$11))</f>
        <v>1</v>
      </c>
      <c r="M401" s="264">
        <f>IF(D401 = D816,1,_xll.BDP(K401,$M$11)*L401)</f>
        <v>0.87560000000000004</v>
      </c>
      <c r="N401" s="127">
        <f t="shared" si="216"/>
        <v>0</v>
      </c>
      <c r="O401" s="128">
        <f>N401 / AA750</f>
        <v>0</v>
      </c>
      <c r="P401" s="276">
        <f>N401 / AA816</f>
        <v>0</v>
      </c>
      <c r="Q401" s="129">
        <f t="shared" si="217"/>
        <v>0</v>
      </c>
      <c r="R401" s="130">
        <f>Q401 / AA750*100</f>
        <v>0</v>
      </c>
      <c r="S401" s="286">
        <f>Q401 / AA816*100</f>
        <v>0</v>
      </c>
      <c r="T401" s="130">
        <f t="shared" si="218"/>
        <v>0</v>
      </c>
      <c r="U401" s="286">
        <f t="shared" si="219"/>
        <v>0</v>
      </c>
      <c r="V401" s="121">
        <f t="shared" si="220"/>
        <v>1</v>
      </c>
      <c r="W401" s="121">
        <v>3</v>
      </c>
      <c r="X401" s="121">
        <v>1</v>
      </c>
      <c r="Y401" s="128">
        <f t="shared" si="221"/>
        <v>0</v>
      </c>
      <c r="Z401" s="128">
        <f t="shared" si="222"/>
        <v>0</v>
      </c>
      <c r="AA401" s="75"/>
      <c r="AB401" s="131">
        <f>_xll.BDH(C401,$AB$11,$D$1,$D$1)</f>
        <v>19189.5</v>
      </c>
      <c r="AC401" s="131">
        <f t="shared" si="223"/>
        <v>93</v>
      </c>
      <c r="AD401" s="191">
        <f t="shared" si="224"/>
        <v>0.48464003752051904</v>
      </c>
      <c r="AE401" s="133">
        <v>0</v>
      </c>
      <c r="AF401" s="134">
        <f>IF(D401 = D816,1,_xll.BDP(K401,$AF$11)*L401)</f>
        <v>0.876</v>
      </c>
      <c r="AG401" s="135">
        <f>AC401*AE401*V401/AF401 / AI750</f>
        <v>0</v>
      </c>
      <c r="AH401" s="301">
        <f>AC401*AE401*V401/AF401 / AI816</f>
        <v>0</v>
      </c>
      <c r="AI401" s="78"/>
      <c r="AJ401" s="74"/>
      <c r="AK401" s="66"/>
    </row>
    <row r="402" spans="2:37" s="30" customFormat="1" ht="12" customHeight="1" x14ac:dyDescent="0.2">
      <c r="B402" s="121">
        <v>10212</v>
      </c>
      <c r="C402" s="121" t="s">
        <v>1128</v>
      </c>
      <c r="D402" s="121" t="str">
        <f>_xll.BDP(C402,$D$11)</f>
        <v>GBp</v>
      </c>
      <c r="E402" s="121" t="s">
        <v>1251</v>
      </c>
      <c r="F402" s="122">
        <f>_xll.BDP(C402,$F$11)</f>
        <v>859</v>
      </c>
      <c r="G402" s="122">
        <f>_xll.BDP(C402,$G$11)</f>
        <v>855.2</v>
      </c>
      <c r="H402" s="123">
        <f t="shared" si="214"/>
        <v>-3.7999999999999545</v>
      </c>
      <c r="I402" s="124">
        <f t="shared" si="215"/>
        <v>-0.44237485448195046</v>
      </c>
      <c r="J402" s="125">
        <v>0</v>
      </c>
      <c r="K402" s="121" t="str">
        <f>CONCATENATE(D816,D402, " Curncy")</f>
        <v>EURGBp Curncy</v>
      </c>
      <c r="L402" s="121">
        <f>IF(D402 = D816,1,_xll.BDP(K402,$L$11))</f>
        <v>1</v>
      </c>
      <c r="M402" s="264">
        <f>IF(D402 = D816,1,_xll.BDP(K402,$M$11)*L402)</f>
        <v>0.87560000000000004</v>
      </c>
      <c r="N402" s="127">
        <f t="shared" si="216"/>
        <v>0</v>
      </c>
      <c r="O402" s="128">
        <f>N402 / AA750</f>
        <v>0</v>
      </c>
      <c r="P402" s="276">
        <f>N402 / AA816</f>
        <v>0</v>
      </c>
      <c r="Q402" s="129">
        <f t="shared" si="217"/>
        <v>0</v>
      </c>
      <c r="R402" s="130">
        <f>Q402 / AA750*100</f>
        <v>0</v>
      </c>
      <c r="S402" s="286">
        <f>Q402 / AA816*100</f>
        <v>0</v>
      </c>
      <c r="T402" s="130">
        <f t="shared" si="218"/>
        <v>0</v>
      </c>
      <c r="U402" s="286">
        <f t="shared" si="219"/>
        <v>0</v>
      </c>
      <c r="V402" s="121">
        <f t="shared" si="220"/>
        <v>0.01</v>
      </c>
      <c r="W402" s="121">
        <v>0</v>
      </c>
      <c r="X402" s="121">
        <v>1</v>
      </c>
      <c r="Y402" s="128">
        <f t="shared" si="221"/>
        <v>0</v>
      </c>
      <c r="Z402" s="128">
        <f t="shared" si="222"/>
        <v>0</v>
      </c>
      <c r="AA402" s="75"/>
      <c r="AB402" s="131">
        <f>_xll.BDH(C402,$AB$11,$D$1,$D$1)</f>
        <v>867.8</v>
      </c>
      <c r="AC402" s="131">
        <f t="shared" si="223"/>
        <v>-8.7999999999999545</v>
      </c>
      <c r="AD402" s="191">
        <f t="shared" si="224"/>
        <v>-1.0140585388338275</v>
      </c>
      <c r="AE402" s="133">
        <v>0</v>
      </c>
      <c r="AF402" s="134">
        <f>IF(D402 = D816,1,_xll.BDP(K402,$AF$11)*L402)</f>
        <v>0.876</v>
      </c>
      <c r="AG402" s="135">
        <f>AC402*AE402*V402/AF402 / AI750</f>
        <v>0</v>
      </c>
      <c r="AH402" s="301">
        <f>AC402*AE402*V402/AF402 / AI816</f>
        <v>0</v>
      </c>
      <c r="AI402" s="78"/>
      <c r="AJ402" s="74"/>
      <c r="AK402" s="66"/>
    </row>
    <row r="403" spans="2:37" s="30" customFormat="1" ht="12" customHeight="1" x14ac:dyDescent="0.2">
      <c r="B403" s="121">
        <v>19456</v>
      </c>
      <c r="C403" s="121" t="s">
        <v>131</v>
      </c>
      <c r="D403" s="121" t="str">
        <f>_xll.BDP(C403,$D$11)</f>
        <v>GBp</v>
      </c>
      <c r="E403" s="121" t="s">
        <v>471</v>
      </c>
      <c r="F403" s="122">
        <f>_xll.BDP(C403,$F$11)</f>
        <v>1239</v>
      </c>
      <c r="G403" s="122">
        <f>_xll.BDP(C403,$G$11)</f>
        <v>1251</v>
      </c>
      <c r="H403" s="123">
        <f t="shared" si="214"/>
        <v>12</v>
      </c>
      <c r="I403" s="124">
        <f t="shared" si="215"/>
        <v>0.96852300242130751</v>
      </c>
      <c r="J403" s="125">
        <v>90000</v>
      </c>
      <c r="K403" s="121" t="str">
        <f>CONCATENATE(D816,D403, " Curncy")</f>
        <v>EURGBp Curncy</v>
      </c>
      <c r="L403" s="121">
        <f>IF(D403 = D816,1,_xll.BDP(K403,$L$11))</f>
        <v>1</v>
      </c>
      <c r="M403" s="264">
        <f>IF(D403 = D816,1,_xll.BDP(K403,$M$11)*L403)</f>
        <v>0.87560000000000004</v>
      </c>
      <c r="N403" s="127">
        <f t="shared" si="216"/>
        <v>12334.399269072635</v>
      </c>
      <c r="O403" s="128">
        <f>N403 / AA750</f>
        <v>7.4679171963445932E-5</v>
      </c>
      <c r="P403" s="276">
        <f>N403 / AA816</f>
        <v>6.8862378824121831E-5</v>
      </c>
      <c r="Q403" s="129">
        <f t="shared" si="217"/>
        <v>1285861.1238008223</v>
      </c>
      <c r="R403" s="130">
        <f>Q403 / AA750*100</f>
        <v>0.77853036771892392</v>
      </c>
      <c r="S403" s="286">
        <f>Q403 / AA816*100</f>
        <v>0.71789029924147008</v>
      </c>
      <c r="T403" s="130">
        <f t="shared" si="218"/>
        <v>0</v>
      </c>
      <c r="U403" s="286">
        <f t="shared" si="219"/>
        <v>0.77853036771892392</v>
      </c>
      <c r="V403" s="121">
        <f t="shared" si="220"/>
        <v>0.01</v>
      </c>
      <c r="W403" s="121">
        <v>0</v>
      </c>
      <c r="X403" s="121">
        <v>1</v>
      </c>
      <c r="Y403" s="128">
        <f t="shared" si="221"/>
        <v>0</v>
      </c>
      <c r="Z403" s="128">
        <f t="shared" si="222"/>
        <v>7.4679171963445932E-5</v>
      </c>
      <c r="AA403" s="75"/>
      <c r="AB403" s="131">
        <f>_xll.BDH(C403,$AB$11,$D$1,$D$1)</f>
        <v>1236</v>
      </c>
      <c r="AC403" s="131">
        <f t="shared" si="223"/>
        <v>3</v>
      </c>
      <c r="AD403" s="191">
        <f t="shared" si="224"/>
        <v>0.24271844660194172</v>
      </c>
      <c r="AE403" s="133">
        <v>90000</v>
      </c>
      <c r="AF403" s="134">
        <f>IF(D403 = D816,1,_xll.BDP(K403,$AF$11)*L403)</f>
        <v>0.876</v>
      </c>
      <c r="AG403" s="135">
        <f>AC403*AE403*V403/AF403 / AI750</f>
        <v>1.8531404648204548E-5</v>
      </c>
      <c r="AH403" s="301">
        <f>AC403*AE403*V403/AF403 / AI816</f>
        <v>1.7096075830599904E-5</v>
      </c>
      <c r="AI403" s="78"/>
      <c r="AJ403" s="74"/>
      <c r="AK403" s="66"/>
    </row>
    <row r="404" spans="2:37" s="30" customFormat="1" ht="12" customHeight="1" x14ac:dyDescent="0.2">
      <c r="B404" s="121">
        <v>7222</v>
      </c>
      <c r="C404" s="121" t="s">
        <v>130</v>
      </c>
      <c r="D404" s="121" t="str">
        <f>_xll.BDP(C404,$D$11)</f>
        <v>GBp</v>
      </c>
      <c r="E404" s="121" t="s">
        <v>472</v>
      </c>
      <c r="F404" s="122">
        <f>_xll.BDP(C404,$F$11)</f>
        <v>142.9</v>
      </c>
      <c r="G404" s="122">
        <f>_xll.BDP(C404,$G$11)</f>
        <v>140.625</v>
      </c>
      <c r="H404" s="123">
        <f t="shared" si="214"/>
        <v>-2.2750000000000057</v>
      </c>
      <c r="I404" s="124">
        <f t="shared" si="215"/>
        <v>-1.5920223932820194</v>
      </c>
      <c r="J404" s="125">
        <v>1358000</v>
      </c>
      <c r="K404" s="121" t="str">
        <f>CONCATENATE(D816,D404, " Curncy")</f>
        <v>EURGBp Curncy</v>
      </c>
      <c r="L404" s="121">
        <f>IF(D404 = D816,1,_xll.BDP(K404,$L$11))</f>
        <v>1</v>
      </c>
      <c r="M404" s="264">
        <f>IF(D404 = D816,1,_xll.BDP(K404,$M$11)*L404)</f>
        <v>0.87560000000000004</v>
      </c>
      <c r="N404" s="127">
        <f t="shared" si="216"/>
        <v>-35283.805390589398</v>
      </c>
      <c r="O404" s="128">
        <f>N404 / AA750</f>
        <v>-2.1362737761339686E-4</v>
      </c>
      <c r="P404" s="276">
        <f>N404 / AA816</f>
        <v>-1.9698784838720714E-4</v>
      </c>
      <c r="Q404" s="129">
        <f t="shared" si="217"/>
        <v>2181004.454088625</v>
      </c>
      <c r="R404" s="130">
        <f>Q404 / AA750*100</f>
        <v>1.3204989000828071</v>
      </c>
      <c r="S404" s="286">
        <f>Q404 / AA816*100</f>
        <v>1.2176446672286128</v>
      </c>
      <c r="T404" s="130">
        <f t="shared" si="218"/>
        <v>0</v>
      </c>
      <c r="U404" s="286">
        <f t="shared" si="219"/>
        <v>1.3204989000828071</v>
      </c>
      <c r="V404" s="121">
        <f t="shared" si="220"/>
        <v>0.01</v>
      </c>
      <c r="W404" s="121">
        <v>0</v>
      </c>
      <c r="X404" s="121">
        <v>1</v>
      </c>
      <c r="Y404" s="128">
        <f t="shared" si="221"/>
        <v>0</v>
      </c>
      <c r="Z404" s="128">
        <f t="shared" si="222"/>
        <v>0</v>
      </c>
      <c r="AA404" s="75"/>
      <c r="AB404" s="131">
        <f>_xll.BDH(C404,$AB$11,$D$1,$D$1)</f>
        <v>146.75</v>
      </c>
      <c r="AC404" s="131">
        <f t="shared" si="223"/>
        <v>-3.8499999999999943</v>
      </c>
      <c r="AD404" s="191">
        <f t="shared" si="224"/>
        <v>-2.6235093696763165</v>
      </c>
      <c r="AE404" s="133">
        <v>1358000</v>
      </c>
      <c r="AF404" s="134">
        <f>IF(D404 = D816,1,_xll.BDP(K404,$AF$11)*L404)</f>
        <v>0.876</v>
      </c>
      <c r="AG404" s="135">
        <f>AC404*AE404*V404/AF404 / AI750</f>
        <v>-3.5884349230447298E-4</v>
      </c>
      <c r="AH404" s="301">
        <f>AC404*AE404*V404/AF404 / AI816</f>
        <v>-3.3104967875972354E-4</v>
      </c>
      <c r="AI404" s="78"/>
      <c r="AJ404" s="74"/>
      <c r="AK404" s="66"/>
    </row>
    <row r="405" spans="2:37" s="30" customFormat="1" ht="12" customHeight="1" x14ac:dyDescent="0.2">
      <c r="B405" s="121">
        <v>10244</v>
      </c>
      <c r="C405" s="121" t="s">
        <v>1129</v>
      </c>
      <c r="D405" s="121" t="str">
        <f>_xll.BDP(C405,$D$11)</f>
        <v>GBp</v>
      </c>
      <c r="E405" s="121" t="s">
        <v>1252</v>
      </c>
      <c r="F405" s="122">
        <f>_xll.BDP(C405,$F$11)</f>
        <v>1844</v>
      </c>
      <c r="G405" s="122">
        <f>_xll.BDP(C405,$G$11)</f>
        <v>1831.5</v>
      </c>
      <c r="H405" s="123">
        <f t="shared" si="214"/>
        <v>-12.5</v>
      </c>
      <c r="I405" s="124">
        <f t="shared" si="215"/>
        <v>-0.6778741865509762</v>
      </c>
      <c r="J405" s="125">
        <v>0</v>
      </c>
      <c r="K405" s="121" t="str">
        <f>CONCATENATE(D816,D405, " Curncy")</f>
        <v>EURGBp Curncy</v>
      </c>
      <c r="L405" s="121">
        <f>IF(D405 = D816,1,_xll.BDP(K405,$L$11))</f>
        <v>1</v>
      </c>
      <c r="M405" s="264">
        <f>IF(D405 = D816,1,_xll.BDP(K405,$M$11)*L405)</f>
        <v>0.87560000000000004</v>
      </c>
      <c r="N405" s="127">
        <f t="shared" si="216"/>
        <v>0</v>
      </c>
      <c r="O405" s="128">
        <f>N405 / AA750</f>
        <v>0</v>
      </c>
      <c r="P405" s="276">
        <f>N405 / AA816</f>
        <v>0</v>
      </c>
      <c r="Q405" s="129">
        <f t="shared" si="217"/>
        <v>0</v>
      </c>
      <c r="R405" s="130">
        <f>Q405 / AA750*100</f>
        <v>0</v>
      </c>
      <c r="S405" s="286">
        <f>Q405 / AA816*100</f>
        <v>0</v>
      </c>
      <c r="T405" s="130">
        <f t="shared" si="218"/>
        <v>0</v>
      </c>
      <c r="U405" s="286">
        <f t="shared" si="219"/>
        <v>0</v>
      </c>
      <c r="V405" s="121">
        <f t="shared" si="220"/>
        <v>0.01</v>
      </c>
      <c r="W405" s="121">
        <v>0</v>
      </c>
      <c r="X405" s="121">
        <v>1</v>
      </c>
      <c r="Y405" s="128">
        <f t="shared" si="221"/>
        <v>0</v>
      </c>
      <c r="Z405" s="128">
        <f t="shared" si="222"/>
        <v>0</v>
      </c>
      <c r="AA405" s="75"/>
      <c r="AB405" s="131">
        <f>_xll.BDH(C405,$AB$11,$D$1,$D$1)</f>
        <v>1845.5</v>
      </c>
      <c r="AC405" s="131">
        <f t="shared" si="223"/>
        <v>-1.5</v>
      </c>
      <c r="AD405" s="191">
        <f t="shared" si="224"/>
        <v>-8.1278786236792203E-2</v>
      </c>
      <c r="AE405" s="133">
        <v>0</v>
      </c>
      <c r="AF405" s="134">
        <f>IF(D405 = D816,1,_xll.BDP(K405,$AF$11)*L405)</f>
        <v>0.876</v>
      </c>
      <c r="AG405" s="135">
        <f>AC405*AE405*V405/AF405 / AI750</f>
        <v>0</v>
      </c>
      <c r="AH405" s="301">
        <f>AC405*AE405*V405/AF405 / AI816</f>
        <v>0</v>
      </c>
      <c r="AI405" s="78"/>
      <c r="AJ405" s="74"/>
      <c r="AK405" s="66"/>
    </row>
    <row r="406" spans="2:37" s="30" customFormat="1" ht="12" customHeight="1" x14ac:dyDescent="0.2">
      <c r="B406" s="121">
        <v>6444</v>
      </c>
      <c r="C406" s="121" t="s">
        <v>1130</v>
      </c>
      <c r="D406" s="121" t="str">
        <f>_xll.BDP(C406,$D$11)</f>
        <v>GBp</v>
      </c>
      <c r="E406" s="121" t="s">
        <v>1253</v>
      </c>
      <c r="F406" s="122">
        <f>_xll.BDP(C406,$F$11)</f>
        <v>734.2</v>
      </c>
      <c r="G406" s="122">
        <f>_xll.BDP(C406,$G$11)</f>
        <v>725.8</v>
      </c>
      <c r="H406" s="123">
        <f t="shared" si="214"/>
        <v>-8.4000000000000909</v>
      </c>
      <c r="I406" s="124">
        <f t="shared" si="215"/>
        <v>-1.1441024244075308</v>
      </c>
      <c r="J406" s="125">
        <v>0</v>
      </c>
      <c r="K406" s="121" t="str">
        <f>CONCATENATE(D816,D406, " Curncy")</f>
        <v>EURGBp Curncy</v>
      </c>
      <c r="L406" s="121">
        <f>IF(D406 = D816,1,_xll.BDP(K406,$L$11))</f>
        <v>1</v>
      </c>
      <c r="M406" s="264">
        <f>IF(D406 = D816,1,_xll.BDP(K406,$M$11)*L406)</f>
        <v>0.87560000000000004</v>
      </c>
      <c r="N406" s="127">
        <f t="shared" si="216"/>
        <v>0</v>
      </c>
      <c r="O406" s="128">
        <f>N406 / AA750</f>
        <v>0</v>
      </c>
      <c r="P406" s="276">
        <f>N406 / AA816</f>
        <v>0</v>
      </c>
      <c r="Q406" s="129">
        <f t="shared" si="217"/>
        <v>0</v>
      </c>
      <c r="R406" s="130">
        <f>Q406 / AA750*100</f>
        <v>0</v>
      </c>
      <c r="S406" s="286">
        <f>Q406 / AA816*100</f>
        <v>0</v>
      </c>
      <c r="T406" s="130">
        <f t="shared" si="218"/>
        <v>0</v>
      </c>
      <c r="U406" s="286">
        <f t="shared" si="219"/>
        <v>0</v>
      </c>
      <c r="V406" s="121">
        <f t="shared" si="220"/>
        <v>0.01</v>
      </c>
      <c r="W406" s="121">
        <v>0</v>
      </c>
      <c r="X406" s="121">
        <v>1</v>
      </c>
      <c r="Y406" s="128">
        <f t="shared" si="221"/>
        <v>0</v>
      </c>
      <c r="Z406" s="128">
        <f t="shared" si="222"/>
        <v>0</v>
      </c>
      <c r="AA406" s="75"/>
      <c r="AB406" s="131">
        <f>_xll.BDH(C406,$AB$11,$D$1,$D$1)</f>
        <v>728.6</v>
      </c>
      <c r="AC406" s="131">
        <f t="shared" si="223"/>
        <v>5.6000000000000227</v>
      </c>
      <c r="AD406" s="191">
        <f t="shared" si="224"/>
        <v>0.76859730990941844</v>
      </c>
      <c r="AE406" s="133">
        <v>0</v>
      </c>
      <c r="AF406" s="134">
        <f>IF(D406 = D816,1,_xll.BDP(K406,$AF$11)*L406)</f>
        <v>0.876</v>
      </c>
      <c r="AG406" s="135">
        <f>AC406*AE406*V406/AF406 / AI750</f>
        <v>0</v>
      </c>
      <c r="AH406" s="301">
        <f>AC406*AE406*V406/AF406 / AI816</f>
        <v>0</v>
      </c>
      <c r="AI406" s="78"/>
      <c r="AJ406" s="74"/>
      <c r="AK406" s="66"/>
    </row>
    <row r="407" spans="2:37" s="30" customFormat="1" ht="12" customHeight="1" x14ac:dyDescent="0.2">
      <c r="B407" s="121">
        <v>21307</v>
      </c>
      <c r="C407" s="121" t="s">
        <v>129</v>
      </c>
      <c r="D407" s="121" t="str">
        <f>_xll.BDP(C407,$D$11)</f>
        <v>GBp</v>
      </c>
      <c r="E407" s="121" t="s">
        <v>380</v>
      </c>
      <c r="F407" s="122">
        <f>_xll.BDP(C407,$F$11)</f>
        <v>26.25</v>
      </c>
      <c r="G407" s="122">
        <f>_xll.BDP(C407,$G$11)</f>
        <v>26.25</v>
      </c>
      <c r="H407" s="123">
        <f t="shared" si="214"/>
        <v>0</v>
      </c>
      <c r="I407" s="124">
        <f t="shared" si="215"/>
        <v>0</v>
      </c>
      <c r="J407" s="125">
        <v>1800000</v>
      </c>
      <c r="K407" s="121" t="str">
        <f>CONCATENATE(D816,D407, " Curncy")</f>
        <v>EURGBp Curncy</v>
      </c>
      <c r="L407" s="121">
        <f>IF(D407 = D816,1,_xll.BDP(K407,$L$11))</f>
        <v>1</v>
      </c>
      <c r="M407" s="264">
        <f>IF(D407 = D816,1,_xll.BDP(K407,$M$11)*L407)</f>
        <v>0.87560000000000004</v>
      </c>
      <c r="N407" s="127">
        <f t="shared" si="216"/>
        <v>0</v>
      </c>
      <c r="O407" s="128">
        <f>N407 / AA750</f>
        <v>0</v>
      </c>
      <c r="P407" s="276">
        <f>N407 / AA816</f>
        <v>0</v>
      </c>
      <c r="Q407" s="129">
        <f t="shared" si="217"/>
        <v>539629.96802192775</v>
      </c>
      <c r="R407" s="130">
        <f>Q407 / AA750*100</f>
        <v>0.32672137734007595</v>
      </c>
      <c r="S407" s="286">
        <f>Q407 / AA816*100</f>
        <v>0.30127290735553297</v>
      </c>
      <c r="T407" s="130">
        <f t="shared" si="218"/>
        <v>0</v>
      </c>
      <c r="U407" s="286">
        <f t="shared" si="219"/>
        <v>0.32672137734007595</v>
      </c>
      <c r="V407" s="121">
        <f t="shared" si="220"/>
        <v>0.01</v>
      </c>
      <c r="W407" s="121">
        <v>0</v>
      </c>
      <c r="X407" s="121">
        <v>1</v>
      </c>
      <c r="Y407" s="128">
        <f t="shared" si="221"/>
        <v>0</v>
      </c>
      <c r="Z407" s="128">
        <f t="shared" si="222"/>
        <v>0</v>
      </c>
      <c r="AA407" s="75"/>
      <c r="AB407" s="131">
        <f>_xll.BDH(C407,$AB$11,$D$1,$D$1)</f>
        <v>27.25</v>
      </c>
      <c r="AC407" s="131">
        <f t="shared" si="223"/>
        <v>-1</v>
      </c>
      <c r="AD407" s="191">
        <f t="shared" si="224"/>
        <v>-3.669724770642202</v>
      </c>
      <c r="AE407" s="133">
        <v>1800000</v>
      </c>
      <c r="AF407" s="134">
        <f>IF(D407 = D816,1,_xll.BDP(K407,$AF$11)*L407)</f>
        <v>0.876</v>
      </c>
      <c r="AG407" s="135">
        <f>AC407*AE407*V407/AF407 / AI750</f>
        <v>-1.2354269765469698E-4</v>
      </c>
      <c r="AH407" s="301">
        <f>AC407*AE407*V407/AF407 / AI816</f>
        <v>-1.1397383887066603E-4</v>
      </c>
      <c r="AI407" s="78"/>
      <c r="AJ407" s="74"/>
      <c r="AK407" s="66"/>
    </row>
    <row r="408" spans="2:37" s="30" customFormat="1" ht="12" customHeight="1" x14ac:dyDescent="0.2">
      <c r="B408" s="121">
        <v>6019</v>
      </c>
      <c r="C408" s="121" t="s">
        <v>128</v>
      </c>
      <c r="D408" s="121" t="str">
        <f>_xll.BDP(C408,$D$11)</f>
        <v>GBp</v>
      </c>
      <c r="E408" s="121" t="s">
        <v>473</v>
      </c>
      <c r="F408" s="122">
        <f>_xll.BDP(C408,$F$11)</f>
        <v>1661</v>
      </c>
      <c r="G408" s="122">
        <f>_xll.BDP(C408,$G$11)</f>
        <v>1651.6</v>
      </c>
      <c r="H408" s="123">
        <f t="shared" si="214"/>
        <v>-9.4000000000000909</v>
      </c>
      <c r="I408" s="124">
        <f t="shared" si="215"/>
        <v>-0.56592414208308794</v>
      </c>
      <c r="J408" s="125">
        <v>-185000</v>
      </c>
      <c r="K408" s="121" t="str">
        <f>CONCATENATE(D816,D408, " Curncy")</f>
        <v>EURGBp Curncy</v>
      </c>
      <c r="L408" s="121">
        <f>IF(D408 = D816,1,_xll.BDP(K408,$L$11))</f>
        <v>1</v>
      </c>
      <c r="M408" s="264">
        <f>IF(D408 = D816,1,_xll.BDP(K408,$M$11)*L408)</f>
        <v>0.87560000000000004</v>
      </c>
      <c r="N408" s="127">
        <f t="shared" si="216"/>
        <v>19860.666971219925</v>
      </c>
      <c r="O408" s="128">
        <f>N408 / AA750</f>
        <v>1.2024729633743864E-4</v>
      </c>
      <c r="P408" s="276">
        <f>N408 / AA816</f>
        <v>1.1088118219921205E-4</v>
      </c>
      <c r="Q408" s="129">
        <f t="shared" si="217"/>
        <v>-3489561.4435815439</v>
      </c>
      <c r="R408" s="130">
        <f>Q408 / AA750*100</f>
        <v>-2.112770581179912</v>
      </c>
      <c r="S408" s="286">
        <f>Q408 / AA816*100</f>
        <v>-1.9482059629810304</v>
      </c>
      <c r="T408" s="130">
        <f t="shared" si="218"/>
        <v>-2.112770581179912</v>
      </c>
      <c r="U408" s="286">
        <f t="shared" si="219"/>
        <v>0</v>
      </c>
      <c r="V408" s="121">
        <f t="shared" si="220"/>
        <v>0.01</v>
      </c>
      <c r="W408" s="121">
        <v>0</v>
      </c>
      <c r="X408" s="121">
        <v>1</v>
      </c>
      <c r="Y408" s="128">
        <f t="shared" si="221"/>
        <v>1.2024729633743864E-4</v>
      </c>
      <c r="Z408" s="128">
        <f t="shared" si="222"/>
        <v>0</v>
      </c>
      <c r="AA408" s="75"/>
      <c r="AB408" s="131">
        <f>_xll.BDH(C408,$AB$11,$D$1,$D$1)</f>
        <v>1681</v>
      </c>
      <c r="AC408" s="131">
        <f t="shared" si="223"/>
        <v>-20</v>
      </c>
      <c r="AD408" s="191">
        <f t="shared" si="224"/>
        <v>-1.1897679952409279</v>
      </c>
      <c r="AE408" s="133">
        <v>-185000</v>
      </c>
      <c r="AF408" s="134">
        <f>IF(D408 = D816,1,_xll.BDP(K408,$AF$11)*L408)</f>
        <v>0.876</v>
      </c>
      <c r="AG408" s="135">
        <f>AC408*AE408*V408/AF408 / AI750</f>
        <v>2.5394887851243271E-4</v>
      </c>
      <c r="AH408" s="301">
        <f>AC408*AE408*V408/AF408 / AI816</f>
        <v>2.3427955767859129E-4</v>
      </c>
      <c r="AI408" s="78"/>
      <c r="AJ408" s="74"/>
      <c r="AK408" s="66"/>
    </row>
    <row r="409" spans="2:37" s="30" customFormat="1" ht="12" customHeight="1" x14ac:dyDescent="0.2">
      <c r="B409" s="121">
        <v>6408</v>
      </c>
      <c r="C409" s="121" t="s">
        <v>127</v>
      </c>
      <c r="D409" s="121" t="str">
        <f>_xll.BDP(C409,$D$11)</f>
        <v>GBp</v>
      </c>
      <c r="E409" s="121" t="s">
        <v>474</v>
      </c>
      <c r="F409" s="122">
        <f>_xll.BDP(C409,$F$11)</f>
        <v>921</v>
      </c>
      <c r="G409" s="122">
        <f>_xll.BDP(C409,$G$11)</f>
        <v>920</v>
      </c>
      <c r="H409" s="123">
        <f t="shared" si="214"/>
        <v>-1</v>
      </c>
      <c r="I409" s="124">
        <f t="shared" si="215"/>
        <v>-0.10857763300760044</v>
      </c>
      <c r="J409" s="125">
        <v>-160000</v>
      </c>
      <c r="K409" s="121" t="str">
        <f>CONCATENATE(D816,D409, " Curncy")</f>
        <v>EURGBp Curncy</v>
      </c>
      <c r="L409" s="121">
        <f>IF(D409 = D816,1,_xll.BDP(K409,$L$11))</f>
        <v>1</v>
      </c>
      <c r="M409" s="264">
        <f>IF(D409 = D816,1,_xll.BDP(K409,$M$11)*L409)</f>
        <v>0.87560000000000004</v>
      </c>
      <c r="N409" s="127">
        <f t="shared" si="216"/>
        <v>1827.3184102329831</v>
      </c>
      <c r="O409" s="128">
        <f>N409 / AA750</f>
        <v>1.106358103162162E-5</v>
      </c>
      <c r="P409" s="276">
        <f>N409 / AA816</f>
        <v>1.0201833899869902E-5</v>
      </c>
      <c r="Q409" s="129">
        <f t="shared" si="217"/>
        <v>-1681132.9374143444</v>
      </c>
      <c r="R409" s="130">
        <f>Q409 / AA750*100</f>
        <v>-1.017849454909189</v>
      </c>
      <c r="S409" s="286">
        <f>Q409 / AA816*100</f>
        <v>-0.93856871878803083</v>
      </c>
      <c r="T409" s="130">
        <f t="shared" si="218"/>
        <v>-1.017849454909189</v>
      </c>
      <c r="U409" s="286">
        <f t="shared" si="219"/>
        <v>0</v>
      </c>
      <c r="V409" s="121">
        <f t="shared" si="220"/>
        <v>0.01</v>
      </c>
      <c r="W409" s="121">
        <v>0</v>
      </c>
      <c r="X409" s="121">
        <v>1</v>
      </c>
      <c r="Y409" s="128">
        <f t="shared" si="221"/>
        <v>1.106358103162162E-5</v>
      </c>
      <c r="Z409" s="128">
        <f t="shared" si="222"/>
        <v>0</v>
      </c>
      <c r="AA409" s="75"/>
      <c r="AB409" s="131">
        <f>_xll.BDH(C409,$AB$11,$D$1,$D$1)</f>
        <v>947.8</v>
      </c>
      <c r="AC409" s="131">
        <f t="shared" si="223"/>
        <v>-26.799999999999955</v>
      </c>
      <c r="AD409" s="191">
        <f t="shared" si="224"/>
        <v>-2.8276007596539308</v>
      </c>
      <c r="AE409" s="133">
        <v>-160000</v>
      </c>
      <c r="AF409" s="134">
        <f>IF(D409 = D816,1,_xll.BDP(K409,$AF$11)*L409)</f>
        <v>0.876</v>
      </c>
      <c r="AG409" s="135">
        <f>AC409*AE409*V409/AF409 / AI750</f>
        <v>2.9430615974629989E-4</v>
      </c>
      <c r="AH409" s="301">
        <f>AC409*AE409*V409/AF409 / AI816</f>
        <v>2.7151101170967506E-4</v>
      </c>
      <c r="AI409" s="78"/>
      <c r="AJ409" s="74"/>
      <c r="AK409" s="66"/>
    </row>
    <row r="410" spans="2:37" s="30" customFormat="1" ht="12" customHeight="1" x14ac:dyDescent="0.2">
      <c r="B410" s="121">
        <v>10264</v>
      </c>
      <c r="C410" s="121" t="s">
        <v>126</v>
      </c>
      <c r="D410" s="121" t="str">
        <f>_xll.BDP(C410,$D$11)</f>
        <v>GBp</v>
      </c>
      <c r="E410" s="121" t="s">
        <v>475</v>
      </c>
      <c r="F410" s="122">
        <f>_xll.BDP(C410,$F$11)</f>
        <v>380.6</v>
      </c>
      <c r="G410" s="122">
        <f>_xll.BDP(C410,$G$11)</f>
        <v>377.2</v>
      </c>
      <c r="H410" s="123">
        <f t="shared" si="214"/>
        <v>-3.4000000000000341</v>
      </c>
      <c r="I410" s="124">
        <f t="shared" si="215"/>
        <v>-0.89332632685234725</v>
      </c>
      <c r="J410" s="125">
        <v>-1032000</v>
      </c>
      <c r="K410" s="121" t="str">
        <f>CONCATENATE(D816,D410, " Curncy")</f>
        <v>EURGBp Curncy</v>
      </c>
      <c r="L410" s="121">
        <f>IF(D410 = D816,1,_xll.BDP(K410,$L$11))</f>
        <v>1</v>
      </c>
      <c r="M410" s="264">
        <f>IF(D410 = D816,1,_xll.BDP(K410,$M$11)*L410)</f>
        <v>0.87560000000000004</v>
      </c>
      <c r="N410" s="127">
        <f t="shared" si="216"/>
        <v>40073.092736409722</v>
      </c>
      <c r="O410" s="128">
        <f>N410 / AA750</f>
        <v>2.4262433202346456E-4</v>
      </c>
      <c r="P410" s="276">
        <f>N410 / AA816</f>
        <v>2.2372621742414918E-4</v>
      </c>
      <c r="Q410" s="129">
        <f t="shared" si="217"/>
        <v>-4445756.052992234</v>
      </c>
      <c r="R410" s="130">
        <f>Q410 / AA750*100</f>
        <v>-2.6917028835073507</v>
      </c>
      <c r="S410" s="286">
        <f>Q410 / AA816*100</f>
        <v>-2.4820449768349477</v>
      </c>
      <c r="T410" s="130">
        <f t="shared" si="218"/>
        <v>-2.6917028835073507</v>
      </c>
      <c r="U410" s="286">
        <f t="shared" si="219"/>
        <v>0</v>
      </c>
      <c r="V410" s="121">
        <f t="shared" si="220"/>
        <v>0.01</v>
      </c>
      <c r="W410" s="121">
        <v>0</v>
      </c>
      <c r="X410" s="121">
        <v>1</v>
      </c>
      <c r="Y410" s="128">
        <f t="shared" si="221"/>
        <v>2.4262433202346456E-4</v>
      </c>
      <c r="Z410" s="128">
        <f t="shared" si="222"/>
        <v>0</v>
      </c>
      <c r="AA410" s="75"/>
      <c r="AB410" s="131">
        <f>_xll.BDH(C410,$AB$11,$D$1,$D$1)</f>
        <v>375.6</v>
      </c>
      <c r="AC410" s="131">
        <f t="shared" si="223"/>
        <v>5</v>
      </c>
      <c r="AD410" s="191">
        <f t="shared" si="224"/>
        <v>1.331203407880724</v>
      </c>
      <c r="AE410" s="133">
        <v>-1032000</v>
      </c>
      <c r="AF410" s="134">
        <f>IF(D410 = D816,1,_xll.BDP(K410,$AF$11)*L410)</f>
        <v>0.876</v>
      </c>
      <c r="AG410" s="135">
        <f>AC410*AE410*V410/AF410 / AI750</f>
        <v>-3.5415573327679799E-4</v>
      </c>
      <c r="AH410" s="301">
        <f>AC410*AE410*V410/AF410 / AI816</f>
        <v>-3.2672500476257595E-4</v>
      </c>
      <c r="AI410" s="78"/>
      <c r="AJ410" s="74"/>
      <c r="AK410" s="66"/>
    </row>
    <row r="411" spans="2:37" s="30" customFormat="1" ht="12" customHeight="1" x14ac:dyDescent="0.2">
      <c r="B411" s="121">
        <v>8447</v>
      </c>
      <c r="C411" s="121" t="s">
        <v>1131</v>
      </c>
      <c r="D411" s="121" t="str">
        <f>_xll.BDP(C411,$D$11)</f>
        <v>GBp</v>
      </c>
      <c r="E411" s="121" t="s">
        <v>1254</v>
      </c>
      <c r="F411" s="122">
        <f>_xll.BDP(C411,$F$11)</f>
        <v>1940</v>
      </c>
      <c r="G411" s="122">
        <f>_xll.BDP(C411,$G$11)</f>
        <v>1905.5</v>
      </c>
      <c r="H411" s="123">
        <f t="shared" si="214"/>
        <v>-34.5</v>
      </c>
      <c r="I411" s="124">
        <f t="shared" si="215"/>
        <v>-1.7783505154639174</v>
      </c>
      <c r="J411" s="125">
        <v>0</v>
      </c>
      <c r="K411" s="121" t="str">
        <f>CONCATENATE(D816,D411, " Curncy")</f>
        <v>EURGBp Curncy</v>
      </c>
      <c r="L411" s="121">
        <f>IF(D411 = D816,1,_xll.BDP(K411,$L$11))</f>
        <v>1</v>
      </c>
      <c r="M411" s="264">
        <f>IF(D411 = D816,1,_xll.BDP(K411,$M$11)*L411)</f>
        <v>0.87560000000000004</v>
      </c>
      <c r="N411" s="127">
        <f t="shared" si="216"/>
        <v>0</v>
      </c>
      <c r="O411" s="128">
        <f>N411 / AA750</f>
        <v>0</v>
      </c>
      <c r="P411" s="276">
        <f>N411 / AA816</f>
        <v>0</v>
      </c>
      <c r="Q411" s="129">
        <f t="shared" si="217"/>
        <v>0</v>
      </c>
      <c r="R411" s="130">
        <f>Q411 / AA750*100</f>
        <v>0</v>
      </c>
      <c r="S411" s="286">
        <f>Q411 / AA816*100</f>
        <v>0</v>
      </c>
      <c r="T411" s="130">
        <f t="shared" si="218"/>
        <v>0</v>
      </c>
      <c r="U411" s="286">
        <f t="shared" si="219"/>
        <v>0</v>
      </c>
      <c r="V411" s="121">
        <f t="shared" si="220"/>
        <v>0.01</v>
      </c>
      <c r="W411" s="121">
        <v>0</v>
      </c>
      <c r="X411" s="121">
        <v>1</v>
      </c>
      <c r="Y411" s="128">
        <f t="shared" si="221"/>
        <v>0</v>
      </c>
      <c r="Z411" s="128">
        <f t="shared" si="222"/>
        <v>0</v>
      </c>
      <c r="AA411" s="75"/>
      <c r="AB411" s="131">
        <f>_xll.BDH(C411,$AB$11,$D$1,$D$1)</f>
        <v>1940.5</v>
      </c>
      <c r="AC411" s="131">
        <f t="shared" si="223"/>
        <v>-0.5</v>
      </c>
      <c r="AD411" s="191">
        <f t="shared" si="224"/>
        <v>-2.5766555011594951E-2</v>
      </c>
      <c r="AE411" s="133">
        <v>0</v>
      </c>
      <c r="AF411" s="134">
        <f>IF(D411 = D816,1,_xll.BDP(K411,$AF$11)*L411)</f>
        <v>0.876</v>
      </c>
      <c r="AG411" s="135">
        <f>AC411*AE411*V411/AF411 / AI750</f>
        <v>0</v>
      </c>
      <c r="AH411" s="301">
        <f>AC411*AE411*V411/AF411 / AI816</f>
        <v>0</v>
      </c>
      <c r="AI411" s="78"/>
      <c r="AJ411" s="74"/>
      <c r="AK411" s="66"/>
    </row>
    <row r="412" spans="2:37" s="30" customFormat="1" ht="12" customHeight="1" x14ac:dyDescent="0.2">
      <c r="B412" s="121">
        <v>7274</v>
      </c>
      <c r="C412" s="121" t="s">
        <v>1132</v>
      </c>
      <c r="D412" s="121" t="str">
        <f>_xll.BDP(C412,$D$11)</f>
        <v>GBp</v>
      </c>
      <c r="E412" s="121" t="s">
        <v>1255</v>
      </c>
      <c r="F412" s="122">
        <f>_xll.BDP(C412,$F$11)</f>
        <v>2491</v>
      </c>
      <c r="G412" s="122">
        <f>_xll.BDP(C412,$G$11)</f>
        <v>2450</v>
      </c>
      <c r="H412" s="123">
        <f t="shared" si="214"/>
        <v>-41</v>
      </c>
      <c r="I412" s="124">
        <f t="shared" si="215"/>
        <v>-1.6459253311922921</v>
      </c>
      <c r="J412" s="125">
        <v>0</v>
      </c>
      <c r="K412" s="121" t="str">
        <f>CONCATENATE(D816,D412, " Curncy")</f>
        <v>EURGBp Curncy</v>
      </c>
      <c r="L412" s="121">
        <f>IF(D412 = D816,1,_xll.BDP(K412,$L$11))</f>
        <v>1</v>
      </c>
      <c r="M412" s="264">
        <f>IF(D412 = D816,1,_xll.BDP(K412,$M$11)*L412)</f>
        <v>0.87560000000000004</v>
      </c>
      <c r="N412" s="127">
        <f t="shared" si="216"/>
        <v>0</v>
      </c>
      <c r="O412" s="128">
        <f>N412 / AA750</f>
        <v>0</v>
      </c>
      <c r="P412" s="276">
        <f>N412 / AA816</f>
        <v>0</v>
      </c>
      <c r="Q412" s="129">
        <f t="shared" si="217"/>
        <v>0</v>
      </c>
      <c r="R412" s="130">
        <f>Q412 / AA750*100</f>
        <v>0</v>
      </c>
      <c r="S412" s="286">
        <f>Q412 / AA816*100</f>
        <v>0</v>
      </c>
      <c r="T412" s="130">
        <f t="shared" si="218"/>
        <v>0</v>
      </c>
      <c r="U412" s="286">
        <f t="shared" si="219"/>
        <v>0</v>
      </c>
      <c r="V412" s="121">
        <f t="shared" si="220"/>
        <v>0.01</v>
      </c>
      <c r="W412" s="121">
        <v>0</v>
      </c>
      <c r="X412" s="121">
        <v>1</v>
      </c>
      <c r="Y412" s="128">
        <f t="shared" si="221"/>
        <v>0</v>
      </c>
      <c r="Z412" s="128">
        <f t="shared" si="222"/>
        <v>0</v>
      </c>
      <c r="AA412" s="75"/>
      <c r="AB412" s="131">
        <f>_xll.BDH(C412,$AB$11,$D$1,$D$1)</f>
        <v>2423</v>
      </c>
      <c r="AC412" s="131">
        <f t="shared" si="223"/>
        <v>68</v>
      </c>
      <c r="AD412" s="191">
        <f t="shared" si="224"/>
        <v>2.8064382996285597</v>
      </c>
      <c r="AE412" s="133">
        <v>0</v>
      </c>
      <c r="AF412" s="134">
        <f>IF(D412 = D816,1,_xll.BDP(K412,$AF$11)*L412)</f>
        <v>0.876</v>
      </c>
      <c r="AG412" s="135">
        <f>AC412*AE412*V412/AF412 / AI750</f>
        <v>0</v>
      </c>
      <c r="AH412" s="301">
        <f>AC412*AE412*V412/AF412 / AI816</f>
        <v>0</v>
      </c>
      <c r="AI412" s="78"/>
      <c r="AJ412" s="74"/>
      <c r="AK412" s="66"/>
    </row>
    <row r="413" spans="2:37" s="30" customFormat="1" ht="12" customHeight="1" x14ac:dyDescent="0.2">
      <c r="B413" s="121">
        <v>6034</v>
      </c>
      <c r="C413" s="121" t="s">
        <v>1133</v>
      </c>
      <c r="D413" s="121" t="str">
        <f>_xll.BDP(C413,$D$11)</f>
        <v>GBp</v>
      </c>
      <c r="E413" s="121" t="s">
        <v>1256</v>
      </c>
      <c r="F413" s="122">
        <f>_xll.BDP(C413,$F$11)</f>
        <v>4895.5</v>
      </c>
      <c r="G413" s="122">
        <f>_xll.BDP(C413,$G$11)</f>
        <v>4851</v>
      </c>
      <c r="H413" s="123">
        <f t="shared" si="214"/>
        <v>-44.5</v>
      </c>
      <c r="I413" s="124">
        <f t="shared" si="215"/>
        <v>-0.90899805944234502</v>
      </c>
      <c r="J413" s="125">
        <v>0</v>
      </c>
      <c r="K413" s="121" t="str">
        <f>CONCATENATE(D816,D413, " Curncy")</f>
        <v>EURGBp Curncy</v>
      </c>
      <c r="L413" s="121">
        <f>IF(D413 = D816,1,_xll.BDP(K413,$L$11))</f>
        <v>1</v>
      </c>
      <c r="M413" s="264">
        <f>IF(D413 = D816,1,_xll.BDP(K413,$M$11)*L413)</f>
        <v>0.87560000000000004</v>
      </c>
      <c r="N413" s="127">
        <f t="shared" si="216"/>
        <v>0</v>
      </c>
      <c r="O413" s="128">
        <f>N413 / AA750</f>
        <v>0</v>
      </c>
      <c r="P413" s="276">
        <f>N413 / AA816</f>
        <v>0</v>
      </c>
      <c r="Q413" s="129">
        <f t="shared" si="217"/>
        <v>0</v>
      </c>
      <c r="R413" s="130">
        <f>Q413 / AA750*100</f>
        <v>0</v>
      </c>
      <c r="S413" s="286">
        <f>Q413 / AA816*100</f>
        <v>0</v>
      </c>
      <c r="T413" s="130">
        <f t="shared" si="218"/>
        <v>0</v>
      </c>
      <c r="U413" s="286">
        <f t="shared" si="219"/>
        <v>0</v>
      </c>
      <c r="V413" s="121">
        <f t="shared" si="220"/>
        <v>0.01</v>
      </c>
      <c r="W413" s="121">
        <v>0</v>
      </c>
      <c r="X413" s="121">
        <v>1</v>
      </c>
      <c r="Y413" s="128">
        <f t="shared" si="221"/>
        <v>0</v>
      </c>
      <c r="Z413" s="128">
        <f t="shared" si="222"/>
        <v>0</v>
      </c>
      <c r="AA413" s="75"/>
      <c r="AB413" s="131">
        <f>_xll.BDH(C413,$AB$11,$D$1,$D$1)</f>
        <v>4866</v>
      </c>
      <c r="AC413" s="131">
        <f t="shared" si="223"/>
        <v>29.5</v>
      </c>
      <c r="AD413" s="191">
        <f t="shared" si="224"/>
        <v>0.60624743115495272</v>
      </c>
      <c r="AE413" s="133">
        <v>0</v>
      </c>
      <c r="AF413" s="134">
        <f>IF(D413 = D816,1,_xll.BDP(K413,$AF$11)*L413)</f>
        <v>0.876</v>
      </c>
      <c r="AG413" s="135">
        <f>AC413*AE413*V413/AF413 / AI750</f>
        <v>0</v>
      </c>
      <c r="AH413" s="301">
        <f>AC413*AE413*V413/AF413 / AI816</f>
        <v>0</v>
      </c>
      <c r="AI413" s="78"/>
      <c r="AJ413" s="74"/>
      <c r="AK413" s="66"/>
    </row>
    <row r="414" spans="2:37" s="30" customFormat="1" ht="12" customHeight="1" x14ac:dyDescent="0.2">
      <c r="B414" s="121">
        <v>22425</v>
      </c>
      <c r="C414" s="121" t="s">
        <v>125</v>
      </c>
      <c r="D414" s="121" t="str">
        <f>_xll.BDP(C414,$D$11)</f>
        <v>GBp</v>
      </c>
      <c r="E414" s="121" t="s">
        <v>476</v>
      </c>
      <c r="F414" s="122">
        <f>_xll.BDP(C414,$F$11)</f>
        <v>350.6</v>
      </c>
      <c r="G414" s="122">
        <f>_xll.BDP(C414,$G$11)</f>
        <v>343.8</v>
      </c>
      <c r="H414" s="123">
        <f t="shared" si="214"/>
        <v>-6.8000000000000114</v>
      </c>
      <c r="I414" s="124">
        <f t="shared" si="215"/>
        <v>-1.9395322304620684</v>
      </c>
      <c r="J414" s="125">
        <v>-1126000</v>
      </c>
      <c r="K414" s="121" t="str">
        <f>CONCATENATE(D816,D414, " Curncy")</f>
        <v>EURGBp Curncy</v>
      </c>
      <c r="L414" s="121">
        <f>IF(D414 = D816,1,_xll.BDP(K414,$L$11))</f>
        <v>1</v>
      </c>
      <c r="M414" s="264">
        <f>IF(D414 = D816,1,_xll.BDP(K414,$M$11)*L414)</f>
        <v>0.87560000000000004</v>
      </c>
      <c r="N414" s="127">
        <f t="shared" si="216"/>
        <v>87446.322521699549</v>
      </c>
      <c r="O414" s="128">
        <f>N414 / AA750</f>
        <v>5.294476702682535E-4</v>
      </c>
      <c r="P414" s="276">
        <f>N414 / AA816</f>
        <v>4.8820876127827491E-4</v>
      </c>
      <c r="Q414" s="129">
        <f t="shared" si="217"/>
        <v>-4421183.1886706259</v>
      </c>
      <c r="R414" s="130">
        <f>Q414 / AA750*100</f>
        <v>-2.6768251329150772</v>
      </c>
      <c r="S414" s="286">
        <f>Q414 / AA816*100</f>
        <v>-2.4683260606980979</v>
      </c>
      <c r="T414" s="130">
        <f t="shared" si="218"/>
        <v>-2.6768251329150772</v>
      </c>
      <c r="U414" s="286">
        <f t="shared" si="219"/>
        <v>0</v>
      </c>
      <c r="V414" s="121">
        <f t="shared" si="220"/>
        <v>0.01</v>
      </c>
      <c r="W414" s="121">
        <v>0</v>
      </c>
      <c r="X414" s="121">
        <v>1</v>
      </c>
      <c r="Y414" s="128">
        <f t="shared" si="221"/>
        <v>5.294476702682535E-4</v>
      </c>
      <c r="Z414" s="128">
        <f t="shared" si="222"/>
        <v>0</v>
      </c>
      <c r="AA414" s="75"/>
      <c r="AB414" s="131">
        <f>_xll.BDH(C414,$AB$11,$D$1,$D$1)</f>
        <v>341.4</v>
      </c>
      <c r="AC414" s="131">
        <f t="shared" si="223"/>
        <v>9.2000000000000455</v>
      </c>
      <c r="AD414" s="191">
        <f t="shared" si="224"/>
        <v>2.6947861745752917</v>
      </c>
      <c r="AE414" s="133">
        <v>-1126000</v>
      </c>
      <c r="AF414" s="134">
        <f>IF(D414 = D816,1,_xll.BDP(K414,$AF$11)*L414)</f>
        <v>0.876</v>
      </c>
      <c r="AG414" s="135">
        <f>AC414*AE414*V414/AF414 / AI750</f>
        <v>-7.1100195196919071E-4</v>
      </c>
      <c r="AH414" s="301">
        <f>AC414*AE414*V414/AF414 / AI816</f>
        <v>-6.5593210646056077E-4</v>
      </c>
      <c r="AI414" s="78"/>
      <c r="AJ414" s="74"/>
      <c r="AK414" s="66"/>
    </row>
    <row r="415" spans="2:37" s="30" customFormat="1" ht="12" customHeight="1" x14ac:dyDescent="0.2">
      <c r="B415" s="121">
        <v>5985</v>
      </c>
      <c r="C415" s="121" t="s">
        <v>1134</v>
      </c>
      <c r="D415" s="121" t="str">
        <f>_xll.BDP(C415,$D$11)</f>
        <v>GBp</v>
      </c>
      <c r="E415" s="121" t="s">
        <v>1257</v>
      </c>
      <c r="F415" s="122">
        <f>_xll.BDP(C415,$F$11)</f>
        <v>495.9</v>
      </c>
      <c r="G415" s="122">
        <f>_xll.BDP(C415,$G$11)</f>
        <v>492.1</v>
      </c>
      <c r="H415" s="123">
        <f t="shared" si="214"/>
        <v>-3.7999999999999545</v>
      </c>
      <c r="I415" s="124">
        <f t="shared" si="215"/>
        <v>-0.76628352490420537</v>
      </c>
      <c r="J415" s="125">
        <v>0</v>
      </c>
      <c r="K415" s="121" t="str">
        <f>CONCATENATE(D816,D415, " Curncy")</f>
        <v>EURGBp Curncy</v>
      </c>
      <c r="L415" s="121">
        <f>IF(D415 = D816,1,_xll.BDP(K415,$L$11))</f>
        <v>1</v>
      </c>
      <c r="M415" s="264">
        <f>IF(D415 = D816,1,_xll.BDP(K415,$M$11)*L415)</f>
        <v>0.87560000000000004</v>
      </c>
      <c r="N415" s="127">
        <f t="shared" si="216"/>
        <v>0</v>
      </c>
      <c r="O415" s="128">
        <f>N415 / AA750</f>
        <v>0</v>
      </c>
      <c r="P415" s="276">
        <f>N415 / AA816</f>
        <v>0</v>
      </c>
      <c r="Q415" s="129">
        <f t="shared" si="217"/>
        <v>0</v>
      </c>
      <c r="R415" s="130">
        <f>Q415 / AA750*100</f>
        <v>0</v>
      </c>
      <c r="S415" s="286">
        <f>Q415 / AA816*100</f>
        <v>0</v>
      </c>
      <c r="T415" s="130">
        <f t="shared" si="218"/>
        <v>0</v>
      </c>
      <c r="U415" s="286">
        <f t="shared" si="219"/>
        <v>0</v>
      </c>
      <c r="V415" s="121">
        <f t="shared" si="220"/>
        <v>0.01</v>
      </c>
      <c r="W415" s="121">
        <v>0</v>
      </c>
      <c r="X415" s="121">
        <v>1</v>
      </c>
      <c r="Y415" s="128">
        <f t="shared" si="221"/>
        <v>0</v>
      </c>
      <c r="Z415" s="128">
        <f t="shared" si="222"/>
        <v>0</v>
      </c>
      <c r="AA415" s="75"/>
      <c r="AB415" s="131">
        <f>_xll.BDH(C415,$AB$11,$D$1,$D$1)</f>
        <v>498.4</v>
      </c>
      <c r="AC415" s="131">
        <f t="shared" si="223"/>
        <v>-2.5</v>
      </c>
      <c r="AD415" s="191">
        <f t="shared" si="224"/>
        <v>-0.5016051364365971</v>
      </c>
      <c r="AE415" s="133">
        <v>0</v>
      </c>
      <c r="AF415" s="134">
        <f>IF(D415 = D816,1,_xll.BDP(K415,$AF$11)*L415)</f>
        <v>0.876</v>
      </c>
      <c r="AG415" s="135">
        <f>AC415*AE415*V415/AF415 / AI750</f>
        <v>0</v>
      </c>
      <c r="AH415" s="301">
        <f>AC415*AE415*V415/AF415 / AI816</f>
        <v>0</v>
      </c>
      <c r="AI415" s="78"/>
      <c r="AJ415" s="74"/>
      <c r="AK415" s="66"/>
    </row>
    <row r="416" spans="2:37" s="30" customFormat="1" ht="12" customHeight="1" x14ac:dyDescent="0.2">
      <c r="B416" s="121">
        <v>6286</v>
      </c>
      <c r="C416" s="121" t="s">
        <v>124</v>
      </c>
      <c r="D416" s="121" t="str">
        <f>_xll.BDP(C416,$D$11)</f>
        <v>GBp</v>
      </c>
      <c r="E416" s="121" t="s">
        <v>477</v>
      </c>
      <c r="F416" s="122">
        <f>_xll.BDP(C416,$F$11)</f>
        <v>581.4</v>
      </c>
      <c r="G416" s="122">
        <f>_xll.BDP(C416,$G$11)</f>
        <v>569.6</v>
      </c>
      <c r="H416" s="123">
        <f t="shared" si="214"/>
        <v>-11.799999999999955</v>
      </c>
      <c r="I416" s="124">
        <f t="shared" si="215"/>
        <v>-2.0295837633298857</v>
      </c>
      <c r="J416" s="125">
        <v>30759</v>
      </c>
      <c r="K416" s="121" t="str">
        <f>CONCATENATE(D816,D416, " Curncy")</f>
        <v>EURGBp Curncy</v>
      </c>
      <c r="L416" s="121">
        <f>IF(D416 = D816,1,_xll.BDP(K416,$L$11))</f>
        <v>1</v>
      </c>
      <c r="M416" s="264">
        <f>IF(D416 = D816,1,_xll.BDP(K416,$M$11)*L416)</f>
        <v>0.87560000000000004</v>
      </c>
      <c r="N416" s="127">
        <f t="shared" si="216"/>
        <v>-4145.2284148012632</v>
      </c>
      <c r="O416" s="128">
        <f>N416 / AA750</f>
        <v>-2.5097470810184049E-5</v>
      </c>
      <c r="P416" s="276">
        <f>N416 / AA816</f>
        <v>-2.3142617908299661E-5</v>
      </c>
      <c r="Q416" s="129">
        <f t="shared" si="217"/>
        <v>200095.09365006853</v>
      </c>
      <c r="R416" s="130">
        <f>Q416 / AA750*100</f>
        <v>0.1211484692667872</v>
      </c>
      <c r="S416" s="286">
        <f>Q416 / AA816*100</f>
        <v>0.11171216237769099</v>
      </c>
      <c r="T416" s="130">
        <f t="shared" si="218"/>
        <v>0</v>
      </c>
      <c r="U416" s="286">
        <f t="shared" si="219"/>
        <v>0.1211484692667872</v>
      </c>
      <c r="V416" s="121">
        <f t="shared" si="220"/>
        <v>0.01</v>
      </c>
      <c r="W416" s="121">
        <v>0</v>
      </c>
      <c r="X416" s="121">
        <v>1</v>
      </c>
      <c r="Y416" s="128">
        <f t="shared" si="221"/>
        <v>0</v>
      </c>
      <c r="Z416" s="128">
        <f t="shared" si="222"/>
        <v>0</v>
      </c>
      <c r="AA416" s="75"/>
      <c r="AB416" s="131">
        <f>_xll.BDH(C416,$AB$11,$D$1,$D$1)</f>
        <v>573.79999999999995</v>
      </c>
      <c r="AC416" s="131">
        <f t="shared" si="223"/>
        <v>7.6000000000000227</v>
      </c>
      <c r="AD416" s="191">
        <f t="shared" si="224"/>
        <v>1.3245033112582822</v>
      </c>
      <c r="AE416" s="133">
        <v>30759</v>
      </c>
      <c r="AF416" s="134">
        <f>IF(D416 = D816,1,_xll.BDP(K416,$AF$11)*L416)</f>
        <v>0.876</v>
      </c>
      <c r="AG416" s="135">
        <f>AC416*AE416*V416/AF416 / AI750</f>
        <v>1.6044654868012418E-5</v>
      </c>
      <c r="AH416" s="301">
        <f>AC416*AE416*V416/AF416 / AI816</f>
        <v>1.4801934419251935E-5</v>
      </c>
      <c r="AI416" s="78"/>
      <c r="AJ416" s="74"/>
      <c r="AK416" s="66"/>
    </row>
    <row r="417" spans="2:37" s="30" customFormat="1" ht="12" customHeight="1" x14ac:dyDescent="0.2">
      <c r="B417" s="121">
        <v>7458</v>
      </c>
      <c r="C417" s="121" t="s">
        <v>1135</v>
      </c>
      <c r="D417" s="121" t="str">
        <f>_xll.BDP(C417,$D$11)</f>
        <v>GBp</v>
      </c>
      <c r="E417" s="121" t="s">
        <v>1258</v>
      </c>
      <c r="F417" s="122">
        <f>_xll.BDP(C417,$F$11)</f>
        <v>267.60000000000002</v>
      </c>
      <c r="G417" s="122">
        <f>_xll.BDP(C417,$G$11)</f>
        <v>263.10000000000002</v>
      </c>
      <c r="H417" s="123">
        <f t="shared" si="214"/>
        <v>-4.5</v>
      </c>
      <c r="I417" s="124">
        <f t="shared" si="215"/>
        <v>-1.6816143497757847</v>
      </c>
      <c r="J417" s="125">
        <v>0</v>
      </c>
      <c r="K417" s="121" t="str">
        <f>CONCATENATE(D816,D417, " Curncy")</f>
        <v>EURGBp Curncy</v>
      </c>
      <c r="L417" s="121">
        <f>IF(D417 = D816,1,_xll.BDP(K417,$L$11))</f>
        <v>1</v>
      </c>
      <c r="M417" s="264">
        <f>IF(D417 = D816,1,_xll.BDP(K417,$M$11)*L417)</f>
        <v>0.87560000000000004</v>
      </c>
      <c r="N417" s="127">
        <f t="shared" si="216"/>
        <v>0</v>
      </c>
      <c r="O417" s="128">
        <f>N417 / AA750</f>
        <v>0</v>
      </c>
      <c r="P417" s="276">
        <f>N417 / AA816</f>
        <v>0</v>
      </c>
      <c r="Q417" s="129">
        <f t="shared" si="217"/>
        <v>0</v>
      </c>
      <c r="R417" s="130">
        <f>Q417 / AA750*100</f>
        <v>0</v>
      </c>
      <c r="S417" s="286">
        <f>Q417 / AA816*100</f>
        <v>0</v>
      </c>
      <c r="T417" s="130">
        <f t="shared" si="218"/>
        <v>0</v>
      </c>
      <c r="U417" s="286">
        <f t="shared" si="219"/>
        <v>0</v>
      </c>
      <c r="V417" s="121">
        <f t="shared" si="220"/>
        <v>0.01</v>
      </c>
      <c r="W417" s="121">
        <v>0</v>
      </c>
      <c r="X417" s="121">
        <v>1</v>
      </c>
      <c r="Y417" s="128">
        <f t="shared" si="221"/>
        <v>0</v>
      </c>
      <c r="Z417" s="128">
        <f t="shared" si="222"/>
        <v>0</v>
      </c>
      <c r="AA417" s="75"/>
      <c r="AB417" s="131">
        <f>_xll.BDH(C417,$AB$11,$D$1,$D$1)</f>
        <v>273</v>
      </c>
      <c r="AC417" s="131">
        <f t="shared" si="223"/>
        <v>-5.3999999999999773</v>
      </c>
      <c r="AD417" s="191">
        <f t="shared" si="224"/>
        <v>-1.9780219780219697</v>
      </c>
      <c r="AE417" s="133">
        <v>0</v>
      </c>
      <c r="AF417" s="134">
        <f>IF(D417 = D816,1,_xll.BDP(K417,$AF$11)*L417)</f>
        <v>0.876</v>
      </c>
      <c r="AG417" s="135">
        <f>AC417*AE417*V417/AF417 / AI750</f>
        <v>0</v>
      </c>
      <c r="AH417" s="301">
        <f>AC417*AE417*V417/AF417 / AI816</f>
        <v>0</v>
      </c>
      <c r="AI417" s="78"/>
      <c r="AJ417" s="74"/>
      <c r="AK417" s="66"/>
    </row>
    <row r="418" spans="2:37" s="30" customFormat="1" ht="12" customHeight="1" x14ac:dyDescent="0.2">
      <c r="B418" s="121">
        <v>2204</v>
      </c>
      <c r="C418" s="121" t="s">
        <v>123</v>
      </c>
      <c r="D418" s="121" t="str">
        <f>_xll.BDP(C418,$D$11)</f>
        <v>GBp</v>
      </c>
      <c r="E418" s="121" t="s">
        <v>478</v>
      </c>
      <c r="F418" s="122">
        <f>_xll.BDP(C418,$F$11)</f>
        <v>206.5</v>
      </c>
      <c r="G418" s="122">
        <f>_xll.BDP(C418,$G$11)</f>
        <v>206.55</v>
      </c>
      <c r="H418" s="123">
        <f t="shared" si="214"/>
        <v>5.0000000000011369E-2</v>
      </c>
      <c r="I418" s="124">
        <f t="shared" si="215"/>
        <v>2.4213075060538193E-2</v>
      </c>
      <c r="J418" s="125">
        <v>2291000</v>
      </c>
      <c r="K418" s="121" t="str">
        <f>CONCATENATE(D816,D418, " Curncy")</f>
        <v>EURGBp Curncy</v>
      </c>
      <c r="L418" s="121">
        <f>IF(D418 = D816,1,_xll.BDP(K418,$L$11))</f>
        <v>1</v>
      </c>
      <c r="M418" s="264">
        <f>IF(D418 = D816,1,_xll.BDP(K418,$M$11)*L418)</f>
        <v>0.87560000000000004</v>
      </c>
      <c r="N418" s="127">
        <f t="shared" si="216"/>
        <v>1308.2457743264738</v>
      </c>
      <c r="O418" s="128">
        <f>N418 / AA750</f>
        <v>7.9208325448284049E-6</v>
      </c>
      <c r="P418" s="276">
        <f>N418 / AA816</f>
        <v>7.3038754576897684E-6</v>
      </c>
      <c r="Q418" s="129">
        <f t="shared" si="217"/>
        <v>5404363.2937414339</v>
      </c>
      <c r="R418" s="130">
        <f>Q418 / AA750*100</f>
        <v>3.2720959242678695</v>
      </c>
      <c r="S418" s="286">
        <f>Q418 / AA816*100</f>
        <v>3.0172309515709572</v>
      </c>
      <c r="T418" s="130">
        <f t="shared" si="218"/>
        <v>0</v>
      </c>
      <c r="U418" s="286">
        <f t="shared" si="219"/>
        <v>3.2720959242678695</v>
      </c>
      <c r="V418" s="121">
        <f t="shared" si="220"/>
        <v>0.01</v>
      </c>
      <c r="W418" s="121">
        <v>0</v>
      </c>
      <c r="X418" s="121">
        <v>1</v>
      </c>
      <c r="Y418" s="128">
        <f t="shared" si="221"/>
        <v>0</v>
      </c>
      <c r="Z418" s="128">
        <f t="shared" si="222"/>
        <v>7.9208325448284049E-6</v>
      </c>
      <c r="AA418" s="75"/>
      <c r="AB418" s="131">
        <f>_xll.BDH(C418,$AB$11,$D$1,$D$1)</f>
        <v>206.15</v>
      </c>
      <c r="AC418" s="131">
        <f t="shared" si="223"/>
        <v>0.34999999999999432</v>
      </c>
      <c r="AD418" s="191">
        <f t="shared" si="224"/>
        <v>0.16977928692699215</v>
      </c>
      <c r="AE418" s="133">
        <v>2291000</v>
      </c>
      <c r="AF418" s="134">
        <f>IF(D418 = D816,1,_xll.BDP(K418,$AF$11)*L418)</f>
        <v>0.876</v>
      </c>
      <c r="AG418" s="135">
        <f>AC418*AE418*V418/AF418 / AI750</f>
        <v>5.5034840063565099E-5</v>
      </c>
      <c r="AH418" s="301">
        <f>AC418*AE418*V418/AF418 / AI816</f>
        <v>5.0772179276912266E-5</v>
      </c>
      <c r="AI418" s="78"/>
      <c r="AJ418" s="74"/>
      <c r="AK418" s="66"/>
    </row>
    <row r="419" spans="2:37" s="30" customFormat="1" ht="12" customHeight="1" x14ac:dyDescent="0.2">
      <c r="B419" s="121">
        <v>6366</v>
      </c>
      <c r="C419" s="121" t="s">
        <v>122</v>
      </c>
      <c r="D419" s="121" t="str">
        <f>_xll.BDP(C419,$D$11)</f>
        <v>GBp</v>
      </c>
      <c r="E419" s="121" t="s">
        <v>479</v>
      </c>
      <c r="F419" s="122">
        <f>_xll.BDP(C419,$F$11)</f>
        <v>3789</v>
      </c>
      <c r="G419" s="122">
        <f>_xll.BDP(C419,$G$11)</f>
        <v>3763</v>
      </c>
      <c r="H419" s="123">
        <f t="shared" si="214"/>
        <v>-26</v>
      </c>
      <c r="I419" s="124">
        <f t="shared" si="215"/>
        <v>-0.68619688572182636</v>
      </c>
      <c r="J419" s="125">
        <v>-100000</v>
      </c>
      <c r="K419" s="121" t="str">
        <f>CONCATENATE(D816,D419, " Curncy")</f>
        <v>EURGBp Curncy</v>
      </c>
      <c r="L419" s="121">
        <f>IF(D419 = D816,1,_xll.BDP(K419,$L$11))</f>
        <v>1</v>
      </c>
      <c r="M419" s="264">
        <f>IF(D419 = D816,1,_xll.BDP(K419,$M$11)*L419)</f>
        <v>0.87560000000000004</v>
      </c>
      <c r="N419" s="127">
        <f t="shared" si="216"/>
        <v>29693.924166285975</v>
      </c>
      <c r="O419" s="128">
        <f>N419 / AA750</f>
        <v>1.7978319176385131E-4</v>
      </c>
      <c r="P419" s="276">
        <f>N419 / AA816</f>
        <v>1.657798008728859E-4</v>
      </c>
      <c r="Q419" s="129">
        <f t="shared" si="217"/>
        <v>-4297624.4860666972</v>
      </c>
      <c r="R419" s="130">
        <f>Q419 / AA750*100</f>
        <v>-2.6020159638745097</v>
      </c>
      <c r="S419" s="286">
        <f>Q419 / AA816*100</f>
        <v>-2.3993438103256524</v>
      </c>
      <c r="T419" s="130">
        <f t="shared" si="218"/>
        <v>-2.6020159638745097</v>
      </c>
      <c r="U419" s="286">
        <f t="shared" si="219"/>
        <v>0</v>
      </c>
      <c r="V419" s="121">
        <f t="shared" si="220"/>
        <v>0.01</v>
      </c>
      <c r="W419" s="121">
        <v>0</v>
      </c>
      <c r="X419" s="121">
        <v>1</v>
      </c>
      <c r="Y419" s="128">
        <f t="shared" si="221"/>
        <v>1.7978319176385131E-4</v>
      </c>
      <c r="Z419" s="128">
        <f t="shared" si="222"/>
        <v>0</v>
      </c>
      <c r="AA419" s="75"/>
      <c r="AB419" s="131">
        <f>_xll.BDH(C419,$AB$11,$D$1,$D$1)</f>
        <v>3774</v>
      </c>
      <c r="AC419" s="131">
        <f t="shared" si="223"/>
        <v>15</v>
      </c>
      <c r="AD419" s="191">
        <f t="shared" si="224"/>
        <v>0.39745627980922094</v>
      </c>
      <c r="AE419" s="133">
        <v>-100000</v>
      </c>
      <c r="AF419" s="134">
        <f>IF(D419 = D816,1,_xll.BDP(K419,$AF$11)*L419)</f>
        <v>0.876</v>
      </c>
      <c r="AG419" s="135">
        <f>AC419*AE419*V419/AF419 / AI750</f>
        <v>-1.0295224804558082E-4</v>
      </c>
      <c r="AH419" s="301">
        <f>AC419*AE419*V419/AF419 / AI816</f>
        <v>-9.4978199058888348E-5</v>
      </c>
      <c r="AI419" s="78"/>
      <c r="AJ419" s="74"/>
      <c r="AK419" s="66"/>
    </row>
    <row r="420" spans="2:37" s="30" customFormat="1" ht="12" customHeight="1" x14ac:dyDescent="0.2">
      <c r="B420" s="121">
        <v>6006</v>
      </c>
      <c r="C420" s="121" t="s">
        <v>1137</v>
      </c>
      <c r="D420" s="121" t="str">
        <f>_xll.BDP(C420,$D$11)</f>
        <v>GBp</v>
      </c>
      <c r="E420" s="121" t="s">
        <v>1260</v>
      </c>
      <c r="F420" s="122">
        <f>_xll.BDP(C420,$F$11)</f>
        <v>1403.6</v>
      </c>
      <c r="G420" s="122">
        <f>_xll.BDP(C420,$G$11)</f>
        <v>1405.4</v>
      </c>
      <c r="H420" s="123">
        <f t="shared" si="214"/>
        <v>1.8000000000001819</v>
      </c>
      <c r="I420" s="124">
        <f t="shared" si="215"/>
        <v>0.12824166429183401</v>
      </c>
      <c r="J420" s="125">
        <v>0</v>
      </c>
      <c r="K420" s="121" t="str">
        <f>CONCATENATE(D816,D420, " Curncy")</f>
        <v>EURGBp Curncy</v>
      </c>
      <c r="L420" s="121">
        <f>IF(D420 = D816,1,_xll.BDP(K420,$L$11))</f>
        <v>1</v>
      </c>
      <c r="M420" s="264">
        <f>IF(D420 = D816,1,_xll.BDP(K420,$M$11)*L420)</f>
        <v>0.87560000000000004</v>
      </c>
      <c r="N420" s="127">
        <f t="shared" si="216"/>
        <v>0</v>
      </c>
      <c r="O420" s="128">
        <f>N420 / AA750</f>
        <v>0</v>
      </c>
      <c r="P420" s="276">
        <f>N420 / AA816</f>
        <v>0</v>
      </c>
      <c r="Q420" s="129">
        <f t="shared" si="217"/>
        <v>0</v>
      </c>
      <c r="R420" s="130">
        <f>Q420 / AA750*100</f>
        <v>0</v>
      </c>
      <c r="S420" s="286">
        <f>Q420 / AA816*100</f>
        <v>0</v>
      </c>
      <c r="T420" s="130">
        <f t="shared" si="218"/>
        <v>0</v>
      </c>
      <c r="U420" s="286">
        <f t="shared" si="219"/>
        <v>0</v>
      </c>
      <c r="V420" s="121">
        <f t="shared" si="220"/>
        <v>0.01</v>
      </c>
      <c r="W420" s="121">
        <v>0</v>
      </c>
      <c r="X420" s="121">
        <v>1</v>
      </c>
      <c r="Y420" s="128">
        <f t="shared" si="221"/>
        <v>0</v>
      </c>
      <c r="Z420" s="128">
        <f t="shared" si="222"/>
        <v>0</v>
      </c>
      <c r="AA420" s="75"/>
      <c r="AB420" s="131">
        <f>_xll.BDH(C420,$AB$11,$D$1,$D$1)</f>
        <v>1403</v>
      </c>
      <c r="AC420" s="131">
        <f t="shared" si="223"/>
        <v>0.59999999999990905</v>
      </c>
      <c r="AD420" s="191">
        <f t="shared" si="224"/>
        <v>4.2765502494647827E-2</v>
      </c>
      <c r="AE420" s="133">
        <v>0</v>
      </c>
      <c r="AF420" s="134">
        <f>IF(D420 = D816,1,_xll.BDP(K420,$AF$11)*L420)</f>
        <v>0.876</v>
      </c>
      <c r="AG420" s="135">
        <f>AC420*AE420*V420/AF420 / AI750</f>
        <v>0</v>
      </c>
      <c r="AH420" s="301">
        <f>AC420*AE420*V420/AF420 / AI816</f>
        <v>0</v>
      </c>
      <c r="AI420" s="78"/>
      <c r="AJ420" s="74"/>
      <c r="AK420" s="66"/>
    </row>
    <row r="421" spans="2:37" s="30" customFormat="1" ht="12" customHeight="1" x14ac:dyDescent="0.2">
      <c r="B421" s="121">
        <v>7261</v>
      </c>
      <c r="C421" s="121" t="s">
        <v>513</v>
      </c>
      <c r="D421" s="121" t="str">
        <f>_xll.BDP(C421,$D$11)</f>
        <v>GBp</v>
      </c>
      <c r="E421" s="121" t="s">
        <v>514</v>
      </c>
      <c r="F421" s="122">
        <f>_xll.BDP(C421,$F$11)</f>
        <v>895</v>
      </c>
      <c r="G421" s="122">
        <f>_xll.BDP(C421,$G$11)</f>
        <v>889</v>
      </c>
      <c r="H421" s="123">
        <f t="shared" si="214"/>
        <v>-6</v>
      </c>
      <c r="I421" s="124">
        <f t="shared" si="215"/>
        <v>-0.67039106145251393</v>
      </c>
      <c r="J421" s="125">
        <v>0</v>
      </c>
      <c r="K421" s="121" t="str">
        <f>CONCATENATE(D816,D421, " Curncy")</f>
        <v>EURGBp Curncy</v>
      </c>
      <c r="L421" s="121">
        <f>IF(D421 = D816,1,_xll.BDP(K421,$L$11))</f>
        <v>1</v>
      </c>
      <c r="M421" s="264">
        <f>IF(D421 = D816,1,_xll.BDP(K421,$M$11)*L421)</f>
        <v>0.87560000000000004</v>
      </c>
      <c r="N421" s="127">
        <f t="shared" si="216"/>
        <v>0</v>
      </c>
      <c r="O421" s="128">
        <f>N421 / AA750</f>
        <v>0</v>
      </c>
      <c r="P421" s="276">
        <f>N421 / AA816</f>
        <v>0</v>
      </c>
      <c r="Q421" s="129">
        <f t="shared" si="217"/>
        <v>0</v>
      </c>
      <c r="R421" s="130">
        <f>Q421 / AA750*100</f>
        <v>0</v>
      </c>
      <c r="S421" s="286">
        <f>Q421 / AA816*100</f>
        <v>0</v>
      </c>
      <c r="T421" s="130">
        <f t="shared" si="218"/>
        <v>0</v>
      </c>
      <c r="U421" s="286">
        <f t="shared" si="219"/>
        <v>0</v>
      </c>
      <c r="V421" s="121">
        <f t="shared" si="220"/>
        <v>0.01</v>
      </c>
      <c r="W421" s="121">
        <v>0</v>
      </c>
      <c r="X421" s="121">
        <v>1</v>
      </c>
      <c r="Y421" s="128">
        <f t="shared" si="221"/>
        <v>0</v>
      </c>
      <c r="Z421" s="128">
        <f t="shared" si="222"/>
        <v>0</v>
      </c>
      <c r="AA421" s="75"/>
      <c r="AB421" s="131">
        <f>_xll.BDH(C421,$AB$11,$D$1,$D$1)</f>
        <v>900</v>
      </c>
      <c r="AC421" s="131">
        <f t="shared" si="223"/>
        <v>-5</v>
      </c>
      <c r="AD421" s="191">
        <f t="shared" si="224"/>
        <v>-0.55555555555555558</v>
      </c>
      <c r="AE421" s="133">
        <v>0</v>
      </c>
      <c r="AF421" s="134">
        <f>IF(D421 = D816,1,_xll.BDP(K421,$AF$11)*L421)</f>
        <v>0.876</v>
      </c>
      <c r="AG421" s="135">
        <f>AC421*AE421*V421/AF421 / AI750</f>
        <v>0</v>
      </c>
      <c r="AH421" s="301">
        <f>AC421*AE421*V421/AF421 / AI816</f>
        <v>0</v>
      </c>
      <c r="AI421" s="78"/>
      <c r="AJ421" s="74"/>
      <c r="AK421" s="66"/>
    </row>
    <row r="422" spans="2:37" s="30" customFormat="1" ht="12" customHeight="1" x14ac:dyDescent="0.2">
      <c r="B422" s="121">
        <v>19986</v>
      </c>
      <c r="C422" s="121" t="s">
        <v>1138</v>
      </c>
      <c r="D422" s="121" t="str">
        <f>_xll.BDP(C422,$D$11)</f>
        <v>GBp</v>
      </c>
      <c r="E422" s="121" t="s">
        <v>1261</v>
      </c>
      <c r="F422" s="122">
        <f>_xll.BDP(C422,$F$11)</f>
        <v>148.30000000000001</v>
      </c>
      <c r="G422" s="122">
        <f>_xll.BDP(C422,$G$11)</f>
        <v>144.19999999999999</v>
      </c>
      <c r="H422" s="123">
        <f t="shared" si="214"/>
        <v>-4.1000000000000227</v>
      </c>
      <c r="I422" s="124">
        <f t="shared" si="215"/>
        <v>-2.7646662171274592</v>
      </c>
      <c r="J422" s="125">
        <v>0</v>
      </c>
      <c r="K422" s="121" t="str">
        <f>CONCATENATE(D816,D422, " Curncy")</f>
        <v>EURGBp Curncy</v>
      </c>
      <c r="L422" s="121">
        <f>IF(D422 = D816,1,_xll.BDP(K422,$L$11))</f>
        <v>1</v>
      </c>
      <c r="M422" s="264">
        <f>IF(D422 = D816,1,_xll.BDP(K422,$M$11)*L422)</f>
        <v>0.87560000000000004</v>
      </c>
      <c r="N422" s="127">
        <f t="shared" si="216"/>
        <v>0</v>
      </c>
      <c r="O422" s="128">
        <f>N422 / AA750</f>
        <v>0</v>
      </c>
      <c r="P422" s="276">
        <f>N422 / AA816</f>
        <v>0</v>
      </c>
      <c r="Q422" s="129">
        <f t="shared" si="217"/>
        <v>0</v>
      </c>
      <c r="R422" s="130">
        <f>Q422 / AA750*100</f>
        <v>0</v>
      </c>
      <c r="S422" s="286">
        <f>Q422 / AA816*100</f>
        <v>0</v>
      </c>
      <c r="T422" s="130">
        <f t="shared" si="218"/>
        <v>0</v>
      </c>
      <c r="U422" s="286">
        <f t="shared" si="219"/>
        <v>0</v>
      </c>
      <c r="V422" s="121">
        <f t="shared" si="220"/>
        <v>0.01</v>
      </c>
      <c r="W422" s="121">
        <v>0</v>
      </c>
      <c r="X422" s="121">
        <v>1</v>
      </c>
      <c r="Y422" s="128">
        <f t="shared" si="221"/>
        <v>0</v>
      </c>
      <c r="Z422" s="128">
        <f t="shared" si="222"/>
        <v>0</v>
      </c>
      <c r="AA422" s="75"/>
      <c r="AB422" s="131">
        <f>_xll.BDH(C422,$AB$11,$D$1,$D$1)</f>
        <v>149.6</v>
      </c>
      <c r="AC422" s="131">
        <f t="shared" si="223"/>
        <v>-1.2999999999999829</v>
      </c>
      <c r="AD422" s="191">
        <f t="shared" si="224"/>
        <v>-0.86898395721923993</v>
      </c>
      <c r="AE422" s="133">
        <v>0</v>
      </c>
      <c r="AF422" s="134">
        <f>IF(D422 = D816,1,_xll.BDP(K422,$AF$11)*L422)</f>
        <v>0.876</v>
      </c>
      <c r="AG422" s="135">
        <f>AC422*AE422*V422/AF422 / AI750</f>
        <v>0</v>
      </c>
      <c r="AH422" s="301">
        <f>AC422*AE422*V422/AF422 / AI816</f>
        <v>0</v>
      </c>
      <c r="AI422" s="78"/>
      <c r="AJ422" s="74"/>
      <c r="AK422" s="66"/>
    </row>
    <row r="423" spans="2:37" s="30" customFormat="1" ht="12" customHeight="1" x14ac:dyDescent="0.2">
      <c r="B423" s="121">
        <v>6009</v>
      </c>
      <c r="C423" s="121" t="s">
        <v>1139</v>
      </c>
      <c r="D423" s="121" t="str">
        <f>_xll.BDP(C423,$D$11)</f>
        <v>GBp</v>
      </c>
      <c r="E423" s="121" t="s">
        <v>1262</v>
      </c>
      <c r="F423" s="122">
        <f>_xll.BDP(C423,$F$11)</f>
        <v>479.25</v>
      </c>
      <c r="G423" s="122">
        <f>_xll.BDP(C423,$G$11)</f>
        <v>477.55</v>
      </c>
      <c r="H423" s="123">
        <f t="shared" si="214"/>
        <v>-1.6999999999999886</v>
      </c>
      <c r="I423" s="124">
        <f t="shared" si="215"/>
        <v>-0.35472091810119738</v>
      </c>
      <c r="J423" s="125">
        <v>0</v>
      </c>
      <c r="K423" s="121" t="str">
        <f>CONCATENATE(D816,D423, " Curncy")</f>
        <v>EURGBp Curncy</v>
      </c>
      <c r="L423" s="121">
        <f>IF(D423 = D816,1,_xll.BDP(K423,$L$11))</f>
        <v>1</v>
      </c>
      <c r="M423" s="264">
        <f>IF(D423 = D816,1,_xll.BDP(K423,$M$11)*L423)</f>
        <v>0.87560000000000004</v>
      </c>
      <c r="N423" s="127">
        <f t="shared" si="216"/>
        <v>0</v>
      </c>
      <c r="O423" s="128">
        <f>N423 / AA750</f>
        <v>0</v>
      </c>
      <c r="P423" s="276">
        <f>N423 / AA816</f>
        <v>0</v>
      </c>
      <c r="Q423" s="129">
        <f t="shared" si="217"/>
        <v>0</v>
      </c>
      <c r="R423" s="130">
        <f>Q423 / AA750*100</f>
        <v>0</v>
      </c>
      <c r="S423" s="286">
        <f>Q423 / AA816*100</f>
        <v>0</v>
      </c>
      <c r="T423" s="130">
        <f t="shared" si="218"/>
        <v>0</v>
      </c>
      <c r="U423" s="286">
        <f t="shared" si="219"/>
        <v>0</v>
      </c>
      <c r="V423" s="121">
        <f t="shared" si="220"/>
        <v>0.01</v>
      </c>
      <c r="W423" s="121">
        <v>0</v>
      </c>
      <c r="X423" s="121">
        <v>1</v>
      </c>
      <c r="Y423" s="128">
        <f t="shared" si="221"/>
        <v>0</v>
      </c>
      <c r="Z423" s="128">
        <f t="shared" si="222"/>
        <v>0</v>
      </c>
      <c r="AA423" s="75"/>
      <c r="AB423" s="131">
        <f>_xll.BDH(C423,$AB$11,$D$1,$D$1)</f>
        <v>475.35</v>
      </c>
      <c r="AC423" s="131">
        <f t="shared" si="223"/>
        <v>3.8999999999999773</v>
      </c>
      <c r="AD423" s="191">
        <f t="shared" si="224"/>
        <v>0.82044809088039905</v>
      </c>
      <c r="AE423" s="133">
        <v>0</v>
      </c>
      <c r="AF423" s="134">
        <f>IF(D423 = D816,1,_xll.BDP(K423,$AF$11)*L423)</f>
        <v>0.876</v>
      </c>
      <c r="AG423" s="135">
        <f>AC423*AE423*V423/AF423 / AI750</f>
        <v>0</v>
      </c>
      <c r="AH423" s="301">
        <f>AC423*AE423*V423/AF423 / AI816</f>
        <v>0</v>
      </c>
      <c r="AI423" s="78"/>
      <c r="AJ423" s="74"/>
      <c r="AK423" s="66"/>
    </row>
    <row r="424" spans="2:37" s="30" customFormat="1" ht="12" customHeight="1" x14ac:dyDescent="0.2">
      <c r="B424" s="121">
        <v>2287</v>
      </c>
      <c r="C424" s="121" t="s">
        <v>1136</v>
      </c>
      <c r="D424" s="121" t="str">
        <f>_xll.BDP(C424,$D$11)</f>
        <v>GBp</v>
      </c>
      <c r="E424" s="121" t="s">
        <v>1259</v>
      </c>
      <c r="F424" s="122">
        <f>_xll.BDP(C424,$F$11)</f>
        <v>4131</v>
      </c>
      <c r="G424" s="122">
        <f>_xll.BDP(C424,$G$11)</f>
        <v>4132.5</v>
      </c>
      <c r="H424" s="123">
        <f t="shared" si="214"/>
        <v>1.5</v>
      </c>
      <c r="I424" s="124">
        <f t="shared" si="215"/>
        <v>3.6310820624546117E-2</v>
      </c>
      <c r="J424" s="125">
        <v>0</v>
      </c>
      <c r="K424" s="121" t="str">
        <f>CONCATENATE(D816,D424, " Curncy")</f>
        <v>EURGBp Curncy</v>
      </c>
      <c r="L424" s="121">
        <f>IF(D424 = D816,1,_xll.BDP(K424,$L$11))</f>
        <v>1</v>
      </c>
      <c r="M424" s="264">
        <f>IF(D424 = D816,1,_xll.BDP(K424,$M$11)*L424)</f>
        <v>0.87560000000000004</v>
      </c>
      <c r="N424" s="127">
        <f t="shared" si="216"/>
        <v>0</v>
      </c>
      <c r="O424" s="128">
        <f>N424 / AA750</f>
        <v>0</v>
      </c>
      <c r="P424" s="276">
        <f>N424 / AA816</f>
        <v>0</v>
      </c>
      <c r="Q424" s="129">
        <f t="shared" si="217"/>
        <v>0</v>
      </c>
      <c r="R424" s="130">
        <f>Q424 / AA750*100</f>
        <v>0</v>
      </c>
      <c r="S424" s="286">
        <f>Q424 / AA816*100</f>
        <v>0</v>
      </c>
      <c r="T424" s="130">
        <f t="shared" si="218"/>
        <v>0</v>
      </c>
      <c r="U424" s="286">
        <f t="shared" si="219"/>
        <v>0</v>
      </c>
      <c r="V424" s="121">
        <f t="shared" si="220"/>
        <v>0.01</v>
      </c>
      <c r="W424" s="121">
        <v>0</v>
      </c>
      <c r="X424" s="121">
        <v>1</v>
      </c>
      <c r="Y424" s="128">
        <f t="shared" si="221"/>
        <v>0</v>
      </c>
      <c r="Z424" s="128">
        <f t="shared" si="222"/>
        <v>0</v>
      </c>
      <c r="AA424" s="75"/>
      <c r="AB424" s="131">
        <f>_xll.BDH(C424,$AB$11,$D$1,$D$1)</f>
        <v>3946</v>
      </c>
      <c r="AC424" s="131">
        <f t="shared" si="223"/>
        <v>185</v>
      </c>
      <c r="AD424" s="191">
        <f t="shared" si="224"/>
        <v>4.6882919412062849</v>
      </c>
      <c r="AE424" s="133">
        <v>0</v>
      </c>
      <c r="AF424" s="134">
        <f>IF(D424 = D816,1,_xll.BDP(K424,$AF$11)*L424)</f>
        <v>0.876</v>
      </c>
      <c r="AG424" s="135">
        <f>AC424*AE424*V424/AF424 / AI750</f>
        <v>0</v>
      </c>
      <c r="AH424" s="301">
        <f>AC424*AE424*V424/AF424 / AI816</f>
        <v>0</v>
      </c>
      <c r="AI424" s="78"/>
      <c r="AJ424" s="74"/>
      <c r="AK424" s="66"/>
    </row>
    <row r="425" spans="2:37" s="30" customFormat="1" ht="12" customHeight="1" x14ac:dyDescent="0.2">
      <c r="B425" s="121">
        <v>8124</v>
      </c>
      <c r="C425" s="121" t="s">
        <v>1140</v>
      </c>
      <c r="D425" s="121" t="str">
        <f>_xll.BDP(C425,$D$11)</f>
        <v>GBp</v>
      </c>
      <c r="E425" s="121" t="s">
        <v>1263</v>
      </c>
      <c r="F425" s="122">
        <f>_xll.BDP(C425,$F$11)</f>
        <v>642</v>
      </c>
      <c r="G425" s="122">
        <f>_xll.BDP(C425,$G$11)</f>
        <v>633.6</v>
      </c>
      <c r="H425" s="123">
        <f t="shared" si="214"/>
        <v>-8.3999999999999773</v>
      </c>
      <c r="I425" s="124">
        <f t="shared" si="215"/>
        <v>-1.3084112149532674</v>
      </c>
      <c r="J425" s="125">
        <v>0</v>
      </c>
      <c r="K425" s="121" t="str">
        <f>CONCATENATE(D816,D425, " Curncy")</f>
        <v>EURGBp Curncy</v>
      </c>
      <c r="L425" s="121">
        <f>IF(D425 = D816,1,_xll.BDP(K425,$L$11))</f>
        <v>1</v>
      </c>
      <c r="M425" s="264">
        <f>IF(D425 = D816,1,_xll.BDP(K425,$M$11)*L425)</f>
        <v>0.87560000000000004</v>
      </c>
      <c r="N425" s="127">
        <f t="shared" si="216"/>
        <v>0</v>
      </c>
      <c r="O425" s="128">
        <f>N425 / AA750</f>
        <v>0</v>
      </c>
      <c r="P425" s="276">
        <f>N425 / AA816</f>
        <v>0</v>
      </c>
      <c r="Q425" s="129">
        <f t="shared" si="217"/>
        <v>0</v>
      </c>
      <c r="R425" s="130">
        <f>Q425 / AA750*100</f>
        <v>0</v>
      </c>
      <c r="S425" s="286">
        <f>Q425 / AA816*100</f>
        <v>0</v>
      </c>
      <c r="T425" s="130">
        <f t="shared" si="218"/>
        <v>0</v>
      </c>
      <c r="U425" s="286">
        <f t="shared" si="219"/>
        <v>0</v>
      </c>
      <c r="V425" s="121">
        <f t="shared" si="220"/>
        <v>0.01</v>
      </c>
      <c r="W425" s="121">
        <v>0</v>
      </c>
      <c r="X425" s="121">
        <v>1</v>
      </c>
      <c r="Y425" s="128">
        <f t="shared" si="221"/>
        <v>0</v>
      </c>
      <c r="Z425" s="128">
        <f t="shared" si="222"/>
        <v>0</v>
      </c>
      <c r="AA425" s="75"/>
      <c r="AB425" s="131">
        <f>_xll.BDH(C425,$AB$11,$D$1,$D$1)</f>
        <v>638.6</v>
      </c>
      <c r="AC425" s="131">
        <f t="shared" si="223"/>
        <v>3.3999999999999773</v>
      </c>
      <c r="AD425" s="191">
        <f t="shared" si="224"/>
        <v>0.53241465706232027</v>
      </c>
      <c r="AE425" s="133">
        <v>0</v>
      </c>
      <c r="AF425" s="134">
        <f>IF(D425 = D816,1,_xll.BDP(K425,$AF$11)*L425)</f>
        <v>0.876</v>
      </c>
      <c r="AG425" s="135">
        <f>AC425*AE425*V425/AF425 / AI750</f>
        <v>0</v>
      </c>
      <c r="AH425" s="301">
        <f>AC425*AE425*V425/AF425 / AI816</f>
        <v>0</v>
      </c>
      <c r="AI425" s="78"/>
      <c r="AJ425" s="74"/>
      <c r="AK425" s="66"/>
    </row>
    <row r="426" spans="2:37" s="30" customFormat="1" ht="12" customHeight="1" x14ac:dyDescent="0.2">
      <c r="B426" s="121">
        <v>5992</v>
      </c>
      <c r="C426" s="121" t="s">
        <v>1141</v>
      </c>
      <c r="D426" s="121" t="str">
        <f>_xll.BDP(C426,$D$11)</f>
        <v>GBp</v>
      </c>
      <c r="E426" s="121" t="s">
        <v>1264</v>
      </c>
      <c r="F426" s="122">
        <f>_xll.BDP(C426,$F$11)</f>
        <v>682.5</v>
      </c>
      <c r="G426" s="122">
        <f>_xll.BDP(C426,$G$11)</f>
        <v>672.5</v>
      </c>
      <c r="H426" s="123">
        <f t="shared" si="214"/>
        <v>-10</v>
      </c>
      <c r="I426" s="124">
        <f t="shared" si="215"/>
        <v>-1.4652014652014651</v>
      </c>
      <c r="J426" s="125">
        <v>0</v>
      </c>
      <c r="K426" s="121" t="str">
        <f>CONCATENATE(D816,D426, " Curncy")</f>
        <v>EURGBp Curncy</v>
      </c>
      <c r="L426" s="121">
        <f>IF(D426 = D816,1,_xll.BDP(K426,$L$11))</f>
        <v>1</v>
      </c>
      <c r="M426" s="264">
        <f>IF(D426 = D816,1,_xll.BDP(K426,$M$11)*L426)</f>
        <v>0.87560000000000004</v>
      </c>
      <c r="N426" s="127">
        <f t="shared" si="216"/>
        <v>0</v>
      </c>
      <c r="O426" s="128">
        <f>N426 / AA750</f>
        <v>0</v>
      </c>
      <c r="P426" s="276">
        <f>N426 / AA816</f>
        <v>0</v>
      </c>
      <c r="Q426" s="129">
        <f t="shared" si="217"/>
        <v>0</v>
      </c>
      <c r="R426" s="130">
        <f>Q426 / AA750*100</f>
        <v>0</v>
      </c>
      <c r="S426" s="286">
        <f>Q426 / AA816*100</f>
        <v>0</v>
      </c>
      <c r="T426" s="130">
        <f t="shared" si="218"/>
        <v>0</v>
      </c>
      <c r="U426" s="286">
        <f t="shared" si="219"/>
        <v>0</v>
      </c>
      <c r="V426" s="121">
        <f t="shared" si="220"/>
        <v>0.01</v>
      </c>
      <c r="W426" s="121">
        <v>0</v>
      </c>
      <c r="X426" s="121">
        <v>1</v>
      </c>
      <c r="Y426" s="128">
        <f t="shared" si="221"/>
        <v>0</v>
      </c>
      <c r="Z426" s="128">
        <f t="shared" si="222"/>
        <v>0</v>
      </c>
      <c r="AA426" s="75"/>
      <c r="AB426" s="131">
        <f>_xll.BDH(C426,$AB$11,$D$1,$D$1)</f>
        <v>670</v>
      </c>
      <c r="AC426" s="131">
        <f t="shared" si="223"/>
        <v>12.5</v>
      </c>
      <c r="AD426" s="191">
        <f t="shared" si="224"/>
        <v>1.8656716417910446</v>
      </c>
      <c r="AE426" s="133">
        <v>0</v>
      </c>
      <c r="AF426" s="134">
        <f>IF(D426 = D816,1,_xll.BDP(K426,$AF$11)*L426)</f>
        <v>0.876</v>
      </c>
      <c r="AG426" s="135">
        <f>AC426*AE426*V426/AF426 / AI750</f>
        <v>0</v>
      </c>
      <c r="AH426" s="301">
        <f>AC426*AE426*V426/AF426 / AI816</f>
        <v>0</v>
      </c>
      <c r="AI426" s="78"/>
      <c r="AJ426" s="74"/>
      <c r="AK426" s="66"/>
    </row>
    <row r="427" spans="2:37" s="30" customFormat="1" ht="12" customHeight="1" x14ac:dyDescent="0.2">
      <c r="B427" s="121">
        <v>6116</v>
      </c>
      <c r="C427" s="121" t="s">
        <v>1142</v>
      </c>
      <c r="D427" s="121" t="str">
        <f>_xll.BDP(C427,$D$11)</f>
        <v>GBp</v>
      </c>
      <c r="E427" s="121" t="s">
        <v>1265</v>
      </c>
      <c r="F427" s="122">
        <f>_xll.BDP(C427,$F$11)</f>
        <v>227.5</v>
      </c>
      <c r="G427" s="122">
        <f>_xll.BDP(C427,$G$11)</f>
        <v>223.55</v>
      </c>
      <c r="H427" s="123">
        <f t="shared" si="214"/>
        <v>-3.9499999999999886</v>
      </c>
      <c r="I427" s="124">
        <f t="shared" si="215"/>
        <v>-1.7362637362637312</v>
      </c>
      <c r="J427" s="125">
        <v>0</v>
      </c>
      <c r="K427" s="121" t="str">
        <f>CONCATENATE(D816,D427, " Curncy")</f>
        <v>EURGBp Curncy</v>
      </c>
      <c r="L427" s="121">
        <f>IF(D427 = D816,1,_xll.BDP(K427,$L$11))</f>
        <v>1</v>
      </c>
      <c r="M427" s="264">
        <f>IF(D427 = D816,1,_xll.BDP(K427,$M$11)*L427)</f>
        <v>0.87560000000000004</v>
      </c>
      <c r="N427" s="127">
        <f t="shared" si="216"/>
        <v>0</v>
      </c>
      <c r="O427" s="128">
        <f>N427 / AA750</f>
        <v>0</v>
      </c>
      <c r="P427" s="276">
        <f>N427 / AA816</f>
        <v>0</v>
      </c>
      <c r="Q427" s="129">
        <f t="shared" si="217"/>
        <v>0</v>
      </c>
      <c r="R427" s="130">
        <f>Q427 / AA750*100</f>
        <v>0</v>
      </c>
      <c r="S427" s="286">
        <f>Q427 / AA816*100</f>
        <v>0</v>
      </c>
      <c r="T427" s="130">
        <f t="shared" si="218"/>
        <v>0</v>
      </c>
      <c r="U427" s="286">
        <f t="shared" si="219"/>
        <v>0</v>
      </c>
      <c r="V427" s="121">
        <f t="shared" si="220"/>
        <v>0.01</v>
      </c>
      <c r="W427" s="121">
        <v>0</v>
      </c>
      <c r="X427" s="121">
        <v>1</v>
      </c>
      <c r="Y427" s="128">
        <f t="shared" si="221"/>
        <v>0</v>
      </c>
      <c r="Z427" s="128">
        <f t="shared" si="222"/>
        <v>0</v>
      </c>
      <c r="AA427" s="75"/>
      <c r="AB427" s="131">
        <f>_xll.BDH(C427,$AB$11,$D$1,$D$1)</f>
        <v>222.1</v>
      </c>
      <c r="AC427" s="131">
        <f t="shared" si="223"/>
        <v>5.4000000000000057</v>
      </c>
      <c r="AD427" s="191">
        <f t="shared" si="224"/>
        <v>2.4313372354795164</v>
      </c>
      <c r="AE427" s="133">
        <v>0</v>
      </c>
      <c r="AF427" s="134">
        <f>IF(D427 = D816,1,_xll.BDP(K427,$AF$11)*L427)</f>
        <v>0.876</v>
      </c>
      <c r="AG427" s="135">
        <f>AC427*AE427*V427/AF427 / AI750</f>
        <v>0</v>
      </c>
      <c r="AH427" s="301">
        <f>AC427*AE427*V427/AF427 / AI816</f>
        <v>0</v>
      </c>
      <c r="AI427" s="78"/>
      <c r="AJ427" s="74"/>
      <c r="AK427" s="66"/>
    </row>
    <row r="428" spans="2:37" s="30" customFormat="1" ht="12" customHeight="1" x14ac:dyDescent="0.2">
      <c r="B428" s="121">
        <v>10513</v>
      </c>
      <c r="C428" s="121"/>
      <c r="D428" s="121" t="s">
        <v>83</v>
      </c>
      <c r="E428" s="121" t="s">
        <v>121</v>
      </c>
      <c r="F428" s="122">
        <v>8.2799999999999994</v>
      </c>
      <c r="G428" s="122">
        <v>8.2799999999999994</v>
      </c>
      <c r="H428" s="123">
        <f t="shared" si="214"/>
        <v>0</v>
      </c>
      <c r="I428" s="124">
        <f t="shared" si="215"/>
        <v>0</v>
      </c>
      <c r="J428" s="125">
        <v>197449</v>
      </c>
      <c r="K428" s="121" t="str">
        <f>CONCATENATE(D816,D428, " Curncy")</f>
        <v>EURGBP Curncy</v>
      </c>
      <c r="L428" s="121">
        <f>IF(D428 = D816,1,_xll.BDP(K428,$L$11))</f>
        <v>1</v>
      </c>
      <c r="M428" s="264">
        <f>IF(D428 = D816,1,_xll.BDP(K428,$M$11)*L428)</f>
        <v>0.87560000000000004</v>
      </c>
      <c r="N428" s="127">
        <f t="shared" si="216"/>
        <v>0</v>
      </c>
      <c r="O428" s="128">
        <f>N428 / AA750</f>
        <v>0</v>
      </c>
      <c r="P428" s="276">
        <f>N428 / AA816</f>
        <v>0</v>
      </c>
      <c r="Q428" s="129">
        <f t="shared" si="217"/>
        <v>1867151.3476473275</v>
      </c>
      <c r="R428" s="130">
        <f>Q428 / AA750*100</f>
        <v>1.1304751332508001</v>
      </c>
      <c r="S428" s="286">
        <f>Q428 / AA816*100</f>
        <v>1.0424219341273757</v>
      </c>
      <c r="T428" s="130">
        <f t="shared" si="218"/>
        <v>0</v>
      </c>
      <c r="U428" s="286">
        <f t="shared" si="219"/>
        <v>1.1304751332508001</v>
      </c>
      <c r="V428" s="121">
        <f t="shared" si="220"/>
        <v>1</v>
      </c>
      <c r="W428" s="121">
        <v>1</v>
      </c>
      <c r="X428" s="121">
        <v>1</v>
      </c>
      <c r="Y428" s="128">
        <f t="shared" si="221"/>
        <v>0</v>
      </c>
      <c r="Z428" s="128">
        <f t="shared" si="222"/>
        <v>0</v>
      </c>
      <c r="AA428" s="75"/>
      <c r="AB428" s="131">
        <v>8.2799999999999994</v>
      </c>
      <c r="AC428" s="131">
        <f t="shared" si="223"/>
        <v>0</v>
      </c>
      <c r="AD428" s="191">
        <f t="shared" si="224"/>
        <v>0</v>
      </c>
      <c r="AE428" s="133">
        <v>197449</v>
      </c>
      <c r="AF428" s="134">
        <f>IF(D428 = D816,1,_xll.BDP(K428,$AF$11)*L428)</f>
        <v>0.876</v>
      </c>
      <c r="AG428" s="135">
        <f>AC428*AE428*V428/AF428 / AI750</f>
        <v>0</v>
      </c>
      <c r="AH428" s="301">
        <f>AC428*AE428*V428/AF428 / AI816</f>
        <v>0</v>
      </c>
      <c r="AI428" s="78"/>
      <c r="AJ428" s="74"/>
      <c r="AK428" s="66"/>
    </row>
    <row r="429" spans="2:37" s="30" customFormat="1" ht="12" customHeight="1" x14ac:dyDescent="0.2">
      <c r="B429" s="121">
        <v>6485</v>
      </c>
      <c r="C429" s="121" t="s">
        <v>1143</v>
      </c>
      <c r="D429" s="121" t="str">
        <f>_xll.BDP(C429,$D$11)</f>
        <v>GBp</v>
      </c>
      <c r="E429" s="121" t="s">
        <v>1266</v>
      </c>
      <c r="F429" s="122">
        <f>_xll.BDP(C429,$F$11)</f>
        <v>1696</v>
      </c>
      <c r="G429" s="122">
        <f>_xll.BDP(C429,$G$11)</f>
        <v>1688</v>
      </c>
      <c r="H429" s="123">
        <f t="shared" si="214"/>
        <v>-8</v>
      </c>
      <c r="I429" s="124">
        <f t="shared" si="215"/>
        <v>-0.47169811320754718</v>
      </c>
      <c r="J429" s="125">
        <v>0</v>
      </c>
      <c r="K429" s="121" t="str">
        <f>CONCATENATE(D816,D429, " Curncy")</f>
        <v>EURGBp Curncy</v>
      </c>
      <c r="L429" s="121">
        <f>IF(D429 = D816,1,_xll.BDP(K429,$L$11))</f>
        <v>1</v>
      </c>
      <c r="M429" s="264">
        <f>IF(D429 = D816,1,_xll.BDP(K429,$M$11)*L429)</f>
        <v>0.87560000000000004</v>
      </c>
      <c r="N429" s="127">
        <f t="shared" si="216"/>
        <v>0</v>
      </c>
      <c r="O429" s="128">
        <f>N429 / AA750</f>
        <v>0</v>
      </c>
      <c r="P429" s="276">
        <f>N429 / AA816</f>
        <v>0</v>
      </c>
      <c r="Q429" s="129">
        <f t="shared" si="217"/>
        <v>0</v>
      </c>
      <c r="R429" s="130">
        <f>Q429 / AA750*100</f>
        <v>0</v>
      </c>
      <c r="S429" s="286">
        <f>Q429 / AA816*100</f>
        <v>0</v>
      </c>
      <c r="T429" s="130">
        <f t="shared" si="218"/>
        <v>0</v>
      </c>
      <c r="U429" s="286">
        <f t="shared" si="219"/>
        <v>0</v>
      </c>
      <c r="V429" s="121">
        <f t="shared" si="220"/>
        <v>0.01</v>
      </c>
      <c r="W429" s="121">
        <v>0</v>
      </c>
      <c r="X429" s="121">
        <v>1</v>
      </c>
      <c r="Y429" s="128">
        <f t="shared" si="221"/>
        <v>0</v>
      </c>
      <c r="Z429" s="128">
        <f t="shared" si="222"/>
        <v>0</v>
      </c>
      <c r="AA429" s="75"/>
      <c r="AB429" s="131">
        <f>_xll.BDH(C429,$AB$11,$D$1,$D$1)</f>
        <v>1670</v>
      </c>
      <c r="AC429" s="131">
        <f t="shared" si="223"/>
        <v>26</v>
      </c>
      <c r="AD429" s="191">
        <f t="shared" si="224"/>
        <v>1.5568862275449102</v>
      </c>
      <c r="AE429" s="133">
        <v>0</v>
      </c>
      <c r="AF429" s="134">
        <f>IF(D429 = D816,1,_xll.BDP(K429,$AF$11)*L429)</f>
        <v>0.876</v>
      </c>
      <c r="AG429" s="135">
        <f>AC429*AE429*V429/AF429 / AI750</f>
        <v>0</v>
      </c>
      <c r="AH429" s="301">
        <f>AC429*AE429*V429/AF429 / AI816</f>
        <v>0</v>
      </c>
      <c r="AI429" s="78"/>
      <c r="AJ429" s="74"/>
      <c r="AK429" s="66"/>
    </row>
    <row r="430" spans="2:37" s="30" customFormat="1" ht="12" customHeight="1" x14ac:dyDescent="0.2">
      <c r="B430" s="121">
        <v>17875</v>
      </c>
      <c r="C430" s="121" t="s">
        <v>1144</v>
      </c>
      <c r="D430" s="121" t="str">
        <f>_xll.BDP(C430,$D$11)</f>
        <v>EUR</v>
      </c>
      <c r="E430" s="121" t="s">
        <v>1267</v>
      </c>
      <c r="F430" s="122">
        <f>_xll.BDP(C430,$F$11)</f>
        <v>2.62</v>
      </c>
      <c r="G430" s="122">
        <f>_xll.BDP(C430,$G$11)</f>
        <v>2.68</v>
      </c>
      <c r="H430" s="123">
        <f t="shared" si="214"/>
        <v>6.0000000000000053E-2</v>
      </c>
      <c r="I430" s="124">
        <f t="shared" si="215"/>
        <v>2.2900763358778646</v>
      </c>
      <c r="J430" s="125">
        <v>0</v>
      </c>
      <c r="K430" s="121" t="str">
        <f>CONCATENATE(D816,D430, " Curncy")</f>
        <v>EUREUR Curncy</v>
      </c>
      <c r="L430" s="121">
        <f>IF(D430 = D816,1,_xll.BDP(K430,$L$11))</f>
        <v>1</v>
      </c>
      <c r="M430" s="264">
        <f>IF(D430 = D816,1,_xll.BDP(K430,$M$11)*L430)</f>
        <v>1</v>
      </c>
      <c r="N430" s="127">
        <f t="shared" si="216"/>
        <v>0</v>
      </c>
      <c r="O430" s="128">
        <f>N430 / AA750</f>
        <v>0</v>
      </c>
      <c r="P430" s="276">
        <f>N430 / AA816</f>
        <v>0</v>
      </c>
      <c r="Q430" s="129">
        <f t="shared" si="217"/>
        <v>0</v>
      </c>
      <c r="R430" s="130">
        <f>Q430 / AA750*100</f>
        <v>0</v>
      </c>
      <c r="S430" s="286">
        <f>Q430 / AA816*100</f>
        <v>0</v>
      </c>
      <c r="T430" s="130">
        <f t="shared" si="218"/>
        <v>0</v>
      </c>
      <c r="U430" s="286">
        <f t="shared" si="219"/>
        <v>0</v>
      </c>
      <c r="V430" s="121">
        <f t="shared" si="220"/>
        <v>1</v>
      </c>
      <c r="W430" s="121">
        <v>0</v>
      </c>
      <c r="X430" s="121">
        <v>1</v>
      </c>
      <c r="Y430" s="128">
        <f t="shared" si="221"/>
        <v>0</v>
      </c>
      <c r="Z430" s="128">
        <f t="shared" si="222"/>
        <v>0</v>
      </c>
      <c r="AA430" s="75"/>
      <c r="AB430" s="131">
        <f>_xll.BDH(C430,$AB$11,$D$1,$D$1)</f>
        <v>2.6349999999999998</v>
      </c>
      <c r="AC430" s="131">
        <f t="shared" si="223"/>
        <v>-1.499999999999968E-2</v>
      </c>
      <c r="AD430" s="191">
        <f t="shared" si="224"/>
        <v>-0.56925996204932383</v>
      </c>
      <c r="AE430" s="133">
        <v>0</v>
      </c>
      <c r="AF430" s="134">
        <f>IF(D430 = D816,1,_xll.BDP(K430,$AF$11)*L430)</f>
        <v>1</v>
      </c>
      <c r="AG430" s="135">
        <f>AC430*AE430*V430/AF430 / AI750</f>
        <v>0</v>
      </c>
      <c r="AH430" s="301">
        <f>AC430*AE430*V430/AF430 / AI816</f>
        <v>0</v>
      </c>
      <c r="AI430" s="78"/>
      <c r="AJ430" s="74"/>
      <c r="AK430" s="66"/>
    </row>
    <row r="431" spans="2:37" s="30" customFormat="1" ht="12" customHeight="1" x14ac:dyDescent="0.2">
      <c r="B431" s="121">
        <v>3548</v>
      </c>
      <c r="C431" s="121" t="s">
        <v>1145</v>
      </c>
      <c r="D431" s="121" t="str">
        <f>_xll.BDP(C431,$D$11)</f>
        <v>GBp</v>
      </c>
      <c r="E431" s="121" t="s">
        <v>1268</v>
      </c>
      <c r="F431" s="122">
        <f>_xll.BDP(C431,$F$11)</f>
        <v>206</v>
      </c>
      <c r="G431" s="122">
        <f>_xll.BDP(C431,$G$11)</f>
        <v>202</v>
      </c>
      <c r="H431" s="123">
        <f t="shared" si="214"/>
        <v>-4</v>
      </c>
      <c r="I431" s="124">
        <f t="shared" si="215"/>
        <v>-1.9417475728155338</v>
      </c>
      <c r="J431" s="125">
        <v>0</v>
      </c>
      <c r="K431" s="121" t="str">
        <f>CONCATENATE(D816,D431, " Curncy")</f>
        <v>EURGBp Curncy</v>
      </c>
      <c r="L431" s="121">
        <f>IF(D431 = D816,1,_xll.BDP(K431,$L$11))</f>
        <v>1</v>
      </c>
      <c r="M431" s="264">
        <f>IF(D431 = D816,1,_xll.BDP(K431,$M$11)*L431)</f>
        <v>0.87560000000000004</v>
      </c>
      <c r="N431" s="127">
        <f t="shared" si="216"/>
        <v>0</v>
      </c>
      <c r="O431" s="128">
        <f>N431 / AA750</f>
        <v>0</v>
      </c>
      <c r="P431" s="276">
        <f>N431 / AA816</f>
        <v>0</v>
      </c>
      <c r="Q431" s="129">
        <f t="shared" si="217"/>
        <v>0</v>
      </c>
      <c r="R431" s="130">
        <f>Q431 / AA750*100</f>
        <v>0</v>
      </c>
      <c r="S431" s="286">
        <f>Q431 / AA816*100</f>
        <v>0</v>
      </c>
      <c r="T431" s="130">
        <f t="shared" si="218"/>
        <v>0</v>
      </c>
      <c r="U431" s="286">
        <f t="shared" si="219"/>
        <v>0</v>
      </c>
      <c r="V431" s="121">
        <f t="shared" si="220"/>
        <v>0.01</v>
      </c>
      <c r="W431" s="121">
        <v>0</v>
      </c>
      <c r="X431" s="121">
        <v>1</v>
      </c>
      <c r="Y431" s="128">
        <f t="shared" si="221"/>
        <v>0</v>
      </c>
      <c r="Z431" s="128">
        <f t="shared" si="222"/>
        <v>0</v>
      </c>
      <c r="AA431" s="75"/>
      <c r="AB431" s="131">
        <f>_xll.BDH(C431,$AB$11,$D$1,$D$1)</f>
        <v>211</v>
      </c>
      <c r="AC431" s="131">
        <f t="shared" si="223"/>
        <v>-5</v>
      </c>
      <c r="AD431" s="191">
        <f t="shared" si="224"/>
        <v>-2.3696682464454977</v>
      </c>
      <c r="AE431" s="133">
        <v>0</v>
      </c>
      <c r="AF431" s="134">
        <f>IF(D431 = D816,1,_xll.BDP(K431,$AF$11)*L431)</f>
        <v>0.876</v>
      </c>
      <c r="AG431" s="135">
        <f>AC431*AE431*V431/AF431 / AI750</f>
        <v>0</v>
      </c>
      <c r="AH431" s="301">
        <f>AC431*AE431*V431/AF431 / AI816</f>
        <v>0</v>
      </c>
      <c r="AI431" s="78"/>
      <c r="AJ431" s="74"/>
      <c r="AK431" s="66"/>
    </row>
    <row r="432" spans="2:37" s="30" customFormat="1" ht="12" customHeight="1" x14ac:dyDescent="0.2">
      <c r="B432" s="121">
        <v>24733</v>
      </c>
      <c r="C432" s="121" t="s">
        <v>120</v>
      </c>
      <c r="D432" s="121" t="str">
        <f>_xll.BDP(C432,$D$11)</f>
        <v>EUR</v>
      </c>
      <c r="E432" s="121" t="s">
        <v>480</v>
      </c>
      <c r="F432" s="122">
        <f>_xll.BDP(C432,$F$11)</f>
        <v>1.81</v>
      </c>
      <c r="G432" s="122">
        <f>_xll.BDP(C432,$G$11)</f>
        <v>1.8080000000000001</v>
      </c>
      <c r="H432" s="123">
        <f t="shared" ref="H432:H463" si="225">IF(OR(OR(G432="#N/A N/A",G432="#N/A Real Time"),OR(F432="#N/A N/A",F432="#N/A Real Time")),0,  G432 - F432)</f>
        <v>-2.0000000000000018E-3</v>
      </c>
      <c r="I432" s="124">
        <f t="shared" ref="I432:I463" si="226">IF(OR(F432=0,F432="#N/A N/A"),0,H432 / F432*100)</f>
        <v>-0.11049723756906087</v>
      </c>
      <c r="J432" s="125">
        <v>-202000</v>
      </c>
      <c r="K432" s="121" t="str">
        <f>CONCATENATE(D816,D432, " Curncy")</f>
        <v>EUREUR Curncy</v>
      </c>
      <c r="L432" s="121">
        <f>IF(D432 = D816,1,_xll.BDP(K432,$L$11))</f>
        <v>1</v>
      </c>
      <c r="M432" s="264">
        <f>IF(D432 = D816,1,_xll.BDP(K432,$M$11)*L432)</f>
        <v>1</v>
      </c>
      <c r="N432" s="127">
        <f t="shared" ref="N432:N463" si="227">H432*J432*V432/M432</f>
        <v>404.00000000000034</v>
      </c>
      <c r="O432" s="128">
        <f>N432 / AA750</f>
        <v>2.4460360667001944E-6</v>
      </c>
      <c r="P432" s="276">
        <f>N432 / AA816</f>
        <v>2.2555132550883385E-6</v>
      </c>
      <c r="Q432" s="129">
        <f t="shared" ref="Q432:Q463" si="228">IF(J432=0,0,G432*J432*V432/M432)</f>
        <v>-365216</v>
      </c>
      <c r="R432" s="130">
        <f>Q432 / AA750*100</f>
        <v>-0.22112166042969739</v>
      </c>
      <c r="S432" s="286">
        <f>Q432 / AA816*100</f>
        <v>-0.20389839825998562</v>
      </c>
      <c r="T432" s="130">
        <f t="shared" ref="T432:T463" si="229">IF(S432&lt;0,R432,0)</f>
        <v>-0.22112166042969739</v>
      </c>
      <c r="U432" s="286">
        <f t="shared" ref="U432:U463" si="230">IF(S432&gt;0,R432,0)</f>
        <v>0</v>
      </c>
      <c r="V432" s="121">
        <f t="shared" ref="V432:V463" si="231">IF(EXACT(D432,UPPER(D432)),1,0.01)/X432</f>
        <v>1</v>
      </c>
      <c r="W432" s="121">
        <v>0</v>
      </c>
      <c r="X432" s="121">
        <v>1</v>
      </c>
      <c r="Y432" s="128">
        <f t="shared" ref="Y432:Y463" si="232">IF(AND(S432&lt;0,O432&gt;0),O432,0)</f>
        <v>2.4460360667001944E-6</v>
      </c>
      <c r="Z432" s="128">
        <f t="shared" ref="Z432:Z463" si="233">IF(AND(S432&gt;0,O432&gt;0),O432,0)</f>
        <v>0</v>
      </c>
      <c r="AA432" s="75"/>
      <c r="AB432" s="131">
        <f>_xll.BDH(C432,$AB$11,$D$1,$D$1)</f>
        <v>1.772</v>
      </c>
      <c r="AC432" s="131">
        <f t="shared" ref="AC432:AC463" si="234">IF(OR(OR(F432="#N/A N/A",F432="#N/A Real Time"),OR(AB432="#N/A N/A",AB432="#N/A Real Time")),0,  F432 - AB432)</f>
        <v>3.8000000000000034E-2</v>
      </c>
      <c r="AD432" s="191">
        <f t="shared" ref="AD432:AD463" si="235">IF(OR(AB432=0,AB432="#N/A N/A"),0,AC432 / AB432*100)</f>
        <v>2.1444695259593698</v>
      </c>
      <c r="AE432" s="133">
        <v>-202000</v>
      </c>
      <c r="AF432" s="134">
        <f>IF(D432 = D816,1,_xll.BDP(K432,$AF$11)*L432)</f>
        <v>1</v>
      </c>
      <c r="AG432" s="135">
        <f>AC432*AE432*V432/AF432 / AI750</f>
        <v>-4.6151269030276137E-5</v>
      </c>
      <c r="AH432" s="301">
        <f>AC432*AE432*V432/AF432 / AI816</f>
        <v>-4.2576675109000015E-5</v>
      </c>
      <c r="AI432" s="78"/>
      <c r="AJ432" s="74"/>
      <c r="AK432" s="66"/>
    </row>
    <row r="433" spans="2:37" s="30" customFormat="1" ht="12" customHeight="1" x14ac:dyDescent="0.2">
      <c r="B433" s="121">
        <v>6405</v>
      </c>
      <c r="C433" s="121" t="s">
        <v>1146</v>
      </c>
      <c r="D433" s="121" t="str">
        <f>_xll.BDP(C433,$D$11)</f>
        <v>GBp</v>
      </c>
      <c r="E433" s="121" t="s">
        <v>1269</v>
      </c>
      <c r="F433" s="122">
        <f>_xll.BDP(C433,$F$11)</f>
        <v>144.05000000000001</v>
      </c>
      <c r="G433" s="122">
        <f>_xll.BDP(C433,$G$11)</f>
        <v>138.75</v>
      </c>
      <c r="H433" s="123">
        <f t="shared" si="225"/>
        <v>-5.3000000000000114</v>
      </c>
      <c r="I433" s="124">
        <f t="shared" si="226"/>
        <v>-3.6792780284623468</v>
      </c>
      <c r="J433" s="125">
        <v>0</v>
      </c>
      <c r="K433" s="121" t="str">
        <f>CONCATENATE(D816,D433, " Curncy")</f>
        <v>EURGBp Curncy</v>
      </c>
      <c r="L433" s="121">
        <f>IF(D433 = D816,1,_xll.BDP(K433,$L$11))</f>
        <v>1</v>
      </c>
      <c r="M433" s="264">
        <f>IF(D433 = D816,1,_xll.BDP(K433,$M$11)*L433)</f>
        <v>0.87560000000000004</v>
      </c>
      <c r="N433" s="127">
        <f t="shared" si="227"/>
        <v>0</v>
      </c>
      <c r="O433" s="128">
        <f>N433 / AA750</f>
        <v>0</v>
      </c>
      <c r="P433" s="276">
        <f>N433 / AA816</f>
        <v>0</v>
      </c>
      <c r="Q433" s="129">
        <f t="shared" si="228"/>
        <v>0</v>
      </c>
      <c r="R433" s="130">
        <f>Q433 / AA750*100</f>
        <v>0</v>
      </c>
      <c r="S433" s="286">
        <f>Q433 / AA816*100</f>
        <v>0</v>
      </c>
      <c r="T433" s="130">
        <f t="shared" si="229"/>
        <v>0</v>
      </c>
      <c r="U433" s="286">
        <f t="shared" si="230"/>
        <v>0</v>
      </c>
      <c r="V433" s="121">
        <f t="shared" si="231"/>
        <v>0.01</v>
      </c>
      <c r="W433" s="121">
        <v>0</v>
      </c>
      <c r="X433" s="121">
        <v>1</v>
      </c>
      <c r="Y433" s="128">
        <f t="shared" si="232"/>
        <v>0</v>
      </c>
      <c r="Z433" s="128">
        <f t="shared" si="233"/>
        <v>0</v>
      </c>
      <c r="AA433" s="75"/>
      <c r="AB433" s="131">
        <f>_xll.BDH(C433,$AB$11,$D$1,$D$1)</f>
        <v>148.80000000000001</v>
      </c>
      <c r="AC433" s="131">
        <f t="shared" si="234"/>
        <v>-4.75</v>
      </c>
      <c r="AD433" s="191">
        <f t="shared" si="235"/>
        <v>-3.192204301075269</v>
      </c>
      <c r="AE433" s="133">
        <v>0</v>
      </c>
      <c r="AF433" s="134">
        <f>IF(D433 = D816,1,_xll.BDP(K433,$AF$11)*L433)</f>
        <v>0.876</v>
      </c>
      <c r="AG433" s="135">
        <f>AC433*AE433*V433/AF433 / AI750</f>
        <v>0</v>
      </c>
      <c r="AH433" s="301">
        <f>AC433*AE433*V433/AF433 / AI816</f>
        <v>0</v>
      </c>
      <c r="AI433" s="78"/>
      <c r="AJ433" s="74"/>
      <c r="AK433" s="66"/>
    </row>
    <row r="434" spans="2:37" s="30" customFormat="1" ht="12" customHeight="1" x14ac:dyDescent="0.2">
      <c r="B434" s="121">
        <v>6364</v>
      </c>
      <c r="C434" s="121" t="s">
        <v>1147</v>
      </c>
      <c r="D434" s="121" t="str">
        <f>_xll.BDP(C434,$D$11)</f>
        <v>GBp</v>
      </c>
      <c r="E434" s="121" t="s">
        <v>1270</v>
      </c>
      <c r="F434" s="122">
        <f>_xll.BDP(C434,$F$11)</f>
        <v>4580</v>
      </c>
      <c r="G434" s="122">
        <f>_xll.BDP(C434,$G$11)</f>
        <v>4552</v>
      </c>
      <c r="H434" s="123">
        <f t="shared" si="225"/>
        <v>-28</v>
      </c>
      <c r="I434" s="124">
        <f t="shared" si="226"/>
        <v>-0.611353711790393</v>
      </c>
      <c r="J434" s="125">
        <v>0</v>
      </c>
      <c r="K434" s="121" t="str">
        <f>CONCATENATE(D816,D434, " Curncy")</f>
        <v>EURGBp Curncy</v>
      </c>
      <c r="L434" s="121">
        <f>IF(D434 = D816,1,_xll.BDP(K434,$L$11))</f>
        <v>1</v>
      </c>
      <c r="M434" s="264">
        <f>IF(D434 = D816,1,_xll.BDP(K434,$M$11)*L434)</f>
        <v>0.87560000000000004</v>
      </c>
      <c r="N434" s="127">
        <f t="shared" si="227"/>
        <v>0</v>
      </c>
      <c r="O434" s="128">
        <f>N434 / AA750</f>
        <v>0</v>
      </c>
      <c r="P434" s="276">
        <f>N434 / AA816</f>
        <v>0</v>
      </c>
      <c r="Q434" s="129">
        <f t="shared" si="228"/>
        <v>0</v>
      </c>
      <c r="R434" s="130">
        <f>Q434 / AA750*100</f>
        <v>0</v>
      </c>
      <c r="S434" s="286">
        <f>Q434 / AA816*100</f>
        <v>0</v>
      </c>
      <c r="T434" s="130">
        <f t="shared" si="229"/>
        <v>0</v>
      </c>
      <c r="U434" s="286">
        <f t="shared" si="230"/>
        <v>0</v>
      </c>
      <c r="V434" s="121">
        <f t="shared" si="231"/>
        <v>0.01</v>
      </c>
      <c r="W434" s="121">
        <v>0</v>
      </c>
      <c r="X434" s="121">
        <v>1</v>
      </c>
      <c r="Y434" s="128">
        <f t="shared" si="232"/>
        <v>0</v>
      </c>
      <c r="Z434" s="128">
        <f t="shared" si="233"/>
        <v>0</v>
      </c>
      <c r="AA434" s="75"/>
      <c r="AB434" s="131">
        <f>_xll.BDH(C434,$AB$11,$D$1,$D$1)</f>
        <v>4626</v>
      </c>
      <c r="AC434" s="131">
        <f t="shared" si="234"/>
        <v>-46</v>
      </c>
      <c r="AD434" s="191">
        <f t="shared" si="235"/>
        <v>-0.99437959360138339</v>
      </c>
      <c r="AE434" s="133">
        <v>0</v>
      </c>
      <c r="AF434" s="134">
        <f>IF(D434 = D816,1,_xll.BDP(K434,$AF$11)*L434)</f>
        <v>0.876</v>
      </c>
      <c r="AG434" s="135">
        <f>AC434*AE434*V434/AF434 / AI750</f>
        <v>0</v>
      </c>
      <c r="AH434" s="301">
        <f>AC434*AE434*V434/AF434 / AI816</f>
        <v>0</v>
      </c>
      <c r="AI434" s="78"/>
      <c r="AJ434" s="74"/>
      <c r="AK434" s="66"/>
    </row>
    <row r="435" spans="2:37" s="30" customFormat="1" ht="12" customHeight="1" x14ac:dyDescent="0.2">
      <c r="B435" s="121">
        <v>19455</v>
      </c>
      <c r="C435" s="121" t="s">
        <v>1148</v>
      </c>
      <c r="D435" s="121" t="str">
        <f>_xll.BDP(C435,$D$11)</f>
        <v>GBp</v>
      </c>
      <c r="E435" s="121" t="s">
        <v>1271</v>
      </c>
      <c r="F435" s="122">
        <f>_xll.BDP(C435,$F$11)</f>
        <v>40.9</v>
      </c>
      <c r="G435" s="122">
        <f>_xll.BDP(C435,$G$11)</f>
        <v>40.9</v>
      </c>
      <c r="H435" s="123">
        <f t="shared" si="225"/>
        <v>0</v>
      </c>
      <c r="I435" s="124">
        <f t="shared" si="226"/>
        <v>0</v>
      </c>
      <c r="J435" s="125">
        <v>0</v>
      </c>
      <c r="K435" s="121" t="str">
        <f>CONCATENATE(D816,D435, " Curncy")</f>
        <v>EURGBp Curncy</v>
      </c>
      <c r="L435" s="121">
        <f>IF(D435 = D816,1,_xll.BDP(K435,$L$11))</f>
        <v>1</v>
      </c>
      <c r="M435" s="264">
        <f>IF(D435 = D816,1,_xll.BDP(K435,$M$11)*L435)</f>
        <v>0.87560000000000004</v>
      </c>
      <c r="N435" s="127">
        <f t="shared" si="227"/>
        <v>0</v>
      </c>
      <c r="O435" s="128">
        <f>N435 / AA750</f>
        <v>0</v>
      </c>
      <c r="P435" s="276">
        <f>N435 / AA816</f>
        <v>0</v>
      </c>
      <c r="Q435" s="129">
        <f t="shared" si="228"/>
        <v>0</v>
      </c>
      <c r="R435" s="130">
        <f>Q435 / AA750*100</f>
        <v>0</v>
      </c>
      <c r="S435" s="286">
        <f>Q435 / AA816*100</f>
        <v>0</v>
      </c>
      <c r="T435" s="130">
        <f t="shared" si="229"/>
        <v>0</v>
      </c>
      <c r="U435" s="286">
        <f t="shared" si="230"/>
        <v>0</v>
      </c>
      <c r="V435" s="121">
        <f t="shared" si="231"/>
        <v>0.01</v>
      </c>
      <c r="W435" s="121">
        <v>0</v>
      </c>
      <c r="X435" s="121">
        <v>1</v>
      </c>
      <c r="Y435" s="128">
        <f t="shared" si="232"/>
        <v>0</v>
      </c>
      <c r="Z435" s="128">
        <f t="shared" si="233"/>
        <v>0</v>
      </c>
      <c r="AA435" s="75"/>
      <c r="AB435" s="131">
        <f>_xll.BDH(C435,$AB$11,$D$1,$D$1)</f>
        <v>37.15</v>
      </c>
      <c r="AC435" s="131">
        <f t="shared" si="234"/>
        <v>3.75</v>
      </c>
      <c r="AD435" s="191">
        <f t="shared" si="235"/>
        <v>10.094212651413189</v>
      </c>
      <c r="AE435" s="133">
        <v>0</v>
      </c>
      <c r="AF435" s="134">
        <f>IF(D435 = D816,1,_xll.BDP(K435,$AF$11)*L435)</f>
        <v>0.876</v>
      </c>
      <c r="AG435" s="135">
        <f>AC435*AE435*V435/AF435 / AI750</f>
        <v>0</v>
      </c>
      <c r="AH435" s="301">
        <f>AC435*AE435*V435/AF435 / AI816</f>
        <v>0</v>
      </c>
      <c r="AI435" s="78"/>
      <c r="AJ435" s="74"/>
      <c r="AK435" s="66"/>
    </row>
    <row r="436" spans="2:37" s="30" customFormat="1" ht="12" customHeight="1" x14ac:dyDescent="0.2">
      <c r="B436" s="121">
        <v>3431</v>
      </c>
      <c r="C436" s="121" t="s">
        <v>1149</v>
      </c>
      <c r="D436" s="121" t="str">
        <f>_xll.BDP(C436,$D$11)</f>
        <v>GBp</v>
      </c>
      <c r="E436" s="121" t="s">
        <v>1272</v>
      </c>
      <c r="F436" s="122">
        <f>_xll.BDP(C436,$F$11)</f>
        <v>142.19999999999999</v>
      </c>
      <c r="G436" s="122">
        <f>_xll.BDP(C436,$G$11)</f>
        <v>140</v>
      </c>
      <c r="H436" s="123">
        <f t="shared" si="225"/>
        <v>-2.1999999999999886</v>
      </c>
      <c r="I436" s="124">
        <f t="shared" si="226"/>
        <v>-1.5471167369901468</v>
      </c>
      <c r="J436" s="125">
        <v>0</v>
      </c>
      <c r="K436" s="121" t="str">
        <f>CONCATENATE(D816,D436, " Curncy")</f>
        <v>EURGBp Curncy</v>
      </c>
      <c r="L436" s="121">
        <f>IF(D436 = D816,1,_xll.BDP(K436,$L$11))</f>
        <v>1</v>
      </c>
      <c r="M436" s="264">
        <f>IF(D436 = D816,1,_xll.BDP(K436,$M$11)*L436)</f>
        <v>0.87560000000000004</v>
      </c>
      <c r="N436" s="127">
        <f t="shared" si="227"/>
        <v>0</v>
      </c>
      <c r="O436" s="128">
        <f>N436 / AA750</f>
        <v>0</v>
      </c>
      <c r="P436" s="276">
        <f>N436 / AA816</f>
        <v>0</v>
      </c>
      <c r="Q436" s="129">
        <f t="shared" si="228"/>
        <v>0</v>
      </c>
      <c r="R436" s="130">
        <f>Q436 / AA750*100</f>
        <v>0</v>
      </c>
      <c r="S436" s="286">
        <f>Q436 / AA816*100</f>
        <v>0</v>
      </c>
      <c r="T436" s="130">
        <f t="shared" si="229"/>
        <v>0</v>
      </c>
      <c r="U436" s="286">
        <f t="shared" si="230"/>
        <v>0</v>
      </c>
      <c r="V436" s="121">
        <f t="shared" si="231"/>
        <v>0.01</v>
      </c>
      <c r="W436" s="121">
        <v>0</v>
      </c>
      <c r="X436" s="121">
        <v>1</v>
      </c>
      <c r="Y436" s="128">
        <f t="shared" si="232"/>
        <v>0</v>
      </c>
      <c r="Z436" s="128">
        <f t="shared" si="233"/>
        <v>0</v>
      </c>
      <c r="AA436" s="75"/>
      <c r="AB436" s="131">
        <f>_xll.BDH(C436,$AB$11,$D$1,$D$1)</f>
        <v>137.4</v>
      </c>
      <c r="AC436" s="131">
        <f t="shared" si="234"/>
        <v>4.7999999999999829</v>
      </c>
      <c r="AD436" s="191">
        <f t="shared" si="235"/>
        <v>3.4934497816593759</v>
      </c>
      <c r="AE436" s="133">
        <v>0</v>
      </c>
      <c r="AF436" s="134">
        <f>IF(D436 = D816,1,_xll.BDP(K436,$AF$11)*L436)</f>
        <v>0.876</v>
      </c>
      <c r="AG436" s="135">
        <f>AC436*AE436*V436/AF436 / AI750</f>
        <v>0</v>
      </c>
      <c r="AH436" s="301">
        <f>AC436*AE436*V436/AF436 / AI816</f>
        <v>0</v>
      </c>
      <c r="AI436" s="78"/>
      <c r="AJ436" s="74"/>
      <c r="AK436" s="66"/>
    </row>
    <row r="437" spans="2:37" s="30" customFormat="1" ht="12" customHeight="1" x14ac:dyDescent="0.2">
      <c r="B437" s="121">
        <v>19718</v>
      </c>
      <c r="C437" s="121"/>
      <c r="D437" s="121" t="s">
        <v>83</v>
      </c>
      <c r="E437" s="121" t="s">
        <v>119</v>
      </c>
      <c r="F437" s="122">
        <v>0.9</v>
      </c>
      <c r="G437" s="122">
        <v>0.9</v>
      </c>
      <c r="H437" s="123">
        <f t="shared" si="225"/>
        <v>0</v>
      </c>
      <c r="I437" s="124">
        <f t="shared" si="226"/>
        <v>0</v>
      </c>
      <c r="J437" s="125">
        <v>1908466</v>
      </c>
      <c r="K437" s="121" t="str">
        <f>CONCATENATE(D816,D437, " Curncy")</f>
        <v>EURGBP Curncy</v>
      </c>
      <c r="L437" s="121">
        <f>IF(D437 = D816,1,_xll.BDP(K437,$L$11))</f>
        <v>1</v>
      </c>
      <c r="M437" s="264">
        <f>IF(D437 = D816,1,_xll.BDP(K437,$M$11)*L437)</f>
        <v>0.87560000000000004</v>
      </c>
      <c r="N437" s="127">
        <f t="shared" si="227"/>
        <v>0</v>
      </c>
      <c r="O437" s="128">
        <f>N437 / AA750</f>
        <v>0</v>
      </c>
      <c r="P437" s="276">
        <f>N437 / AA816</f>
        <v>0</v>
      </c>
      <c r="Q437" s="129">
        <f t="shared" si="228"/>
        <v>1961648.4696208315</v>
      </c>
      <c r="R437" s="130">
        <f>Q437 / AA750*100</f>
        <v>1.1876888383365818</v>
      </c>
      <c r="S437" s="286">
        <f>Q437 / AA816*100</f>
        <v>1.0951792388746375</v>
      </c>
      <c r="T437" s="130">
        <f t="shared" si="229"/>
        <v>0</v>
      </c>
      <c r="U437" s="286">
        <f t="shared" si="230"/>
        <v>1.1876888383365818</v>
      </c>
      <c r="V437" s="121">
        <f t="shared" si="231"/>
        <v>1</v>
      </c>
      <c r="W437" s="121">
        <v>1</v>
      </c>
      <c r="X437" s="121">
        <v>1</v>
      </c>
      <c r="Y437" s="128">
        <f t="shared" si="232"/>
        <v>0</v>
      </c>
      <c r="Z437" s="128">
        <f t="shared" si="233"/>
        <v>0</v>
      </c>
      <c r="AA437" s="75"/>
      <c r="AB437" s="131">
        <v>0.9</v>
      </c>
      <c r="AC437" s="131">
        <f t="shared" si="234"/>
        <v>0</v>
      </c>
      <c r="AD437" s="191">
        <f t="shared" si="235"/>
        <v>0</v>
      </c>
      <c r="AE437" s="133">
        <v>1908466</v>
      </c>
      <c r="AF437" s="134">
        <f>IF(D437 = D816,1,_xll.BDP(K437,$AF$11)*L437)</f>
        <v>0.876</v>
      </c>
      <c r="AG437" s="135">
        <f>AC437*AE437*V437/AF437 / AI750</f>
        <v>0</v>
      </c>
      <c r="AH437" s="301">
        <f>AC437*AE437*V437/AF437 / AI816</f>
        <v>0</v>
      </c>
      <c r="AI437" s="78"/>
      <c r="AJ437" s="74"/>
      <c r="AK437" s="66"/>
    </row>
    <row r="438" spans="2:37" s="30" customFormat="1" ht="12" customHeight="1" x14ac:dyDescent="0.2">
      <c r="B438" s="121">
        <v>20010</v>
      </c>
      <c r="C438" s="121" t="s">
        <v>1150</v>
      </c>
      <c r="D438" s="121" t="str">
        <f>_xll.BDP(C438,$D$11)</f>
        <v>GBp</v>
      </c>
      <c r="E438" s="121" t="s">
        <v>1273</v>
      </c>
      <c r="F438" s="122">
        <f>_xll.BDP(C438,$F$11)</f>
        <v>85.6</v>
      </c>
      <c r="G438" s="122">
        <f>_xll.BDP(C438,$G$11)</f>
        <v>88.6</v>
      </c>
      <c r="H438" s="123">
        <f t="shared" si="225"/>
        <v>3</v>
      </c>
      <c r="I438" s="124">
        <f t="shared" si="226"/>
        <v>3.504672897196262</v>
      </c>
      <c r="J438" s="125">
        <v>0</v>
      </c>
      <c r="K438" s="121" t="str">
        <f>CONCATENATE(D816,D438, " Curncy")</f>
        <v>EURGBp Curncy</v>
      </c>
      <c r="L438" s="121">
        <f>IF(D438 = D816,1,_xll.BDP(K438,$L$11))</f>
        <v>1</v>
      </c>
      <c r="M438" s="264">
        <f>IF(D438 = D816,1,_xll.BDP(K438,$M$11)*L438)</f>
        <v>0.87560000000000004</v>
      </c>
      <c r="N438" s="127">
        <f t="shared" si="227"/>
        <v>0</v>
      </c>
      <c r="O438" s="128">
        <f>N438 / AA750</f>
        <v>0</v>
      </c>
      <c r="P438" s="276">
        <f>N438 / AA816</f>
        <v>0</v>
      </c>
      <c r="Q438" s="129">
        <f t="shared" si="228"/>
        <v>0</v>
      </c>
      <c r="R438" s="130">
        <f>Q438 / AA750*100</f>
        <v>0</v>
      </c>
      <c r="S438" s="286">
        <f>Q438 / AA816*100</f>
        <v>0</v>
      </c>
      <c r="T438" s="130">
        <f t="shared" si="229"/>
        <v>0</v>
      </c>
      <c r="U438" s="286">
        <f t="shared" si="230"/>
        <v>0</v>
      </c>
      <c r="V438" s="121">
        <f t="shared" si="231"/>
        <v>0.01</v>
      </c>
      <c r="W438" s="121">
        <v>0</v>
      </c>
      <c r="X438" s="121">
        <v>1</v>
      </c>
      <c r="Y438" s="128">
        <f t="shared" si="232"/>
        <v>0</v>
      </c>
      <c r="Z438" s="128">
        <f t="shared" si="233"/>
        <v>0</v>
      </c>
      <c r="AA438" s="75"/>
      <c r="AB438" s="131">
        <f>_xll.BDH(C438,$AB$11,$D$1,$D$1)</f>
        <v>81</v>
      </c>
      <c r="AC438" s="131">
        <f t="shared" si="234"/>
        <v>4.5999999999999943</v>
      </c>
      <c r="AD438" s="191">
        <f t="shared" si="235"/>
        <v>5.6790123456790056</v>
      </c>
      <c r="AE438" s="133">
        <v>0</v>
      </c>
      <c r="AF438" s="134">
        <f>IF(D438 = D816,1,_xll.BDP(K438,$AF$11)*L438)</f>
        <v>0.876</v>
      </c>
      <c r="AG438" s="135">
        <f>AC438*AE438*V438/AF438 / AI750</f>
        <v>0</v>
      </c>
      <c r="AH438" s="301">
        <f>AC438*AE438*V438/AF438 / AI816</f>
        <v>0</v>
      </c>
      <c r="AI438" s="78"/>
      <c r="AJ438" s="74"/>
      <c r="AK438" s="66"/>
    </row>
    <row r="439" spans="2:37" s="30" customFormat="1" ht="12" customHeight="1" x14ac:dyDescent="0.2">
      <c r="B439" s="121">
        <v>19653</v>
      </c>
      <c r="C439" s="121" t="s">
        <v>1151</v>
      </c>
      <c r="D439" s="121" t="str">
        <f>_xll.BDP(C439,$D$11)</f>
        <v>GBp</v>
      </c>
      <c r="E439" s="121" t="s">
        <v>1274</v>
      </c>
      <c r="F439" s="122">
        <f>_xll.BDP(C439,$F$11)</f>
        <v>1.95</v>
      </c>
      <c r="G439" s="122">
        <f>_xll.BDP(C439,$G$11)</f>
        <v>1.95</v>
      </c>
      <c r="H439" s="123">
        <f t="shared" si="225"/>
        <v>0</v>
      </c>
      <c r="I439" s="124">
        <f t="shared" si="226"/>
        <v>0</v>
      </c>
      <c r="J439" s="125">
        <v>0</v>
      </c>
      <c r="K439" s="121" t="str">
        <f>CONCATENATE(D816,D439, " Curncy")</f>
        <v>EURGBp Curncy</v>
      </c>
      <c r="L439" s="121">
        <f>IF(D439 = D816,1,_xll.BDP(K439,$L$11))</f>
        <v>1</v>
      </c>
      <c r="M439" s="264">
        <f>IF(D439 = D816,1,_xll.BDP(K439,$M$11)*L439)</f>
        <v>0.87560000000000004</v>
      </c>
      <c r="N439" s="127">
        <f t="shared" si="227"/>
        <v>0</v>
      </c>
      <c r="O439" s="128">
        <f>N439 / AA750</f>
        <v>0</v>
      </c>
      <c r="P439" s="276">
        <f>N439 / AA816</f>
        <v>0</v>
      </c>
      <c r="Q439" s="129">
        <f t="shared" si="228"/>
        <v>0</v>
      </c>
      <c r="R439" s="130">
        <f>Q439 / AA750*100</f>
        <v>0</v>
      </c>
      <c r="S439" s="286">
        <f>Q439 / AA816*100</f>
        <v>0</v>
      </c>
      <c r="T439" s="130">
        <f t="shared" si="229"/>
        <v>0</v>
      </c>
      <c r="U439" s="286">
        <f t="shared" si="230"/>
        <v>0</v>
      </c>
      <c r="V439" s="121">
        <f t="shared" si="231"/>
        <v>0.01</v>
      </c>
      <c r="W439" s="121">
        <v>0</v>
      </c>
      <c r="X439" s="121">
        <v>1</v>
      </c>
      <c r="Y439" s="128">
        <f t="shared" si="232"/>
        <v>0</v>
      </c>
      <c r="Z439" s="128">
        <f t="shared" si="233"/>
        <v>0</v>
      </c>
      <c r="AA439" s="75"/>
      <c r="AB439" s="131">
        <f>_xll.BDH(C439,$AB$11,$D$1,$D$1)</f>
        <v>1.95</v>
      </c>
      <c r="AC439" s="131">
        <f t="shared" si="234"/>
        <v>0</v>
      </c>
      <c r="AD439" s="191">
        <f t="shared" si="235"/>
        <v>0</v>
      </c>
      <c r="AE439" s="133">
        <v>0</v>
      </c>
      <c r="AF439" s="134">
        <f>IF(D439 = D816,1,_xll.BDP(K439,$AF$11)*L439)</f>
        <v>0.876</v>
      </c>
      <c r="AG439" s="135">
        <f>AC439*AE439*V439/AF439 / AI750</f>
        <v>0</v>
      </c>
      <c r="AH439" s="301">
        <f>AC439*AE439*V439/AF439 / AI816</f>
        <v>0</v>
      </c>
      <c r="AI439" s="78"/>
      <c r="AJ439" s="74"/>
      <c r="AK439" s="66"/>
    </row>
    <row r="440" spans="2:37" s="30" customFormat="1" ht="12" customHeight="1" x14ac:dyDescent="0.2">
      <c r="B440" s="121">
        <v>7231</v>
      </c>
      <c r="C440" s="121" t="s">
        <v>1152</v>
      </c>
      <c r="D440" s="121" t="str">
        <f>_xll.BDP(C440,$D$11)</f>
        <v>GBp</v>
      </c>
      <c r="E440" s="121" t="s">
        <v>1275</v>
      </c>
      <c r="F440" s="122">
        <f>_xll.BDP(C440,$F$11)</f>
        <v>122.9</v>
      </c>
      <c r="G440" s="122">
        <f>_xll.BDP(C440,$G$11)</f>
        <v>119.05</v>
      </c>
      <c r="H440" s="123">
        <f t="shared" si="225"/>
        <v>-3.8500000000000085</v>
      </c>
      <c r="I440" s="124">
        <f t="shared" si="226"/>
        <v>-3.1326281529699012</v>
      </c>
      <c r="J440" s="125">
        <v>0</v>
      </c>
      <c r="K440" s="121" t="str">
        <f>CONCATENATE(D816,D440, " Curncy")</f>
        <v>EURGBp Curncy</v>
      </c>
      <c r="L440" s="121">
        <f>IF(D440 = D816,1,_xll.BDP(K440,$L$11))</f>
        <v>1</v>
      </c>
      <c r="M440" s="264">
        <f>IF(D440 = D816,1,_xll.BDP(K440,$M$11)*L440)</f>
        <v>0.87560000000000004</v>
      </c>
      <c r="N440" s="127">
        <f t="shared" si="227"/>
        <v>0</v>
      </c>
      <c r="O440" s="128">
        <f>N440 / AA750</f>
        <v>0</v>
      </c>
      <c r="P440" s="276">
        <f>N440 / AA816</f>
        <v>0</v>
      </c>
      <c r="Q440" s="129">
        <f t="shared" si="228"/>
        <v>0</v>
      </c>
      <c r="R440" s="130">
        <f>Q440 / AA750*100</f>
        <v>0</v>
      </c>
      <c r="S440" s="286">
        <f>Q440 / AA816*100</f>
        <v>0</v>
      </c>
      <c r="T440" s="130">
        <f t="shared" si="229"/>
        <v>0</v>
      </c>
      <c r="U440" s="286">
        <f t="shared" si="230"/>
        <v>0</v>
      </c>
      <c r="V440" s="121">
        <f t="shared" si="231"/>
        <v>0.01</v>
      </c>
      <c r="W440" s="121">
        <v>0</v>
      </c>
      <c r="X440" s="121">
        <v>1</v>
      </c>
      <c r="Y440" s="128">
        <f t="shared" si="232"/>
        <v>0</v>
      </c>
      <c r="Z440" s="128">
        <f t="shared" si="233"/>
        <v>0</v>
      </c>
      <c r="AA440" s="75"/>
      <c r="AB440" s="131">
        <f>_xll.BDH(C440,$AB$11,$D$1,$D$1)</f>
        <v>121.6</v>
      </c>
      <c r="AC440" s="131">
        <f t="shared" si="234"/>
        <v>1.3000000000000114</v>
      </c>
      <c r="AD440" s="191">
        <f t="shared" si="235"/>
        <v>1.0690789473684303</v>
      </c>
      <c r="AE440" s="133">
        <v>0</v>
      </c>
      <c r="AF440" s="134">
        <f>IF(D440 = D816,1,_xll.BDP(K440,$AF$11)*L440)</f>
        <v>0.876</v>
      </c>
      <c r="AG440" s="135">
        <f>AC440*AE440*V440/AF440 / AI750</f>
        <v>0</v>
      </c>
      <c r="AH440" s="301">
        <f>AC440*AE440*V440/AF440 / AI816</f>
        <v>0</v>
      </c>
      <c r="AI440" s="78"/>
      <c r="AJ440" s="74"/>
      <c r="AK440" s="66"/>
    </row>
    <row r="441" spans="2:37" s="30" customFormat="1" ht="12" customHeight="1" x14ac:dyDescent="0.2">
      <c r="B441" s="121">
        <v>19500</v>
      </c>
      <c r="C441" s="121" t="s">
        <v>118</v>
      </c>
      <c r="D441" s="121" t="str">
        <f>_xll.BDP(C441,$D$11)</f>
        <v>GBp</v>
      </c>
      <c r="E441" s="121" t="s">
        <v>481</v>
      </c>
      <c r="F441" s="122">
        <f>_xll.BDP(C441,$F$11)</f>
        <v>2634</v>
      </c>
      <c r="G441" s="122">
        <f>_xll.BDP(C441,$G$11)</f>
        <v>2609</v>
      </c>
      <c r="H441" s="123">
        <f t="shared" si="225"/>
        <v>-25</v>
      </c>
      <c r="I441" s="124">
        <f t="shared" si="226"/>
        <v>-0.94912680334092636</v>
      </c>
      <c r="J441" s="125">
        <v>-225000</v>
      </c>
      <c r="K441" s="121" t="str">
        <f>CONCATENATE(D816,D441, " Curncy")</f>
        <v>EURGBp Curncy</v>
      </c>
      <c r="L441" s="121">
        <f>IF(D441 = D816,1,_xll.BDP(K441,$L$11))</f>
        <v>1</v>
      </c>
      <c r="M441" s="264">
        <f>IF(D441 = D816,1,_xll.BDP(K441,$M$11)*L441)</f>
        <v>0.87560000000000004</v>
      </c>
      <c r="N441" s="127">
        <f t="shared" si="227"/>
        <v>64241.662859753305</v>
      </c>
      <c r="O441" s="128">
        <f>N441 / AA750</f>
        <v>3.8895402064294753E-4</v>
      </c>
      <c r="P441" s="276">
        <f>N441 / AA816</f>
        <v>3.5865822304230119E-4</v>
      </c>
      <c r="Q441" s="129">
        <f t="shared" si="228"/>
        <v>-6704259.9360438557</v>
      </c>
      <c r="R441" s="130">
        <f>Q441 / AA750*100</f>
        <v>-4.0591241594298006</v>
      </c>
      <c r="S441" s="286">
        <f>Q441 / AA816*100</f>
        <v>-3.7429572156694553</v>
      </c>
      <c r="T441" s="130">
        <f t="shared" si="229"/>
        <v>-4.0591241594298006</v>
      </c>
      <c r="U441" s="286">
        <f t="shared" si="230"/>
        <v>0</v>
      </c>
      <c r="V441" s="121">
        <f t="shared" si="231"/>
        <v>0.01</v>
      </c>
      <c r="W441" s="121">
        <v>0</v>
      </c>
      <c r="X441" s="121">
        <v>1</v>
      </c>
      <c r="Y441" s="128">
        <f t="shared" si="232"/>
        <v>3.8895402064294753E-4</v>
      </c>
      <c r="Z441" s="128">
        <f t="shared" si="233"/>
        <v>0</v>
      </c>
      <c r="AA441" s="75"/>
      <c r="AB441" s="131">
        <f>_xll.BDH(C441,$AB$11,$D$1,$D$1)</f>
        <v>2533</v>
      </c>
      <c r="AC441" s="131">
        <f t="shared" si="234"/>
        <v>101</v>
      </c>
      <c r="AD441" s="191">
        <f t="shared" si="235"/>
        <v>3.9873667587840509</v>
      </c>
      <c r="AE441" s="133">
        <v>-225000</v>
      </c>
      <c r="AF441" s="134">
        <f>IF(D441 = D816,1,_xll.BDP(K441,$AF$11)*L441)</f>
        <v>0.876</v>
      </c>
      <c r="AG441" s="135">
        <f>AC441*AE441*V441/AF441 / AI750</f>
        <v>-1.5597265578905495E-3</v>
      </c>
      <c r="AH441" s="301">
        <f>AC441*AE441*V441/AF441 / AI816</f>
        <v>-1.4389197157421586E-3</v>
      </c>
      <c r="AI441" s="78"/>
      <c r="AJ441" s="74"/>
      <c r="AK441" s="66"/>
    </row>
    <row r="442" spans="2:37" s="30" customFormat="1" ht="12" customHeight="1" x14ac:dyDescent="0.2">
      <c r="B442" s="121">
        <v>6152</v>
      </c>
      <c r="C442" s="121" t="s">
        <v>1153</v>
      </c>
      <c r="D442" s="121" t="str">
        <f>_xll.BDP(C442,$D$11)</f>
        <v>GBp</v>
      </c>
      <c r="E442" s="121" t="s">
        <v>1276</v>
      </c>
      <c r="F442" s="122">
        <f>_xll.BDP(C442,$F$11)</f>
        <v>1455.5</v>
      </c>
      <c r="G442" s="122">
        <f>_xll.BDP(C442,$G$11)</f>
        <v>1438.5</v>
      </c>
      <c r="H442" s="123">
        <f t="shared" si="225"/>
        <v>-17</v>
      </c>
      <c r="I442" s="124">
        <f t="shared" si="226"/>
        <v>-1.1679835108210237</v>
      </c>
      <c r="J442" s="125">
        <v>-126000</v>
      </c>
      <c r="K442" s="121" t="str">
        <f>CONCATENATE(D816,D442, " Curncy")</f>
        <v>EURGBp Curncy</v>
      </c>
      <c r="L442" s="121">
        <f>IF(D442 = D816,1,_xll.BDP(K442,$L$11))</f>
        <v>1</v>
      </c>
      <c r="M442" s="264">
        <f>IF(D442 = D816,1,_xll.BDP(K442,$M$11)*L442)</f>
        <v>0.87560000000000004</v>
      </c>
      <c r="N442" s="127">
        <f t="shared" si="227"/>
        <v>24463.225216994058</v>
      </c>
      <c r="O442" s="128">
        <f>N442 / AA750</f>
        <v>1.4811369106083441E-4</v>
      </c>
      <c r="P442" s="276">
        <f>N442 / AA816</f>
        <v>1.3657705133450829E-4</v>
      </c>
      <c r="Q442" s="129">
        <f t="shared" si="228"/>
        <v>-2070020.557332115</v>
      </c>
      <c r="R442" s="130">
        <f>Q442 / AA750*100</f>
        <v>-1.2533032034765312</v>
      </c>
      <c r="S442" s="286">
        <f>Q442 / AA816*100</f>
        <v>-1.1556828726158246</v>
      </c>
      <c r="T442" s="130">
        <f t="shared" si="229"/>
        <v>-1.2533032034765312</v>
      </c>
      <c r="U442" s="286">
        <f t="shared" si="230"/>
        <v>0</v>
      </c>
      <c r="V442" s="121">
        <f t="shared" si="231"/>
        <v>0.01</v>
      </c>
      <c r="W442" s="121">
        <v>0</v>
      </c>
      <c r="X442" s="121">
        <v>1</v>
      </c>
      <c r="Y442" s="128">
        <f t="shared" si="232"/>
        <v>1.4811369106083441E-4</v>
      </c>
      <c r="Z442" s="128">
        <f t="shared" si="233"/>
        <v>0</v>
      </c>
      <c r="AA442" s="75"/>
      <c r="AB442" s="131">
        <f>_xll.BDH(C442,$AB$11,$D$1,$D$1)</f>
        <v>1474</v>
      </c>
      <c r="AC442" s="131">
        <f t="shared" si="234"/>
        <v>-18.5</v>
      </c>
      <c r="AD442" s="191">
        <f t="shared" si="235"/>
        <v>-1.2550881953867028</v>
      </c>
      <c r="AE442" s="133">
        <v>0</v>
      </c>
      <c r="AF442" s="134">
        <f>IF(D442 = D816,1,_xll.BDP(K442,$AF$11)*L442)</f>
        <v>0.876</v>
      </c>
      <c r="AG442" s="135">
        <f>AC442*AE442*V442/AF442 / AI750</f>
        <v>0</v>
      </c>
      <c r="AH442" s="301">
        <f>AC442*AE442*V442/AF442 / AI816</f>
        <v>0</v>
      </c>
      <c r="AI442" s="78"/>
      <c r="AJ442" s="74"/>
      <c r="AK442" s="66"/>
    </row>
    <row r="443" spans="2:37" s="30" customFormat="1" ht="12" customHeight="1" x14ac:dyDescent="0.2">
      <c r="B443" s="121">
        <v>11455</v>
      </c>
      <c r="C443" s="121" t="s">
        <v>1154</v>
      </c>
      <c r="D443" s="121" t="str">
        <f>_xll.BDP(C443,$D$11)</f>
        <v>GBp</v>
      </c>
      <c r="E443" s="121" t="s">
        <v>1277</v>
      </c>
      <c r="F443" s="122">
        <f>_xll.BDP(C443,$F$11)</f>
        <v>2409</v>
      </c>
      <c r="G443" s="122">
        <f>_xll.BDP(C443,$G$11)</f>
        <v>2383</v>
      </c>
      <c r="H443" s="123">
        <f t="shared" si="225"/>
        <v>-26</v>
      </c>
      <c r="I443" s="124">
        <f t="shared" si="226"/>
        <v>-1.0792860107928601</v>
      </c>
      <c r="J443" s="125">
        <v>0</v>
      </c>
      <c r="K443" s="121" t="str">
        <f>CONCATENATE(D816,D443, " Curncy")</f>
        <v>EURGBp Curncy</v>
      </c>
      <c r="L443" s="121">
        <f>IF(D443 = D816,1,_xll.BDP(K443,$L$11))</f>
        <v>1</v>
      </c>
      <c r="M443" s="264">
        <f>IF(D443 = D816,1,_xll.BDP(K443,$M$11)*L443)</f>
        <v>0.87560000000000004</v>
      </c>
      <c r="N443" s="127">
        <f t="shared" si="227"/>
        <v>0</v>
      </c>
      <c r="O443" s="128">
        <f>N443 / AA750</f>
        <v>0</v>
      </c>
      <c r="P443" s="276">
        <f>N443 / AA816</f>
        <v>0</v>
      </c>
      <c r="Q443" s="129">
        <f t="shared" si="228"/>
        <v>0</v>
      </c>
      <c r="R443" s="130">
        <f>Q443 / AA750*100</f>
        <v>0</v>
      </c>
      <c r="S443" s="286">
        <f>Q443 / AA816*100</f>
        <v>0</v>
      </c>
      <c r="T443" s="130">
        <f t="shared" si="229"/>
        <v>0</v>
      </c>
      <c r="U443" s="286">
        <f t="shared" si="230"/>
        <v>0</v>
      </c>
      <c r="V443" s="121">
        <f t="shared" si="231"/>
        <v>0.01</v>
      </c>
      <c r="W443" s="121">
        <v>0</v>
      </c>
      <c r="X443" s="121">
        <v>1</v>
      </c>
      <c r="Y443" s="128">
        <f t="shared" si="232"/>
        <v>0</v>
      </c>
      <c r="Z443" s="128">
        <f t="shared" si="233"/>
        <v>0</v>
      </c>
      <c r="AA443" s="75"/>
      <c r="AB443" s="131">
        <f>_xll.BDH(C443,$AB$11,$D$1,$D$1)</f>
        <v>2379</v>
      </c>
      <c r="AC443" s="131">
        <f t="shared" si="234"/>
        <v>30</v>
      </c>
      <c r="AD443" s="191">
        <f t="shared" si="235"/>
        <v>1.2610340479192939</v>
      </c>
      <c r="AE443" s="133">
        <v>0</v>
      </c>
      <c r="AF443" s="134">
        <f>IF(D443 = D816,1,_xll.BDP(K443,$AF$11)*L443)</f>
        <v>0.876</v>
      </c>
      <c r="AG443" s="135">
        <f>AC443*AE443*V443/AF443 / AI750</f>
        <v>0</v>
      </c>
      <c r="AH443" s="301">
        <f>AC443*AE443*V443/AF443 / AI816</f>
        <v>0</v>
      </c>
      <c r="AI443" s="78"/>
      <c r="AJ443" s="74"/>
      <c r="AK443" s="66"/>
    </row>
    <row r="444" spans="2:37" s="30" customFormat="1" ht="12" customHeight="1" x14ac:dyDescent="0.2">
      <c r="B444" s="121">
        <v>5993</v>
      </c>
      <c r="C444" s="121" t="s">
        <v>117</v>
      </c>
      <c r="D444" s="121" t="str">
        <f>_xll.BDP(C444,$D$11)</f>
        <v>GBp</v>
      </c>
      <c r="E444" s="121" t="s">
        <v>482</v>
      </c>
      <c r="F444" s="122">
        <f>_xll.BDP(C444,$F$11)</f>
        <v>646</v>
      </c>
      <c r="G444" s="122">
        <f>_xll.BDP(C444,$G$11)</f>
        <v>636.5</v>
      </c>
      <c r="H444" s="123">
        <f t="shared" si="225"/>
        <v>-9.5</v>
      </c>
      <c r="I444" s="124">
        <f t="shared" si="226"/>
        <v>-1.4705882352941175</v>
      </c>
      <c r="J444" s="125">
        <v>261933</v>
      </c>
      <c r="K444" s="121" t="str">
        <f>CONCATENATE(D816,D444, " Curncy")</f>
        <v>EURGBp Curncy</v>
      </c>
      <c r="L444" s="121">
        <f>IF(D444 = D816,1,_xll.BDP(K444,$L$11))</f>
        <v>1</v>
      </c>
      <c r="M444" s="264">
        <f>IF(D444 = D816,1,_xll.BDP(K444,$M$11)*L444)</f>
        <v>0.87560000000000004</v>
      </c>
      <c r="N444" s="127">
        <f t="shared" si="227"/>
        <v>-28418.952718136137</v>
      </c>
      <c r="O444" s="128">
        <f>N444 / AA750</f>
        <v>-1.7206382011487241E-4</v>
      </c>
      <c r="P444" s="276">
        <f>N444 / AA816</f>
        <v>-1.5866169443436824E-4</v>
      </c>
      <c r="Q444" s="129">
        <f t="shared" si="228"/>
        <v>1904069.832115121</v>
      </c>
      <c r="R444" s="130">
        <f>Q444 / AA750*100</f>
        <v>1.1528275947696449</v>
      </c>
      <c r="S444" s="286">
        <f>Q444 / AA816*100</f>
        <v>1.0630333527102671</v>
      </c>
      <c r="T444" s="130">
        <f t="shared" si="229"/>
        <v>0</v>
      </c>
      <c r="U444" s="286">
        <f t="shared" si="230"/>
        <v>1.1528275947696449</v>
      </c>
      <c r="V444" s="121">
        <f t="shared" si="231"/>
        <v>0.01</v>
      </c>
      <c r="W444" s="121">
        <v>0</v>
      </c>
      <c r="X444" s="121">
        <v>1</v>
      </c>
      <c r="Y444" s="128">
        <f t="shared" si="232"/>
        <v>0</v>
      </c>
      <c r="Z444" s="128">
        <f t="shared" si="233"/>
        <v>0</v>
      </c>
      <c r="AA444" s="75"/>
      <c r="AB444" s="131">
        <f>_xll.BDH(C444,$AB$11,$D$1,$D$1)</f>
        <v>647</v>
      </c>
      <c r="AC444" s="131">
        <f t="shared" si="234"/>
        <v>-1</v>
      </c>
      <c r="AD444" s="191">
        <f t="shared" si="235"/>
        <v>-0.15455950540958269</v>
      </c>
      <c r="AE444" s="133">
        <v>261933</v>
      </c>
      <c r="AF444" s="134">
        <f>IF(D444 = D816,1,_xll.BDP(K444,$AF$11)*L444)</f>
        <v>0.876</v>
      </c>
      <c r="AG444" s="135">
        <f>AC444*AE444*V444/AF444 / AI750</f>
        <v>-1.7977727458215412E-5</v>
      </c>
      <c r="AH444" s="301">
        <f>AC444*AE444*V444/AF444 / AI816</f>
        <v>-1.6585283076061203E-5</v>
      </c>
      <c r="AI444" s="78"/>
      <c r="AJ444" s="74"/>
      <c r="AK444" s="66"/>
    </row>
    <row r="445" spans="2:37" s="30" customFormat="1" ht="12" customHeight="1" x14ac:dyDescent="0.2">
      <c r="B445" s="121">
        <v>6035</v>
      </c>
      <c r="C445" s="121" t="s">
        <v>1155</v>
      </c>
      <c r="D445" s="121" t="str">
        <f>_xll.BDP(C445,$D$11)</f>
        <v>GBp</v>
      </c>
      <c r="E445" s="121" t="s">
        <v>1278</v>
      </c>
      <c r="F445" s="122">
        <f>_xll.BDP(C445,$F$11)</f>
        <v>512</v>
      </c>
      <c r="G445" s="122">
        <f>_xll.BDP(C445,$G$11)</f>
        <v>509</v>
      </c>
      <c r="H445" s="123">
        <f t="shared" si="225"/>
        <v>-3</v>
      </c>
      <c r="I445" s="124">
        <f t="shared" si="226"/>
        <v>-0.5859375</v>
      </c>
      <c r="J445" s="125">
        <v>0</v>
      </c>
      <c r="K445" s="121" t="str">
        <f>CONCATENATE(D816,D445, " Curncy")</f>
        <v>EURGBp Curncy</v>
      </c>
      <c r="L445" s="121">
        <f>IF(D445 = D816,1,_xll.BDP(K445,$L$11))</f>
        <v>1</v>
      </c>
      <c r="M445" s="264">
        <f>IF(D445 = D816,1,_xll.BDP(K445,$M$11)*L445)</f>
        <v>0.87560000000000004</v>
      </c>
      <c r="N445" s="127">
        <f t="shared" si="227"/>
        <v>0</v>
      </c>
      <c r="O445" s="128">
        <f>N445 / AA750</f>
        <v>0</v>
      </c>
      <c r="P445" s="276">
        <f>N445 / AA816</f>
        <v>0</v>
      </c>
      <c r="Q445" s="129">
        <f t="shared" si="228"/>
        <v>0</v>
      </c>
      <c r="R445" s="130">
        <f>Q445 / AA750*100</f>
        <v>0</v>
      </c>
      <c r="S445" s="286">
        <f>Q445 / AA816*100</f>
        <v>0</v>
      </c>
      <c r="T445" s="130">
        <f t="shared" si="229"/>
        <v>0</v>
      </c>
      <c r="U445" s="286">
        <f t="shared" si="230"/>
        <v>0</v>
      </c>
      <c r="V445" s="121">
        <f t="shared" si="231"/>
        <v>0.01</v>
      </c>
      <c r="W445" s="121">
        <v>0</v>
      </c>
      <c r="X445" s="121">
        <v>1</v>
      </c>
      <c r="Y445" s="128">
        <f t="shared" si="232"/>
        <v>0</v>
      </c>
      <c r="Z445" s="128">
        <f t="shared" si="233"/>
        <v>0</v>
      </c>
      <c r="AA445" s="75"/>
      <c r="AB445" s="131">
        <f>_xll.BDH(C445,$AB$11,$D$1,$D$1)</f>
        <v>492.2</v>
      </c>
      <c r="AC445" s="131">
        <f t="shared" si="234"/>
        <v>19.800000000000011</v>
      </c>
      <c r="AD445" s="191">
        <f t="shared" si="235"/>
        <v>4.0227549776513642</v>
      </c>
      <c r="AE445" s="133">
        <v>0</v>
      </c>
      <c r="AF445" s="134">
        <f>IF(D445 = D816,1,_xll.BDP(K445,$AF$11)*L445)</f>
        <v>0.876</v>
      </c>
      <c r="AG445" s="135">
        <f>AC445*AE445*V445/AF445 / AI750</f>
        <v>0</v>
      </c>
      <c r="AH445" s="301">
        <f>AC445*AE445*V445/AF445 / AI816</f>
        <v>0</v>
      </c>
      <c r="AI445" s="78"/>
      <c r="AJ445" s="74"/>
      <c r="AK445" s="66"/>
    </row>
    <row r="446" spans="2:37" s="30" customFormat="1" ht="12" customHeight="1" x14ac:dyDescent="0.2">
      <c r="B446" s="121">
        <v>18875</v>
      </c>
      <c r="C446" s="121" t="s">
        <v>1156</v>
      </c>
      <c r="D446" s="121" t="str">
        <f>_xll.BDP(C446,$D$11)</f>
        <v>GBp</v>
      </c>
      <c r="E446" s="121" t="s">
        <v>1279</v>
      </c>
      <c r="F446" s="122">
        <f>_xll.BDP(C446,$F$11)</f>
        <v>6560</v>
      </c>
      <c r="G446" s="122">
        <f>_xll.BDP(C446,$G$11)</f>
        <v>6510</v>
      </c>
      <c r="H446" s="123">
        <f t="shared" si="225"/>
        <v>-50</v>
      </c>
      <c r="I446" s="124">
        <f t="shared" si="226"/>
        <v>-0.76219512195121952</v>
      </c>
      <c r="J446" s="125">
        <v>0</v>
      </c>
      <c r="K446" s="121" t="str">
        <f>CONCATENATE(D816,D446, " Curncy")</f>
        <v>EURGBp Curncy</v>
      </c>
      <c r="L446" s="121">
        <f>IF(D446 = D816,1,_xll.BDP(K446,$L$11))</f>
        <v>1</v>
      </c>
      <c r="M446" s="264">
        <f>IF(D446 = D816,1,_xll.BDP(K446,$M$11)*L446)</f>
        <v>0.87560000000000004</v>
      </c>
      <c r="N446" s="127">
        <f t="shared" si="227"/>
        <v>0</v>
      </c>
      <c r="O446" s="128">
        <f>N446 / AA750</f>
        <v>0</v>
      </c>
      <c r="P446" s="276">
        <f>N446 / AA816</f>
        <v>0</v>
      </c>
      <c r="Q446" s="129">
        <f t="shared" si="228"/>
        <v>0</v>
      </c>
      <c r="R446" s="130">
        <f>Q446 / AA750*100</f>
        <v>0</v>
      </c>
      <c r="S446" s="286">
        <f>Q446 / AA816*100</f>
        <v>0</v>
      </c>
      <c r="T446" s="130">
        <f t="shared" si="229"/>
        <v>0</v>
      </c>
      <c r="U446" s="286">
        <f t="shared" si="230"/>
        <v>0</v>
      </c>
      <c r="V446" s="121">
        <f t="shared" si="231"/>
        <v>0.01</v>
      </c>
      <c r="W446" s="121">
        <v>0</v>
      </c>
      <c r="X446" s="121">
        <v>1</v>
      </c>
      <c r="Y446" s="128">
        <f t="shared" si="232"/>
        <v>0</v>
      </c>
      <c r="Z446" s="128">
        <f t="shared" si="233"/>
        <v>0</v>
      </c>
      <c r="AA446" s="75"/>
      <c r="AB446" s="131">
        <f>_xll.BDH(C446,$AB$11,$D$1,$D$1)</f>
        <v>6645</v>
      </c>
      <c r="AC446" s="131">
        <f t="shared" si="234"/>
        <v>-85</v>
      </c>
      <c r="AD446" s="191">
        <f t="shared" si="235"/>
        <v>-1.2791572610985704</v>
      </c>
      <c r="AE446" s="133">
        <v>0</v>
      </c>
      <c r="AF446" s="134">
        <f>IF(D446 = D816,1,_xll.BDP(K446,$AF$11)*L446)</f>
        <v>0.876</v>
      </c>
      <c r="AG446" s="135">
        <f>AC446*AE446*V446/AF446 / AI750</f>
        <v>0</v>
      </c>
      <c r="AH446" s="301">
        <f>AC446*AE446*V446/AF446 / AI816</f>
        <v>0</v>
      </c>
      <c r="AI446" s="78"/>
      <c r="AJ446" s="74"/>
      <c r="AK446" s="66"/>
    </row>
    <row r="447" spans="2:37" s="30" customFormat="1" ht="12" customHeight="1" x14ac:dyDescent="0.2">
      <c r="B447" s="121">
        <v>6423</v>
      </c>
      <c r="C447" s="121" t="s">
        <v>115</v>
      </c>
      <c r="D447" s="121" t="str">
        <f>_xll.BDP(C447,$D$11)</f>
        <v>GBp</v>
      </c>
      <c r="E447" s="121" t="s">
        <v>483</v>
      </c>
      <c r="F447" s="122">
        <f>_xll.BDP(C447,$F$11)</f>
        <v>20.88</v>
      </c>
      <c r="G447" s="122">
        <f>_xll.BDP(C447,$G$11)</f>
        <v>20.74</v>
      </c>
      <c r="H447" s="123">
        <f t="shared" si="225"/>
        <v>-0.14000000000000057</v>
      </c>
      <c r="I447" s="124">
        <f t="shared" si="226"/>
        <v>-0.67049808429119051</v>
      </c>
      <c r="J447" s="125">
        <v>-21842000</v>
      </c>
      <c r="K447" s="121" t="str">
        <f>CONCATENATE(D816,D447, " Curncy")</f>
        <v>EURGBp Curncy</v>
      </c>
      <c r="L447" s="121">
        <f>IF(D447 = D816,1,_xll.BDP(K447,$L$11))</f>
        <v>1</v>
      </c>
      <c r="M447" s="264">
        <f>IF(D447 = D816,1,_xll.BDP(K447,$M$11)*L447)</f>
        <v>0.87560000000000004</v>
      </c>
      <c r="N447" s="127">
        <f t="shared" si="227"/>
        <v>34923.252626770358</v>
      </c>
      <c r="O447" s="128">
        <f>N447 / AA750</f>
        <v>2.1144439478109535E-4</v>
      </c>
      <c r="P447" s="276">
        <f>N447 / AA816</f>
        <v>1.9497489903583939E-4</v>
      </c>
      <c r="Q447" s="129">
        <f t="shared" si="228"/>
        <v>-5173630.4248515302</v>
      </c>
      <c r="R447" s="130">
        <f>Q447 / AA750*100</f>
        <v>-3.1323976769713568</v>
      </c>
      <c r="S447" s="286">
        <f>Q447 / AA816*100</f>
        <v>-2.8884138614309229</v>
      </c>
      <c r="T447" s="130">
        <f t="shared" si="229"/>
        <v>-3.1323976769713568</v>
      </c>
      <c r="U447" s="286">
        <f t="shared" si="230"/>
        <v>0</v>
      </c>
      <c r="V447" s="121">
        <f t="shared" si="231"/>
        <v>0.01</v>
      </c>
      <c r="W447" s="121">
        <v>0</v>
      </c>
      <c r="X447" s="121">
        <v>1</v>
      </c>
      <c r="Y447" s="128">
        <f t="shared" si="232"/>
        <v>2.1144439478109535E-4</v>
      </c>
      <c r="Z447" s="128">
        <f t="shared" si="233"/>
        <v>0</v>
      </c>
      <c r="AA447" s="75"/>
      <c r="AB447" s="131">
        <f>_xll.BDH(C447,$AB$11,$D$1,$D$1)</f>
        <v>21.5</v>
      </c>
      <c r="AC447" s="131">
        <f t="shared" si="234"/>
        <v>-0.62000000000000099</v>
      </c>
      <c r="AD447" s="191">
        <f t="shared" si="235"/>
        <v>-2.8837209302325628</v>
      </c>
      <c r="AE447" s="133">
        <v>-21842000</v>
      </c>
      <c r="AF447" s="134">
        <f>IF(D447 = D816,1,_xll.BDP(K447,$AF$11)*L447)</f>
        <v>0.876</v>
      </c>
      <c r="AG447" s="135">
        <f>AC447*AE447*V447/AF447 / AI750</f>
        <v>9.2945564074878642E-4</v>
      </c>
      <c r="AH447" s="301">
        <f>AC447*AE447*V447/AF447 / AI816</f>
        <v>8.5746571385562052E-4</v>
      </c>
      <c r="AI447" s="78"/>
      <c r="AJ447" s="74"/>
      <c r="AK447" s="66"/>
    </row>
    <row r="448" spans="2:37" s="30" customFormat="1" ht="12" customHeight="1" x14ac:dyDescent="0.2">
      <c r="B448" s="121">
        <v>6004</v>
      </c>
      <c r="C448" s="121" t="s">
        <v>1157</v>
      </c>
      <c r="D448" s="121" t="str">
        <f>_xll.BDP(C448,$D$11)</f>
        <v>GBp</v>
      </c>
      <c r="E448" s="121" t="s">
        <v>1280</v>
      </c>
      <c r="F448" s="122">
        <f>_xll.BDP(C448,$F$11)</f>
        <v>2412</v>
      </c>
      <c r="G448" s="122">
        <f>_xll.BDP(C448,$G$11)</f>
        <v>2391</v>
      </c>
      <c r="H448" s="123">
        <f t="shared" si="225"/>
        <v>-21</v>
      </c>
      <c r="I448" s="124">
        <f t="shared" si="226"/>
        <v>-0.87064676616915426</v>
      </c>
      <c r="J448" s="125">
        <v>0</v>
      </c>
      <c r="K448" s="121" t="str">
        <f>CONCATENATE(D816,D448, " Curncy")</f>
        <v>EURGBp Curncy</v>
      </c>
      <c r="L448" s="121">
        <f>IF(D448 = D816,1,_xll.BDP(K448,$L$11))</f>
        <v>1</v>
      </c>
      <c r="M448" s="264">
        <f>IF(D448 = D816,1,_xll.BDP(K448,$M$11)*L448)</f>
        <v>0.87560000000000004</v>
      </c>
      <c r="N448" s="127">
        <f t="shared" si="227"/>
        <v>0</v>
      </c>
      <c r="O448" s="128">
        <f>N448 / AA750</f>
        <v>0</v>
      </c>
      <c r="P448" s="276">
        <f>N448 / AA816</f>
        <v>0</v>
      </c>
      <c r="Q448" s="129">
        <f t="shared" si="228"/>
        <v>0</v>
      </c>
      <c r="R448" s="130">
        <f>Q448 / AA750*100</f>
        <v>0</v>
      </c>
      <c r="S448" s="286">
        <f>Q448 / AA816*100</f>
        <v>0</v>
      </c>
      <c r="T448" s="130">
        <f t="shared" si="229"/>
        <v>0</v>
      </c>
      <c r="U448" s="286">
        <f t="shared" si="230"/>
        <v>0</v>
      </c>
      <c r="V448" s="121">
        <f t="shared" si="231"/>
        <v>0.01</v>
      </c>
      <c r="W448" s="121">
        <v>0</v>
      </c>
      <c r="X448" s="121">
        <v>1</v>
      </c>
      <c r="Y448" s="128">
        <f t="shared" si="232"/>
        <v>0</v>
      </c>
      <c r="Z448" s="128">
        <f t="shared" si="233"/>
        <v>0</v>
      </c>
      <c r="AA448" s="75"/>
      <c r="AB448" s="131">
        <f>_xll.BDH(C448,$AB$11,$D$1,$D$1)</f>
        <v>2363</v>
      </c>
      <c r="AC448" s="131">
        <f t="shared" si="234"/>
        <v>49</v>
      </c>
      <c r="AD448" s="191">
        <f t="shared" si="235"/>
        <v>2.073635209479475</v>
      </c>
      <c r="AE448" s="133">
        <v>0</v>
      </c>
      <c r="AF448" s="134">
        <f>IF(D448 = D816,1,_xll.BDP(K448,$AF$11)*L448)</f>
        <v>0.876</v>
      </c>
      <c r="AG448" s="135">
        <f>AC448*AE448*V448/AF448 / AI750</f>
        <v>0</v>
      </c>
      <c r="AH448" s="301">
        <f>AC448*AE448*V448/AF448 / AI816</f>
        <v>0</v>
      </c>
      <c r="AI448" s="78"/>
      <c r="AJ448" s="74"/>
      <c r="AK448" s="66"/>
    </row>
    <row r="449" spans="1:37" s="30" customFormat="1" ht="12" customHeight="1" x14ac:dyDescent="0.2">
      <c r="B449" s="121">
        <v>3746</v>
      </c>
      <c r="C449" s="121" t="s">
        <v>1158</v>
      </c>
      <c r="D449" s="121" t="str">
        <f>_xll.BDP(C449,$D$11)</f>
        <v>GBp</v>
      </c>
      <c r="E449" s="121" t="s">
        <v>1281</v>
      </c>
      <c r="F449" s="122">
        <f>_xll.BDP(C449,$F$11)</f>
        <v>186.55</v>
      </c>
      <c r="G449" s="122">
        <f>_xll.BDP(C449,$G$11)</f>
        <v>184.4</v>
      </c>
      <c r="H449" s="123">
        <f t="shared" si="225"/>
        <v>-2.1500000000000057</v>
      </c>
      <c r="I449" s="124">
        <f t="shared" si="226"/>
        <v>-1.152506030554814</v>
      </c>
      <c r="J449" s="125">
        <v>0</v>
      </c>
      <c r="K449" s="121" t="str">
        <f>CONCATENATE(D816,D449, " Curncy")</f>
        <v>EURGBp Curncy</v>
      </c>
      <c r="L449" s="121">
        <f>IF(D449 = D816,1,_xll.BDP(K449,$L$11))</f>
        <v>1</v>
      </c>
      <c r="M449" s="264">
        <f>IF(D449 = D816,1,_xll.BDP(K449,$M$11)*L449)</f>
        <v>0.87560000000000004</v>
      </c>
      <c r="N449" s="127">
        <f t="shared" si="227"/>
        <v>0</v>
      </c>
      <c r="O449" s="128">
        <f>N449 / AA750</f>
        <v>0</v>
      </c>
      <c r="P449" s="276">
        <f>N449 / AA816</f>
        <v>0</v>
      </c>
      <c r="Q449" s="129">
        <f t="shared" si="228"/>
        <v>0</v>
      </c>
      <c r="R449" s="130">
        <f>Q449 / AA750*100</f>
        <v>0</v>
      </c>
      <c r="S449" s="286">
        <f>Q449 / AA816*100</f>
        <v>0</v>
      </c>
      <c r="T449" s="130">
        <f t="shared" si="229"/>
        <v>0</v>
      </c>
      <c r="U449" s="286">
        <f t="shared" si="230"/>
        <v>0</v>
      </c>
      <c r="V449" s="121">
        <f t="shared" si="231"/>
        <v>0.01</v>
      </c>
      <c r="W449" s="121">
        <v>0</v>
      </c>
      <c r="X449" s="121">
        <v>1</v>
      </c>
      <c r="Y449" s="128">
        <f t="shared" si="232"/>
        <v>0</v>
      </c>
      <c r="Z449" s="128">
        <f t="shared" si="233"/>
        <v>0</v>
      </c>
      <c r="AA449" s="75"/>
      <c r="AB449" s="131">
        <f>_xll.BDH(C449,$AB$11,$D$1,$D$1)</f>
        <v>180</v>
      </c>
      <c r="AC449" s="131">
        <f t="shared" si="234"/>
        <v>6.5500000000000114</v>
      </c>
      <c r="AD449" s="191">
        <f t="shared" si="235"/>
        <v>3.6388888888888951</v>
      </c>
      <c r="AE449" s="133">
        <v>0</v>
      </c>
      <c r="AF449" s="134">
        <f>IF(D449 = D816,1,_xll.BDP(K449,$AF$11)*L449)</f>
        <v>0.876</v>
      </c>
      <c r="AG449" s="135">
        <f>AC449*AE449*V449/AF449 / AI750</f>
        <v>0</v>
      </c>
      <c r="AH449" s="301">
        <f>AC449*AE449*V449/AF449 / AI816</f>
        <v>0</v>
      </c>
      <c r="AI449" s="78"/>
      <c r="AJ449" s="74"/>
      <c r="AK449" s="66"/>
    </row>
    <row r="450" spans="1:37" s="30" customFormat="1" ht="12" customHeight="1" x14ac:dyDescent="0.2">
      <c r="B450" s="121">
        <v>26482</v>
      </c>
      <c r="C450" s="121" t="s">
        <v>114</v>
      </c>
      <c r="D450" s="121" t="str">
        <f>_xll.BDP(C450,$D$11)</f>
        <v>GBp</v>
      </c>
      <c r="E450" s="121" t="s">
        <v>484</v>
      </c>
      <c r="F450" s="122">
        <f>_xll.BDP(C450,$F$11)</f>
        <v>330.5</v>
      </c>
      <c r="G450" s="122">
        <f>_xll.BDP(C450,$G$11)</f>
        <v>326.10000000000002</v>
      </c>
      <c r="H450" s="123">
        <f t="shared" si="225"/>
        <v>-4.3999999999999773</v>
      </c>
      <c r="I450" s="124">
        <f t="shared" si="226"/>
        <v>-1.3313161875945467</v>
      </c>
      <c r="J450" s="125">
        <v>-263000</v>
      </c>
      <c r="K450" s="121" t="str">
        <f>CONCATENATE(D816,D450, " Curncy")</f>
        <v>EURGBp Curncy</v>
      </c>
      <c r="L450" s="121">
        <f>IF(D450 = D816,1,_xll.BDP(K450,$L$11))</f>
        <v>1</v>
      </c>
      <c r="M450" s="264">
        <f>IF(D450 = D816,1,_xll.BDP(K450,$M$11)*L450)</f>
        <v>0.87560000000000004</v>
      </c>
      <c r="N450" s="127">
        <f t="shared" si="227"/>
        <v>13216.08040200998</v>
      </c>
      <c r="O450" s="128">
        <f>N450 / AA750</f>
        <v>8.0017349811202943E-5</v>
      </c>
      <c r="P450" s="276">
        <f>N450 / AA816</f>
        <v>7.3784763680808665E-5</v>
      </c>
      <c r="Q450" s="129">
        <f t="shared" si="228"/>
        <v>-979491.77706715395</v>
      </c>
      <c r="R450" s="130">
        <f>Q450 / AA750*100</f>
        <v>-0.59303767666894125</v>
      </c>
      <c r="S450" s="286">
        <f>Q450 / AA816*100</f>
        <v>-0.54684571446163266</v>
      </c>
      <c r="T450" s="130">
        <f t="shared" si="229"/>
        <v>-0.59303767666894125</v>
      </c>
      <c r="U450" s="286">
        <f t="shared" si="230"/>
        <v>0</v>
      </c>
      <c r="V450" s="121">
        <f t="shared" si="231"/>
        <v>0.01</v>
      </c>
      <c r="W450" s="121">
        <v>0</v>
      </c>
      <c r="X450" s="121">
        <v>1</v>
      </c>
      <c r="Y450" s="128">
        <f t="shared" si="232"/>
        <v>8.0017349811202943E-5</v>
      </c>
      <c r="Z450" s="128">
        <f t="shared" si="233"/>
        <v>0</v>
      </c>
      <c r="AA450" s="75"/>
      <c r="AB450" s="131">
        <f>_xll.BDH(C450,$AB$11,$D$1,$D$1)</f>
        <v>333.2</v>
      </c>
      <c r="AC450" s="131">
        <f t="shared" si="234"/>
        <v>-2.6999999999999886</v>
      </c>
      <c r="AD450" s="191">
        <f t="shared" si="235"/>
        <v>-0.81032412965185741</v>
      </c>
      <c r="AE450" s="133">
        <v>-263000</v>
      </c>
      <c r="AF450" s="134">
        <f>IF(D450 = D816,1,_xll.BDP(K450,$AF$11)*L450)</f>
        <v>0.876</v>
      </c>
      <c r="AG450" s="135">
        <f>AC450*AE450*V450/AF450 / AI750</f>
        <v>4.8737594224777753E-5</v>
      </c>
      <c r="AH450" s="301">
        <f>AC450*AE450*V450/AF450 / AI816</f>
        <v>4.4962679434477559E-5</v>
      </c>
      <c r="AI450" s="78"/>
      <c r="AJ450" s="74"/>
      <c r="AK450" s="66"/>
    </row>
    <row r="451" spans="1:37" s="30" customFormat="1" ht="12" customHeight="1" x14ac:dyDescent="0.2">
      <c r="B451" s="121">
        <v>6331</v>
      </c>
      <c r="C451" s="121" t="s">
        <v>1159</v>
      </c>
      <c r="D451" s="121" t="str">
        <f>_xll.BDP(C451,$D$11)</f>
        <v>GBp</v>
      </c>
      <c r="E451" s="121" t="s">
        <v>1282</v>
      </c>
      <c r="F451" s="122">
        <f>_xll.BDP(C451,$F$11)</f>
        <v>274.60000000000002</v>
      </c>
      <c r="G451" s="122">
        <f>_xll.BDP(C451,$G$11)</f>
        <v>273</v>
      </c>
      <c r="H451" s="123">
        <f t="shared" si="225"/>
        <v>-1.6000000000000227</v>
      </c>
      <c r="I451" s="124">
        <f t="shared" si="226"/>
        <v>-0.58266569555718239</v>
      </c>
      <c r="J451" s="125">
        <v>0</v>
      </c>
      <c r="K451" s="121" t="str">
        <f>CONCATENATE(D816,D451, " Curncy")</f>
        <v>EURGBp Curncy</v>
      </c>
      <c r="L451" s="121">
        <f>IF(D451 = D816,1,_xll.BDP(K451,$L$11))</f>
        <v>1</v>
      </c>
      <c r="M451" s="264">
        <f>IF(D451 = D816,1,_xll.BDP(K451,$M$11)*L451)</f>
        <v>0.87560000000000004</v>
      </c>
      <c r="N451" s="127">
        <f t="shared" si="227"/>
        <v>0</v>
      </c>
      <c r="O451" s="128">
        <f>N451 / AA750</f>
        <v>0</v>
      </c>
      <c r="P451" s="276">
        <f>N451 / AA816</f>
        <v>0</v>
      </c>
      <c r="Q451" s="129">
        <f t="shared" si="228"/>
        <v>0</v>
      </c>
      <c r="R451" s="130">
        <f>Q451 / AA750*100</f>
        <v>0</v>
      </c>
      <c r="S451" s="286">
        <f>Q451 / AA816*100</f>
        <v>0</v>
      </c>
      <c r="T451" s="130">
        <f t="shared" si="229"/>
        <v>0</v>
      </c>
      <c r="U451" s="286">
        <f t="shared" si="230"/>
        <v>0</v>
      </c>
      <c r="V451" s="121">
        <f t="shared" si="231"/>
        <v>0.01</v>
      </c>
      <c r="W451" s="121">
        <v>0</v>
      </c>
      <c r="X451" s="121">
        <v>1</v>
      </c>
      <c r="Y451" s="128">
        <f t="shared" si="232"/>
        <v>0</v>
      </c>
      <c r="Z451" s="128">
        <f t="shared" si="233"/>
        <v>0</v>
      </c>
      <c r="AA451" s="75"/>
      <c r="AB451" s="131">
        <f>_xll.BDH(C451,$AB$11,$D$1,$D$1)</f>
        <v>276.2</v>
      </c>
      <c r="AC451" s="131">
        <f t="shared" si="234"/>
        <v>-1.5999999999999659</v>
      </c>
      <c r="AD451" s="191">
        <f t="shared" si="235"/>
        <v>-0.57929036929759803</v>
      </c>
      <c r="AE451" s="133">
        <v>0</v>
      </c>
      <c r="AF451" s="134">
        <f>IF(D451 = D816,1,_xll.BDP(K451,$AF$11)*L451)</f>
        <v>0.876</v>
      </c>
      <c r="AG451" s="135">
        <f>AC451*AE451*V451/AF451 / AI750</f>
        <v>0</v>
      </c>
      <c r="AH451" s="301">
        <f>AC451*AE451*V451/AF451 / AI816</f>
        <v>0</v>
      </c>
      <c r="AI451" s="78"/>
      <c r="AJ451" s="74"/>
      <c r="AK451" s="66"/>
    </row>
    <row r="452" spans="1:37" s="30" customFormat="1" ht="12" customHeight="1" x14ac:dyDescent="0.2">
      <c r="B452" s="121">
        <v>6380</v>
      </c>
      <c r="C452" s="121" t="s">
        <v>1160</v>
      </c>
      <c r="D452" s="121" t="str">
        <f>_xll.BDP(C452,$D$11)</f>
        <v>GBp</v>
      </c>
      <c r="E452" s="121" t="s">
        <v>1283</v>
      </c>
      <c r="F452" s="122">
        <f>_xll.BDP(C452,$F$11)</f>
        <v>1604.5</v>
      </c>
      <c r="G452" s="122">
        <f>_xll.BDP(C452,$G$11)</f>
        <v>1569</v>
      </c>
      <c r="H452" s="123">
        <f t="shared" si="225"/>
        <v>-35.5</v>
      </c>
      <c r="I452" s="124">
        <f t="shared" si="226"/>
        <v>-2.21252726706139</v>
      </c>
      <c r="J452" s="125">
        <v>0</v>
      </c>
      <c r="K452" s="121" t="str">
        <f>CONCATENATE(D816,D452, " Curncy")</f>
        <v>EURGBp Curncy</v>
      </c>
      <c r="L452" s="121">
        <f>IF(D452 = D816,1,_xll.BDP(K452,$L$11))</f>
        <v>1</v>
      </c>
      <c r="M452" s="264">
        <f>IF(D452 = D816,1,_xll.BDP(K452,$M$11)*L452)</f>
        <v>0.87560000000000004</v>
      </c>
      <c r="N452" s="127">
        <f t="shared" si="227"/>
        <v>0</v>
      </c>
      <c r="O452" s="128">
        <f>N452 / AA750</f>
        <v>0</v>
      </c>
      <c r="P452" s="276">
        <f>N452 / AA816</f>
        <v>0</v>
      </c>
      <c r="Q452" s="129">
        <f t="shared" si="228"/>
        <v>0</v>
      </c>
      <c r="R452" s="130">
        <f>Q452 / AA750*100</f>
        <v>0</v>
      </c>
      <c r="S452" s="286">
        <f>Q452 / AA816*100</f>
        <v>0</v>
      </c>
      <c r="T452" s="130">
        <f t="shared" si="229"/>
        <v>0</v>
      </c>
      <c r="U452" s="286">
        <f t="shared" si="230"/>
        <v>0</v>
      </c>
      <c r="V452" s="121">
        <f t="shared" si="231"/>
        <v>0.01</v>
      </c>
      <c r="W452" s="121">
        <v>0</v>
      </c>
      <c r="X452" s="121">
        <v>1</v>
      </c>
      <c r="Y452" s="128">
        <f t="shared" si="232"/>
        <v>0</v>
      </c>
      <c r="Z452" s="128">
        <f t="shared" si="233"/>
        <v>0</v>
      </c>
      <c r="AA452" s="75"/>
      <c r="AB452" s="131">
        <f>_xll.BDH(C452,$AB$11,$D$1,$D$1)</f>
        <v>1602</v>
      </c>
      <c r="AC452" s="131">
        <f t="shared" si="234"/>
        <v>2.5</v>
      </c>
      <c r="AD452" s="191">
        <f t="shared" si="235"/>
        <v>0.1560549313358302</v>
      </c>
      <c r="AE452" s="133">
        <v>0</v>
      </c>
      <c r="AF452" s="134">
        <f>IF(D452 = D816,1,_xll.BDP(K452,$AF$11)*L452)</f>
        <v>0.876</v>
      </c>
      <c r="AG452" s="135">
        <f>AC452*AE452*V452/AF452 / AI750</f>
        <v>0</v>
      </c>
      <c r="AH452" s="301">
        <f>AC452*AE452*V452/AF452 / AI816</f>
        <v>0</v>
      </c>
      <c r="AI452" s="78"/>
      <c r="AJ452" s="74"/>
      <c r="AK452" s="66"/>
    </row>
    <row r="453" spans="1:37" s="30" customFormat="1" ht="12" customHeight="1" x14ac:dyDescent="0.2">
      <c r="B453" s="121">
        <v>8631</v>
      </c>
      <c r="C453" s="121" t="s">
        <v>1161</v>
      </c>
      <c r="D453" s="121" t="str">
        <f>_xll.BDP(C453,$D$11)</f>
        <v>GBp</v>
      </c>
      <c r="E453" s="121" t="s">
        <v>1284</v>
      </c>
      <c r="F453" s="122">
        <f>_xll.BDP(C453,$F$11)</f>
        <v>5.7</v>
      </c>
      <c r="G453" s="122">
        <f>_xll.BDP(C453,$G$11)</f>
        <v>5.7</v>
      </c>
      <c r="H453" s="123">
        <f t="shared" si="225"/>
        <v>0</v>
      </c>
      <c r="I453" s="124">
        <f t="shared" si="226"/>
        <v>0</v>
      </c>
      <c r="J453" s="125">
        <v>0</v>
      </c>
      <c r="K453" s="121" t="str">
        <f>CONCATENATE(D816,D453, " Curncy")</f>
        <v>EURGBp Curncy</v>
      </c>
      <c r="L453" s="121">
        <f>IF(D453 = D816,1,_xll.BDP(K453,$L$11))</f>
        <v>1</v>
      </c>
      <c r="M453" s="264">
        <f>IF(D453 = D816,1,_xll.BDP(K453,$M$11)*L453)</f>
        <v>0.87560000000000004</v>
      </c>
      <c r="N453" s="127">
        <f t="shared" si="227"/>
        <v>0</v>
      </c>
      <c r="O453" s="128">
        <f>N453 / AA750</f>
        <v>0</v>
      </c>
      <c r="P453" s="276">
        <f>N453 / AA816</f>
        <v>0</v>
      </c>
      <c r="Q453" s="129">
        <f t="shared" si="228"/>
        <v>0</v>
      </c>
      <c r="R453" s="130">
        <f>Q453 / AA750*100</f>
        <v>0</v>
      </c>
      <c r="S453" s="286">
        <f>Q453 / AA816*100</f>
        <v>0</v>
      </c>
      <c r="T453" s="130">
        <f t="shared" si="229"/>
        <v>0</v>
      </c>
      <c r="U453" s="286">
        <f t="shared" si="230"/>
        <v>0</v>
      </c>
      <c r="V453" s="121">
        <f t="shared" si="231"/>
        <v>0.01</v>
      </c>
      <c r="W453" s="121">
        <v>0</v>
      </c>
      <c r="X453" s="121">
        <v>1</v>
      </c>
      <c r="Y453" s="128">
        <f t="shared" si="232"/>
        <v>0</v>
      </c>
      <c r="Z453" s="128">
        <f t="shared" si="233"/>
        <v>0</v>
      </c>
      <c r="AA453" s="75"/>
      <c r="AB453" s="131">
        <f>_xll.BDH(C453,$AB$11,$D$1,$D$1)</f>
        <v>5.8</v>
      </c>
      <c r="AC453" s="131">
        <f t="shared" si="234"/>
        <v>-9.9999999999999645E-2</v>
      </c>
      <c r="AD453" s="191">
        <f t="shared" si="235"/>
        <v>-1.7241379310344769</v>
      </c>
      <c r="AE453" s="133">
        <v>0</v>
      </c>
      <c r="AF453" s="134">
        <f>IF(D453 = D816,1,_xll.BDP(K453,$AF$11)*L453)</f>
        <v>0.876</v>
      </c>
      <c r="AG453" s="135">
        <f>AC453*AE453*V453/AF453 / AI750</f>
        <v>0</v>
      </c>
      <c r="AH453" s="301">
        <f>AC453*AE453*V453/AF453 / AI816</f>
        <v>0</v>
      </c>
      <c r="AI453" s="78"/>
      <c r="AJ453" s="74"/>
      <c r="AK453" s="66"/>
    </row>
    <row r="454" spans="1:37" s="30" customFormat="1" ht="12" customHeight="1" x14ac:dyDescent="0.2">
      <c r="B454" s="121">
        <v>7275</v>
      </c>
      <c r="C454" s="121" t="s">
        <v>1163</v>
      </c>
      <c r="D454" s="121" t="str">
        <f>_xll.BDP(C454,$D$11)</f>
        <v>GBp</v>
      </c>
      <c r="E454" s="121" t="s">
        <v>1388</v>
      </c>
      <c r="F454" s="122">
        <f>_xll.BDP(C454,$F$11)</f>
        <v>115</v>
      </c>
      <c r="G454" s="122">
        <f>_xll.BDP(C454,$G$11)</f>
        <v>116.4</v>
      </c>
      <c r="H454" s="123">
        <f t="shared" si="225"/>
        <v>1.4000000000000057</v>
      </c>
      <c r="I454" s="124">
        <f t="shared" si="226"/>
        <v>1.217391304347831</v>
      </c>
      <c r="J454" s="125">
        <v>0</v>
      </c>
      <c r="K454" s="121" t="str">
        <f>CONCATENATE(D816,D454, " Curncy")</f>
        <v>EURGBp Curncy</v>
      </c>
      <c r="L454" s="121">
        <f>IF(D454 = D816,1,_xll.BDP(K454,$L$11))</f>
        <v>1</v>
      </c>
      <c r="M454" s="264">
        <f>IF(D454 = D816,1,_xll.BDP(K454,$M$11)*L454)</f>
        <v>0.87560000000000004</v>
      </c>
      <c r="N454" s="127">
        <f t="shared" si="227"/>
        <v>0</v>
      </c>
      <c r="O454" s="128">
        <f>N454 / AA750</f>
        <v>0</v>
      </c>
      <c r="P454" s="276">
        <f>N454 / AA816</f>
        <v>0</v>
      </c>
      <c r="Q454" s="129">
        <f t="shared" si="228"/>
        <v>0</v>
      </c>
      <c r="R454" s="130">
        <f>Q454 / AA750*100</f>
        <v>0</v>
      </c>
      <c r="S454" s="286">
        <f>Q454 / AA816*100</f>
        <v>0</v>
      </c>
      <c r="T454" s="130">
        <f t="shared" si="229"/>
        <v>0</v>
      </c>
      <c r="U454" s="286">
        <f t="shared" si="230"/>
        <v>0</v>
      </c>
      <c r="V454" s="121">
        <f t="shared" si="231"/>
        <v>0.01</v>
      </c>
      <c r="W454" s="121">
        <v>0</v>
      </c>
      <c r="X454" s="121">
        <v>1</v>
      </c>
      <c r="Y454" s="128">
        <f t="shared" si="232"/>
        <v>0</v>
      </c>
      <c r="Z454" s="128">
        <f t="shared" si="233"/>
        <v>0</v>
      </c>
      <c r="AA454" s="75"/>
      <c r="AB454" s="131">
        <f>_xll.BDH(C454,$AB$11,$D$1,$D$1)</f>
        <v>118</v>
      </c>
      <c r="AC454" s="131">
        <f t="shared" si="234"/>
        <v>-3</v>
      </c>
      <c r="AD454" s="191">
        <f t="shared" si="235"/>
        <v>-2.5423728813559325</v>
      </c>
      <c r="AE454" s="133">
        <v>0</v>
      </c>
      <c r="AF454" s="134">
        <f>IF(D454 = D816,1,_xll.BDP(K454,$AF$11)*L454)</f>
        <v>0.876</v>
      </c>
      <c r="AG454" s="135">
        <f>AC454*AE454*V454/AF454 / AI750</f>
        <v>0</v>
      </c>
      <c r="AH454" s="301">
        <f>AC454*AE454*V454/AF454 / AI816</f>
        <v>0</v>
      </c>
      <c r="AI454" s="78"/>
      <c r="AJ454" s="74"/>
      <c r="AK454" s="66"/>
    </row>
    <row r="455" spans="1:37" s="30" customFormat="1" ht="12" customHeight="1" x14ac:dyDescent="0.2">
      <c r="B455" s="121">
        <v>10260</v>
      </c>
      <c r="C455" s="121" t="s">
        <v>1162</v>
      </c>
      <c r="D455" s="121" t="str">
        <f>_xll.BDP(C455,$D$11)</f>
        <v>GBp</v>
      </c>
      <c r="E455" s="121" t="s">
        <v>1285</v>
      </c>
      <c r="F455" s="122">
        <f>_xll.BDP(C455,$F$11)</f>
        <v>600.20000000000005</v>
      </c>
      <c r="G455" s="122">
        <f>_xll.BDP(C455,$G$11)</f>
        <v>581.4</v>
      </c>
      <c r="H455" s="123">
        <f t="shared" si="225"/>
        <v>-18.800000000000068</v>
      </c>
      <c r="I455" s="124">
        <f t="shared" si="226"/>
        <v>-3.1322892369210376</v>
      </c>
      <c r="J455" s="125">
        <v>0</v>
      </c>
      <c r="K455" s="121" t="str">
        <f>CONCATENATE(D816,D455, " Curncy")</f>
        <v>EURGBp Curncy</v>
      </c>
      <c r="L455" s="121">
        <f>IF(D455 = D816,1,_xll.BDP(K455,$L$11))</f>
        <v>1</v>
      </c>
      <c r="M455" s="264">
        <f>IF(D455 = D816,1,_xll.BDP(K455,$M$11)*L455)</f>
        <v>0.87560000000000004</v>
      </c>
      <c r="N455" s="127">
        <f t="shared" si="227"/>
        <v>0</v>
      </c>
      <c r="O455" s="128">
        <f>N455 / AA750</f>
        <v>0</v>
      </c>
      <c r="P455" s="276">
        <f>N455 / AA816</f>
        <v>0</v>
      </c>
      <c r="Q455" s="129">
        <f t="shared" si="228"/>
        <v>0</v>
      </c>
      <c r="R455" s="130">
        <f>Q455 / AA750*100</f>
        <v>0</v>
      </c>
      <c r="S455" s="286">
        <f>Q455 / AA816*100</f>
        <v>0</v>
      </c>
      <c r="T455" s="130">
        <f t="shared" si="229"/>
        <v>0</v>
      </c>
      <c r="U455" s="286">
        <f t="shared" si="230"/>
        <v>0</v>
      </c>
      <c r="V455" s="121">
        <f t="shared" si="231"/>
        <v>0.01</v>
      </c>
      <c r="W455" s="121">
        <v>0</v>
      </c>
      <c r="X455" s="121">
        <v>1</v>
      </c>
      <c r="Y455" s="128">
        <f t="shared" si="232"/>
        <v>0</v>
      </c>
      <c r="Z455" s="128">
        <f t="shared" si="233"/>
        <v>0</v>
      </c>
      <c r="AA455" s="75"/>
      <c r="AB455" s="131">
        <f>_xll.BDH(C455,$AB$11,$D$1,$D$1)</f>
        <v>570.79999999999995</v>
      </c>
      <c r="AC455" s="131">
        <f t="shared" si="234"/>
        <v>29.400000000000091</v>
      </c>
      <c r="AD455" s="191">
        <f t="shared" si="235"/>
        <v>5.1506657323055522</v>
      </c>
      <c r="AE455" s="133">
        <v>0</v>
      </c>
      <c r="AF455" s="134">
        <f>IF(D455 = D816,1,_xll.BDP(K455,$AF$11)*L455)</f>
        <v>0.876</v>
      </c>
      <c r="AG455" s="135">
        <f>AC455*AE455*V455/AF455 / AI750</f>
        <v>0</v>
      </c>
      <c r="AH455" s="301">
        <f>AC455*AE455*V455/AF455 / AI816</f>
        <v>0</v>
      </c>
      <c r="AI455" s="78"/>
      <c r="AJ455" s="74"/>
      <c r="AK455" s="66"/>
    </row>
    <row r="456" spans="1:37" s="30" customFormat="1" ht="12" customHeight="1" x14ac:dyDescent="0.2">
      <c r="B456" s="121">
        <v>5995</v>
      </c>
      <c r="C456" s="121" t="s">
        <v>1164</v>
      </c>
      <c r="D456" s="121" t="str">
        <f>_xll.BDP(C456,$D$11)</f>
        <v>GBp</v>
      </c>
      <c r="E456" s="121" t="s">
        <v>1286</v>
      </c>
      <c r="F456" s="122">
        <f>_xll.BDP(C456,$F$11)</f>
        <v>1537.5</v>
      </c>
      <c r="G456" s="122">
        <f>_xll.BDP(C456,$G$11)</f>
        <v>1512.5</v>
      </c>
      <c r="H456" s="123">
        <f t="shared" si="225"/>
        <v>-25</v>
      </c>
      <c r="I456" s="124">
        <f t="shared" si="226"/>
        <v>-1.6260162601626018</v>
      </c>
      <c r="J456" s="125">
        <v>0</v>
      </c>
      <c r="K456" s="121" t="str">
        <f>CONCATENATE(D816,D456, " Curncy")</f>
        <v>EURGBp Curncy</v>
      </c>
      <c r="L456" s="121">
        <f>IF(D456 = D816,1,_xll.BDP(K456,$L$11))</f>
        <v>1</v>
      </c>
      <c r="M456" s="264">
        <f>IF(D456 = D816,1,_xll.BDP(K456,$M$11)*L456)</f>
        <v>0.87560000000000004</v>
      </c>
      <c r="N456" s="127">
        <f t="shared" si="227"/>
        <v>0</v>
      </c>
      <c r="O456" s="128">
        <f>N456 / AA750</f>
        <v>0</v>
      </c>
      <c r="P456" s="276">
        <f>N456 / AA816</f>
        <v>0</v>
      </c>
      <c r="Q456" s="129">
        <f t="shared" si="228"/>
        <v>0</v>
      </c>
      <c r="R456" s="130">
        <f>Q456 / AA750*100</f>
        <v>0</v>
      </c>
      <c r="S456" s="286">
        <f>Q456 / AA816*100</f>
        <v>0</v>
      </c>
      <c r="T456" s="130">
        <f t="shared" si="229"/>
        <v>0</v>
      </c>
      <c r="U456" s="286">
        <f t="shared" si="230"/>
        <v>0</v>
      </c>
      <c r="V456" s="121">
        <f t="shared" si="231"/>
        <v>0.01</v>
      </c>
      <c r="W456" s="121">
        <v>0</v>
      </c>
      <c r="X456" s="121">
        <v>1</v>
      </c>
      <c r="Y456" s="128">
        <f t="shared" si="232"/>
        <v>0</v>
      </c>
      <c r="Z456" s="128">
        <f t="shared" si="233"/>
        <v>0</v>
      </c>
      <c r="AA456" s="75"/>
      <c r="AB456" s="131">
        <f>_xll.BDH(C456,$AB$11,$D$1,$D$1)</f>
        <v>1545.5</v>
      </c>
      <c r="AC456" s="131">
        <f t="shared" si="234"/>
        <v>-8</v>
      </c>
      <c r="AD456" s="191">
        <f t="shared" si="235"/>
        <v>-0.51763183435781301</v>
      </c>
      <c r="AE456" s="133">
        <v>0</v>
      </c>
      <c r="AF456" s="134">
        <f>IF(D456 = D816,1,_xll.BDP(K456,$AF$11)*L456)</f>
        <v>0.876</v>
      </c>
      <c r="AG456" s="135">
        <f>AC456*AE456*V456/AF456 / AI750</f>
        <v>0</v>
      </c>
      <c r="AH456" s="301">
        <f>AC456*AE456*V456/AF456 / AI816</f>
        <v>0</v>
      </c>
      <c r="AI456" s="78"/>
      <c r="AJ456" s="74"/>
      <c r="AK456" s="66"/>
    </row>
    <row r="457" spans="1:37" s="30" customFormat="1" ht="12" customHeight="1" x14ac:dyDescent="0.2">
      <c r="B457" s="121">
        <v>10161</v>
      </c>
      <c r="C457" s="121" t="s">
        <v>1166</v>
      </c>
      <c r="D457" s="121" t="str">
        <f>_xll.BDP(C457,$D$11)</f>
        <v>GBp</v>
      </c>
      <c r="E457" s="121" t="s">
        <v>1288</v>
      </c>
      <c r="F457" s="122">
        <f>_xll.BDP(C457,$F$11)</f>
        <v>8.85</v>
      </c>
      <c r="G457" s="122">
        <f>_xll.BDP(C457,$G$11)</f>
        <v>8.85</v>
      </c>
      <c r="H457" s="123">
        <f t="shared" si="225"/>
        <v>0</v>
      </c>
      <c r="I457" s="124">
        <f t="shared" si="226"/>
        <v>0</v>
      </c>
      <c r="J457" s="125">
        <v>0</v>
      </c>
      <c r="K457" s="121" t="str">
        <f>CONCATENATE(D816,D457, " Curncy")</f>
        <v>EURGBp Curncy</v>
      </c>
      <c r="L457" s="121">
        <f>IF(D457 = D816,1,_xll.BDP(K457,$L$11))</f>
        <v>1</v>
      </c>
      <c r="M457" s="264">
        <f>IF(D457 = D816,1,_xll.BDP(K457,$M$11)*L457)</f>
        <v>0.87560000000000004</v>
      </c>
      <c r="N457" s="127">
        <f t="shared" si="227"/>
        <v>0</v>
      </c>
      <c r="O457" s="128">
        <f>N457 / AA750</f>
        <v>0</v>
      </c>
      <c r="P457" s="276">
        <f>N457 / AA816</f>
        <v>0</v>
      </c>
      <c r="Q457" s="129">
        <f t="shared" si="228"/>
        <v>0</v>
      </c>
      <c r="R457" s="130">
        <f>Q457 / AA750*100</f>
        <v>0</v>
      </c>
      <c r="S457" s="286">
        <f>Q457 / AA816*100</f>
        <v>0</v>
      </c>
      <c r="T457" s="130">
        <f t="shared" si="229"/>
        <v>0</v>
      </c>
      <c r="U457" s="286">
        <f t="shared" si="230"/>
        <v>0</v>
      </c>
      <c r="V457" s="121">
        <f t="shared" si="231"/>
        <v>0.01</v>
      </c>
      <c r="W457" s="121">
        <v>0</v>
      </c>
      <c r="X457" s="121">
        <v>1</v>
      </c>
      <c r="Y457" s="128">
        <f t="shared" si="232"/>
        <v>0</v>
      </c>
      <c r="Z457" s="128">
        <f t="shared" si="233"/>
        <v>0</v>
      </c>
      <c r="AA457" s="75"/>
      <c r="AB457" s="131">
        <f>_xll.BDH(C457,$AB$11,$D$1,$D$1)</f>
        <v>8.85</v>
      </c>
      <c r="AC457" s="131">
        <f t="shared" si="234"/>
        <v>0</v>
      </c>
      <c r="AD457" s="191">
        <f t="shared" si="235"/>
        <v>0</v>
      </c>
      <c r="AE457" s="133">
        <v>0</v>
      </c>
      <c r="AF457" s="134">
        <f>IF(D457 = D816,1,_xll.BDP(K457,$AF$11)*L457)</f>
        <v>0.876</v>
      </c>
      <c r="AG457" s="135">
        <f>AC457*AE457*V457/AF457 / AI750</f>
        <v>0</v>
      </c>
      <c r="AH457" s="301">
        <f>AC457*AE457*V457/AF457 / AI816</f>
        <v>0</v>
      </c>
      <c r="AI457" s="78"/>
      <c r="AJ457" s="74"/>
      <c r="AK457" s="66"/>
    </row>
    <row r="458" spans="1:37" s="30" customFormat="1" ht="12" customHeight="1" x14ac:dyDescent="0.2">
      <c r="B458" s="121">
        <v>6268</v>
      </c>
      <c r="C458" s="121" t="s">
        <v>1167</v>
      </c>
      <c r="D458" s="121" t="str">
        <f>_xll.BDP(C458,$D$11)</f>
        <v>GBp</v>
      </c>
      <c r="E458" s="121" t="s">
        <v>1289</v>
      </c>
      <c r="F458" s="122">
        <f>_xll.BDP(C458,$F$11)</f>
        <v>82.1</v>
      </c>
      <c r="G458" s="122">
        <f>_xll.BDP(C458,$G$11)</f>
        <v>82.2</v>
      </c>
      <c r="H458" s="123">
        <f t="shared" si="225"/>
        <v>0.10000000000000853</v>
      </c>
      <c r="I458" s="124">
        <f t="shared" si="226"/>
        <v>0.1218026796589629</v>
      </c>
      <c r="J458" s="125">
        <v>0</v>
      </c>
      <c r="K458" s="121" t="str">
        <f>CONCATENATE(D816,D458, " Curncy")</f>
        <v>EURGBp Curncy</v>
      </c>
      <c r="L458" s="121">
        <f>IF(D458 = D816,1,_xll.BDP(K458,$L$11))</f>
        <v>1</v>
      </c>
      <c r="M458" s="264">
        <f>IF(D458 = D816,1,_xll.BDP(K458,$M$11)*L458)</f>
        <v>0.87560000000000004</v>
      </c>
      <c r="N458" s="127">
        <f t="shared" si="227"/>
        <v>0</v>
      </c>
      <c r="O458" s="128">
        <f>N458 / AA750</f>
        <v>0</v>
      </c>
      <c r="P458" s="276">
        <f>N458 / AA816</f>
        <v>0</v>
      </c>
      <c r="Q458" s="129">
        <f t="shared" si="228"/>
        <v>0</v>
      </c>
      <c r="R458" s="130">
        <f>Q458 / AA750*100</f>
        <v>0</v>
      </c>
      <c r="S458" s="286">
        <f>Q458 / AA816*100</f>
        <v>0</v>
      </c>
      <c r="T458" s="130">
        <f t="shared" si="229"/>
        <v>0</v>
      </c>
      <c r="U458" s="286">
        <f t="shared" si="230"/>
        <v>0</v>
      </c>
      <c r="V458" s="121">
        <f t="shared" si="231"/>
        <v>0.01</v>
      </c>
      <c r="W458" s="121">
        <v>0</v>
      </c>
      <c r="X458" s="121">
        <v>1</v>
      </c>
      <c r="Y458" s="128">
        <f t="shared" si="232"/>
        <v>0</v>
      </c>
      <c r="Z458" s="128">
        <f t="shared" si="233"/>
        <v>0</v>
      </c>
      <c r="AA458" s="75"/>
      <c r="AB458" s="131">
        <f>_xll.BDH(C458,$AB$11,$D$1,$D$1)</f>
        <v>77.95</v>
      </c>
      <c r="AC458" s="131">
        <f t="shared" si="234"/>
        <v>4.1499999999999915</v>
      </c>
      <c r="AD458" s="191">
        <f t="shared" si="235"/>
        <v>5.3239255933290455</v>
      </c>
      <c r="AE458" s="133">
        <v>0</v>
      </c>
      <c r="AF458" s="134">
        <f>IF(D458 = D816,1,_xll.BDP(K458,$AF$11)*L458)</f>
        <v>0.876</v>
      </c>
      <c r="AG458" s="135">
        <f>AC458*AE458*V458/AF458 / AI750</f>
        <v>0</v>
      </c>
      <c r="AH458" s="301">
        <f>AC458*AE458*V458/AF458 / AI816</f>
        <v>0</v>
      </c>
      <c r="AI458" s="78"/>
      <c r="AJ458" s="74"/>
      <c r="AK458" s="66"/>
    </row>
    <row r="459" spans="1:37" s="30" customFormat="1" ht="12" customHeight="1" x14ac:dyDescent="0.2">
      <c r="B459" s="121">
        <v>10197</v>
      </c>
      <c r="C459" s="121" t="s">
        <v>1168</v>
      </c>
      <c r="D459" s="121" t="str">
        <f>_xll.BDP(C459,$D$11)</f>
        <v>GBp</v>
      </c>
      <c r="E459" s="121" t="s">
        <v>1290</v>
      </c>
      <c r="F459" s="122">
        <f>_xll.BDP(C459,$F$11)</f>
        <v>44.5</v>
      </c>
      <c r="G459" s="122">
        <f>_xll.BDP(C459,$G$11)</f>
        <v>44.5</v>
      </c>
      <c r="H459" s="123">
        <f t="shared" si="225"/>
        <v>0</v>
      </c>
      <c r="I459" s="124">
        <f t="shared" si="226"/>
        <v>0</v>
      </c>
      <c r="J459" s="125">
        <v>0</v>
      </c>
      <c r="K459" s="121" t="str">
        <f>CONCATENATE(D816,D459, " Curncy")</f>
        <v>EURGBp Curncy</v>
      </c>
      <c r="L459" s="121">
        <f>IF(D459 = D816,1,_xll.BDP(K459,$L$11))</f>
        <v>1</v>
      </c>
      <c r="M459" s="264">
        <f>IF(D459 = D816,1,_xll.BDP(K459,$M$11)*L459)</f>
        <v>0.87560000000000004</v>
      </c>
      <c r="N459" s="127">
        <f t="shared" si="227"/>
        <v>0</v>
      </c>
      <c r="O459" s="128">
        <f>N459 / AA750</f>
        <v>0</v>
      </c>
      <c r="P459" s="276">
        <f>N459 / AA816</f>
        <v>0</v>
      </c>
      <c r="Q459" s="129">
        <f t="shared" si="228"/>
        <v>0</v>
      </c>
      <c r="R459" s="130">
        <f>Q459 / AA750*100</f>
        <v>0</v>
      </c>
      <c r="S459" s="286">
        <f>Q459 / AA816*100</f>
        <v>0</v>
      </c>
      <c r="T459" s="130">
        <f t="shared" si="229"/>
        <v>0</v>
      </c>
      <c r="U459" s="286">
        <f t="shared" si="230"/>
        <v>0</v>
      </c>
      <c r="V459" s="121">
        <f t="shared" si="231"/>
        <v>0.01</v>
      </c>
      <c r="W459" s="121">
        <v>0</v>
      </c>
      <c r="X459" s="121">
        <v>1</v>
      </c>
      <c r="Y459" s="128">
        <f t="shared" si="232"/>
        <v>0</v>
      </c>
      <c r="Z459" s="128">
        <f t="shared" si="233"/>
        <v>0</v>
      </c>
      <c r="AA459" s="75"/>
      <c r="AB459" s="131">
        <f>_xll.BDH(C459,$AB$11,$D$1,$D$1)</f>
        <v>41.9</v>
      </c>
      <c r="AC459" s="131">
        <f t="shared" si="234"/>
        <v>2.6000000000000014</v>
      </c>
      <c r="AD459" s="191">
        <f t="shared" si="235"/>
        <v>6.2052505966587148</v>
      </c>
      <c r="AE459" s="133">
        <v>0</v>
      </c>
      <c r="AF459" s="134">
        <f>IF(D459 = D816,1,_xll.BDP(K459,$AF$11)*L459)</f>
        <v>0.876</v>
      </c>
      <c r="AG459" s="135">
        <f>AC459*AE459*V459/AF459 / AI750</f>
        <v>0</v>
      </c>
      <c r="AH459" s="301">
        <f>AC459*AE459*V459/AF459 / AI816</f>
        <v>0</v>
      </c>
      <c r="AI459" s="78"/>
      <c r="AJ459" s="74"/>
      <c r="AK459" s="66"/>
    </row>
    <row r="460" spans="1:37" s="30" customFormat="1" ht="12" customHeight="1" x14ac:dyDescent="0.2">
      <c r="A460" s="121"/>
      <c r="B460" s="121">
        <v>6332</v>
      </c>
      <c r="C460" s="121" t="s">
        <v>1419</v>
      </c>
      <c r="D460" s="121" t="str">
        <f>_xll.BDP(C460,$D$11)</f>
        <v>GBp</v>
      </c>
      <c r="E460" s="121" t="s">
        <v>1420</v>
      </c>
      <c r="F460" s="122">
        <f>_xll.BDP(C460,$F$11)</f>
        <v>1268.5</v>
      </c>
      <c r="G460" s="122">
        <f>_xll.BDP(C460,$G$11)</f>
        <v>1251.5</v>
      </c>
      <c r="H460" s="123">
        <f t="shared" si="225"/>
        <v>-17</v>
      </c>
      <c r="I460" s="124">
        <f t="shared" si="226"/>
        <v>-1.3401655498620417</v>
      </c>
      <c r="J460" s="125">
        <v>-117000</v>
      </c>
      <c r="K460" s="121" t="str">
        <f>CONCATENATE(D816,D460, " Curncy")</f>
        <v>EURGBp Curncy</v>
      </c>
      <c r="L460" s="121">
        <f>IF(D460 = D816,1,_xll.BDP(K460,$L$11))</f>
        <v>1</v>
      </c>
      <c r="M460" s="264">
        <f>IF(D460 = D816,1,_xll.BDP(K460,$M$11)*L460)</f>
        <v>0.87560000000000004</v>
      </c>
      <c r="N460" s="127">
        <f t="shared" si="227"/>
        <v>22715.851987208771</v>
      </c>
      <c r="O460" s="128">
        <f>N460 / AA750</f>
        <v>1.3753414169934627E-4</v>
      </c>
      <c r="P460" s="276">
        <f>N460 / AA816</f>
        <v>1.2682154766775771E-4</v>
      </c>
      <c r="Q460" s="129">
        <f t="shared" si="228"/>
        <v>-1672287.5742348104</v>
      </c>
      <c r="R460" s="130">
        <f>Q460 / AA750*100</f>
        <v>-1.0124939902160697</v>
      </c>
      <c r="S460" s="286">
        <f>Q460 / AA816*100</f>
        <v>-0.93363039356587507</v>
      </c>
      <c r="T460" s="130">
        <f t="shared" si="229"/>
        <v>-1.0124939902160697</v>
      </c>
      <c r="U460" s="286">
        <f t="shared" si="230"/>
        <v>0</v>
      </c>
      <c r="V460" s="121">
        <f t="shared" si="231"/>
        <v>0.01</v>
      </c>
      <c r="W460" s="121">
        <v>0</v>
      </c>
      <c r="X460" s="121">
        <v>1</v>
      </c>
      <c r="Y460" s="128">
        <f t="shared" si="232"/>
        <v>1.3753414169934627E-4</v>
      </c>
      <c r="Z460" s="128">
        <f t="shared" si="233"/>
        <v>0</v>
      </c>
      <c r="AA460" s="121"/>
      <c r="AB460" s="131">
        <f>_xll.BDH(C460,$AB$11,$D$1,$D$1)</f>
        <v>1251</v>
      </c>
      <c r="AC460" s="131">
        <f t="shared" si="234"/>
        <v>17.5</v>
      </c>
      <c r="AD460" s="191">
        <f t="shared" si="235"/>
        <v>1.3988808952837728</v>
      </c>
      <c r="AE460" s="133">
        <v>-117000</v>
      </c>
      <c r="AF460" s="134">
        <f>IF(D460 = D816,1,_xll.BDP(K460,$AF$11)*L460)</f>
        <v>0.876</v>
      </c>
      <c r="AG460" s="135">
        <f>AC460*AE460*V460/AF460 / AI750</f>
        <v>-1.4052981858221782E-4</v>
      </c>
      <c r="AH460" s="301">
        <f>AC460*AE460*V460/AF460 / AI816</f>
        <v>-1.2964524171538261E-4</v>
      </c>
      <c r="AI460" s="136"/>
      <c r="AJ460" s="74"/>
      <c r="AK460" s="66"/>
    </row>
    <row r="461" spans="1:37" s="30" customFormat="1" ht="12" customHeight="1" x14ac:dyDescent="0.2">
      <c r="B461" s="121">
        <v>6376</v>
      </c>
      <c r="C461" s="121" t="s">
        <v>1169</v>
      </c>
      <c r="D461" s="121" t="str">
        <f>_xll.BDP(C461,$D$11)</f>
        <v>GBp</v>
      </c>
      <c r="E461" s="121" t="s">
        <v>1291</v>
      </c>
      <c r="F461" s="122">
        <f>_xll.BDP(C461,$F$11)</f>
        <v>248.1</v>
      </c>
      <c r="G461" s="122">
        <f>_xll.BDP(C461,$G$11)</f>
        <v>242.3</v>
      </c>
      <c r="H461" s="123">
        <f t="shared" si="225"/>
        <v>-5.7999999999999829</v>
      </c>
      <c r="I461" s="124">
        <f t="shared" si="226"/>
        <v>-2.3377670294236128</v>
      </c>
      <c r="J461" s="125">
        <v>0</v>
      </c>
      <c r="K461" s="121" t="str">
        <f>CONCATENATE(D816,D461, " Curncy")</f>
        <v>EURGBp Curncy</v>
      </c>
      <c r="L461" s="121">
        <f>IF(D461 = D816,1,_xll.BDP(K461,$L$11))</f>
        <v>1</v>
      </c>
      <c r="M461" s="264">
        <f>IF(D461 = D816,1,_xll.BDP(K461,$M$11)*L461)</f>
        <v>0.87560000000000004</v>
      </c>
      <c r="N461" s="127">
        <f t="shared" si="227"/>
        <v>0</v>
      </c>
      <c r="O461" s="128">
        <f>N461 / AA750</f>
        <v>0</v>
      </c>
      <c r="P461" s="276">
        <f>N461 / AA816</f>
        <v>0</v>
      </c>
      <c r="Q461" s="129">
        <f t="shared" si="228"/>
        <v>0</v>
      </c>
      <c r="R461" s="130">
        <f>Q461 / AA750*100</f>
        <v>0</v>
      </c>
      <c r="S461" s="286">
        <f>Q461 / AA816*100</f>
        <v>0</v>
      </c>
      <c r="T461" s="130">
        <f t="shared" si="229"/>
        <v>0</v>
      </c>
      <c r="U461" s="286">
        <f t="shared" si="230"/>
        <v>0</v>
      </c>
      <c r="V461" s="121">
        <f t="shared" si="231"/>
        <v>0.01</v>
      </c>
      <c r="W461" s="121">
        <v>0</v>
      </c>
      <c r="X461" s="121">
        <v>1</v>
      </c>
      <c r="Y461" s="128">
        <f t="shared" si="232"/>
        <v>0</v>
      </c>
      <c r="Z461" s="128">
        <f t="shared" si="233"/>
        <v>0</v>
      </c>
      <c r="AA461" s="75"/>
      <c r="AB461" s="131">
        <f>_xll.BDH(C461,$AB$11,$D$1,$D$1)</f>
        <v>242.1</v>
      </c>
      <c r="AC461" s="131">
        <f t="shared" si="234"/>
        <v>6</v>
      </c>
      <c r="AD461" s="191">
        <f t="shared" si="235"/>
        <v>2.4783147459727388</v>
      </c>
      <c r="AE461" s="133">
        <v>0</v>
      </c>
      <c r="AF461" s="134">
        <f>IF(D461 = D816,1,_xll.BDP(K461,$AF$11)*L461)</f>
        <v>0.876</v>
      </c>
      <c r="AG461" s="135">
        <f>AC461*AE461*V461/AF461 / AI750</f>
        <v>0</v>
      </c>
      <c r="AH461" s="301">
        <f>AC461*AE461*V461/AF461 / AI816</f>
        <v>0</v>
      </c>
      <c r="AI461" s="78"/>
      <c r="AJ461" s="74"/>
      <c r="AK461" s="66"/>
    </row>
    <row r="462" spans="1:37" s="30" customFormat="1" ht="12" customHeight="1" x14ac:dyDescent="0.2">
      <c r="B462" s="121">
        <v>6437</v>
      </c>
      <c r="C462" s="121" t="s">
        <v>1170</v>
      </c>
      <c r="D462" s="121" t="str">
        <f>_xll.BDP(C462,$D$11)</f>
        <v>GBp</v>
      </c>
      <c r="E462" s="121" t="s">
        <v>1292</v>
      </c>
      <c r="F462" s="122">
        <f>_xll.BDP(C462,$F$11)</f>
        <v>463</v>
      </c>
      <c r="G462" s="122">
        <f>_xll.BDP(C462,$G$11)</f>
        <v>448.5</v>
      </c>
      <c r="H462" s="123">
        <f t="shared" si="225"/>
        <v>-14.5</v>
      </c>
      <c r="I462" s="124">
        <f t="shared" si="226"/>
        <v>-3.1317494600431961</v>
      </c>
      <c r="J462" s="125">
        <v>0</v>
      </c>
      <c r="K462" s="121" t="str">
        <f>CONCATENATE(D816,D462, " Curncy")</f>
        <v>EURGBp Curncy</v>
      </c>
      <c r="L462" s="121">
        <f>IF(D462 = D816,1,_xll.BDP(K462,$L$11))</f>
        <v>1</v>
      </c>
      <c r="M462" s="264">
        <f>IF(D462 = D816,1,_xll.BDP(K462,$M$11)*L462)</f>
        <v>0.87560000000000004</v>
      </c>
      <c r="N462" s="127">
        <f t="shared" si="227"/>
        <v>0</v>
      </c>
      <c r="O462" s="128">
        <f>N462 / AA750</f>
        <v>0</v>
      </c>
      <c r="P462" s="276">
        <f>N462 / AA816</f>
        <v>0</v>
      </c>
      <c r="Q462" s="129">
        <f t="shared" si="228"/>
        <v>0</v>
      </c>
      <c r="R462" s="130">
        <f>Q462 / AA750*100</f>
        <v>0</v>
      </c>
      <c r="S462" s="286">
        <f>Q462 / AA816*100</f>
        <v>0</v>
      </c>
      <c r="T462" s="130">
        <f t="shared" si="229"/>
        <v>0</v>
      </c>
      <c r="U462" s="286">
        <f t="shared" si="230"/>
        <v>0</v>
      </c>
      <c r="V462" s="121">
        <f t="shared" si="231"/>
        <v>0.01</v>
      </c>
      <c r="W462" s="121">
        <v>0</v>
      </c>
      <c r="X462" s="121">
        <v>1</v>
      </c>
      <c r="Y462" s="128">
        <f t="shared" si="232"/>
        <v>0</v>
      </c>
      <c r="Z462" s="128">
        <f t="shared" si="233"/>
        <v>0</v>
      </c>
      <c r="AA462" s="75"/>
      <c r="AB462" s="131">
        <f>_xll.BDH(C462,$AB$11,$D$1,$D$1)</f>
        <v>430.3</v>
      </c>
      <c r="AC462" s="131">
        <f t="shared" si="234"/>
        <v>32.699999999999989</v>
      </c>
      <c r="AD462" s="191">
        <f t="shared" si="235"/>
        <v>7.5993492911921878</v>
      </c>
      <c r="AE462" s="133">
        <v>0</v>
      </c>
      <c r="AF462" s="134">
        <f>IF(D462 = D816,1,_xll.BDP(K462,$AF$11)*L462)</f>
        <v>0.876</v>
      </c>
      <c r="AG462" s="135">
        <f>AC462*AE462*V462/AF462 / AI750</f>
        <v>0</v>
      </c>
      <c r="AH462" s="301">
        <f>AC462*AE462*V462/AF462 / AI816</f>
        <v>0</v>
      </c>
      <c r="AI462" s="78"/>
      <c r="AJ462" s="74"/>
      <c r="AK462" s="66"/>
    </row>
    <row r="463" spans="1:37" s="30" customFormat="1" ht="12" customHeight="1" x14ac:dyDescent="0.2">
      <c r="B463" s="121">
        <v>3421</v>
      </c>
      <c r="C463" s="121" t="s">
        <v>1171</v>
      </c>
      <c r="D463" s="121" t="str">
        <f>_xll.BDP(C463,$D$11)</f>
        <v>GBp</v>
      </c>
      <c r="E463" s="121" t="s">
        <v>1293</v>
      </c>
      <c r="F463" s="122">
        <f>_xll.BDP(C463,$F$11)</f>
        <v>1394</v>
      </c>
      <c r="G463" s="122">
        <f>_xll.BDP(C463,$G$11)</f>
        <v>1378.2</v>
      </c>
      <c r="H463" s="123">
        <f t="shared" si="225"/>
        <v>-15.799999999999955</v>
      </c>
      <c r="I463" s="124">
        <f t="shared" si="226"/>
        <v>-1.1334289813486338</v>
      </c>
      <c r="J463" s="125">
        <v>0</v>
      </c>
      <c r="K463" s="121" t="str">
        <f>CONCATENATE(D816,D463, " Curncy")</f>
        <v>EURGBp Curncy</v>
      </c>
      <c r="L463" s="121">
        <f>IF(D463 = D816,1,_xll.BDP(K463,$L$11))</f>
        <v>1</v>
      </c>
      <c r="M463" s="264">
        <f>IF(D463 = D816,1,_xll.BDP(K463,$M$11)*L463)</f>
        <v>0.87560000000000004</v>
      </c>
      <c r="N463" s="127">
        <f t="shared" si="227"/>
        <v>0</v>
      </c>
      <c r="O463" s="128">
        <f>N463 / AA750</f>
        <v>0</v>
      </c>
      <c r="P463" s="276">
        <f>N463 / AA816</f>
        <v>0</v>
      </c>
      <c r="Q463" s="129">
        <f t="shared" si="228"/>
        <v>0</v>
      </c>
      <c r="R463" s="130">
        <f>Q463 / AA750*100</f>
        <v>0</v>
      </c>
      <c r="S463" s="286">
        <f>Q463 / AA816*100</f>
        <v>0</v>
      </c>
      <c r="T463" s="130">
        <f t="shared" si="229"/>
        <v>0</v>
      </c>
      <c r="U463" s="286">
        <f t="shared" si="230"/>
        <v>0</v>
      </c>
      <c r="V463" s="121">
        <f t="shared" si="231"/>
        <v>0.01</v>
      </c>
      <c r="W463" s="121">
        <v>0</v>
      </c>
      <c r="X463" s="121">
        <v>1</v>
      </c>
      <c r="Y463" s="128">
        <f t="shared" si="232"/>
        <v>0</v>
      </c>
      <c r="Z463" s="128">
        <f t="shared" si="233"/>
        <v>0</v>
      </c>
      <c r="AA463" s="75"/>
      <c r="AB463" s="131">
        <f>_xll.BDH(C463,$AB$11,$D$1,$D$1)</f>
        <v>1351</v>
      </c>
      <c r="AC463" s="131">
        <f t="shared" si="234"/>
        <v>43</v>
      </c>
      <c r="AD463" s="191">
        <f t="shared" si="235"/>
        <v>3.1828275351591411</v>
      </c>
      <c r="AE463" s="133">
        <v>0</v>
      </c>
      <c r="AF463" s="134">
        <f>IF(D463 = D816,1,_xll.BDP(K463,$AF$11)*L463)</f>
        <v>0.876</v>
      </c>
      <c r="AG463" s="135">
        <f>AC463*AE463*V463/AF463 / AI750</f>
        <v>0</v>
      </c>
      <c r="AH463" s="301">
        <f>AC463*AE463*V463/AF463 / AI816</f>
        <v>0</v>
      </c>
      <c r="AI463" s="78"/>
      <c r="AJ463" s="74"/>
      <c r="AK463" s="66"/>
    </row>
    <row r="464" spans="1:37" s="30" customFormat="1" ht="12" customHeight="1" x14ac:dyDescent="0.2">
      <c r="B464" s="121">
        <v>8620</v>
      </c>
      <c r="C464" s="121" t="s">
        <v>1172</v>
      </c>
      <c r="D464" s="121" t="str">
        <f>_xll.BDP(C464,$D$11)</f>
        <v>GBp</v>
      </c>
      <c r="E464" s="121" t="s">
        <v>1294</v>
      </c>
      <c r="F464" s="122">
        <f>_xll.BDP(C464,$F$11)</f>
        <v>353.8</v>
      </c>
      <c r="G464" s="122">
        <f>_xll.BDP(C464,$G$11)</f>
        <v>355.1</v>
      </c>
      <c r="H464" s="123">
        <f t="shared" ref="H464:H495" si="236">IF(OR(OR(G464="#N/A N/A",G464="#N/A Real Time"),OR(F464="#N/A N/A",F464="#N/A Real Time")),0,  G464 - F464)</f>
        <v>1.3000000000000114</v>
      </c>
      <c r="I464" s="124">
        <f t="shared" ref="I464:I495" si="237">IF(OR(F464=0,F464="#N/A N/A"),0,H464 / F464*100)</f>
        <v>0.36743923120407329</v>
      </c>
      <c r="J464" s="125">
        <v>0</v>
      </c>
      <c r="K464" s="121" t="str">
        <f>CONCATENATE(D816,D464, " Curncy")</f>
        <v>EURGBp Curncy</v>
      </c>
      <c r="L464" s="121">
        <f>IF(D464 = D816,1,_xll.BDP(K464,$L$11))</f>
        <v>1</v>
      </c>
      <c r="M464" s="264">
        <f>IF(D464 = D816,1,_xll.BDP(K464,$M$11)*L464)</f>
        <v>0.87560000000000004</v>
      </c>
      <c r="N464" s="127">
        <f t="shared" ref="N464:N495" si="238">H464*J464*V464/M464</f>
        <v>0</v>
      </c>
      <c r="O464" s="128">
        <f>N464 / AA750</f>
        <v>0</v>
      </c>
      <c r="P464" s="276">
        <f>N464 / AA816</f>
        <v>0</v>
      </c>
      <c r="Q464" s="129">
        <f t="shared" ref="Q464:Q495" si="239">IF(J464=0,0,G464*J464*V464/M464)</f>
        <v>0</v>
      </c>
      <c r="R464" s="130">
        <f>Q464 / AA750*100</f>
        <v>0</v>
      </c>
      <c r="S464" s="286">
        <f>Q464 / AA816*100</f>
        <v>0</v>
      </c>
      <c r="T464" s="130">
        <f t="shared" ref="T464:T495" si="240">IF(S464&lt;0,R464,0)</f>
        <v>0</v>
      </c>
      <c r="U464" s="286">
        <f t="shared" ref="U464:U495" si="241">IF(S464&gt;0,R464,0)</f>
        <v>0</v>
      </c>
      <c r="V464" s="121">
        <f t="shared" ref="V464:V495" si="242">IF(EXACT(D464,UPPER(D464)),1,0.01)/X464</f>
        <v>0.01</v>
      </c>
      <c r="W464" s="121">
        <v>0</v>
      </c>
      <c r="X464" s="121">
        <v>1</v>
      </c>
      <c r="Y464" s="128">
        <f t="shared" ref="Y464:Y495" si="243">IF(AND(S464&lt;0,O464&gt;0),O464,0)</f>
        <v>0</v>
      </c>
      <c r="Z464" s="128">
        <f t="shared" ref="Z464:Z495" si="244">IF(AND(S464&gt;0,O464&gt;0),O464,0)</f>
        <v>0</v>
      </c>
      <c r="AA464" s="75"/>
      <c r="AB464" s="131">
        <f>_xll.BDH(C464,$AB$11,$D$1,$D$1)</f>
        <v>363.5</v>
      </c>
      <c r="AC464" s="131">
        <f t="shared" ref="AC464:AC495" si="245">IF(OR(OR(F464="#N/A N/A",F464="#N/A Real Time"),OR(AB464="#N/A N/A",AB464="#N/A Real Time")),0,  F464 - AB464)</f>
        <v>-9.6999999999999886</v>
      </c>
      <c r="AD464" s="191">
        <f t="shared" ref="AD464:AD495" si="246">IF(OR(AB464=0,AB464="#N/A N/A"),0,AC464 / AB464*100)</f>
        <v>-2.6685006877579061</v>
      </c>
      <c r="AE464" s="133">
        <v>0</v>
      </c>
      <c r="AF464" s="134">
        <f>IF(D464 = D816,1,_xll.BDP(K464,$AF$11)*L464)</f>
        <v>0.876</v>
      </c>
      <c r="AG464" s="135">
        <f>AC464*AE464*V464/AF464 / AI750</f>
        <v>0</v>
      </c>
      <c r="AH464" s="301">
        <f>AC464*AE464*V464/AF464 / AI816</f>
        <v>0</v>
      </c>
      <c r="AI464" s="78"/>
      <c r="AJ464" s="74"/>
      <c r="AK464" s="66"/>
    </row>
    <row r="465" spans="1:37" s="30" customFormat="1" ht="12" customHeight="1" x14ac:dyDescent="0.2">
      <c r="B465" s="121">
        <v>6295</v>
      </c>
      <c r="C465" s="121" t="s">
        <v>1173</v>
      </c>
      <c r="D465" s="121" t="str">
        <f>_xll.BDP(C465,$D$11)</f>
        <v>USD</v>
      </c>
      <c r="E465" s="121" t="s">
        <v>1295</v>
      </c>
      <c r="F465" s="122">
        <f>_xll.BDP(C465,$F$11)</f>
        <v>124.88</v>
      </c>
      <c r="G465" s="122">
        <f>_xll.BDP(C465,$G$11)</f>
        <v>126.54</v>
      </c>
      <c r="H465" s="123">
        <f t="shared" si="236"/>
        <v>1.6600000000000108</v>
      </c>
      <c r="I465" s="124">
        <f t="shared" si="237"/>
        <v>1.3292761050608672</v>
      </c>
      <c r="J465" s="125">
        <v>0</v>
      </c>
      <c r="K465" s="121" t="str">
        <f>CONCATENATE(D816,D465, " Curncy")</f>
        <v>EURUSD Curncy</v>
      </c>
      <c r="L465" s="121">
        <f>IF(D465 = D816,1,_xll.BDP(K465,$L$11))</f>
        <v>1</v>
      </c>
      <c r="M465" s="264">
        <f>IF(D465 = D816,1,_xll.BDP(K465,$M$11)*L465)</f>
        <v>1.2327999999999999</v>
      </c>
      <c r="N465" s="127">
        <f t="shared" si="238"/>
        <v>0</v>
      </c>
      <c r="O465" s="128">
        <f>N465 / AA750</f>
        <v>0</v>
      </c>
      <c r="P465" s="276">
        <f>N465 / AA816</f>
        <v>0</v>
      </c>
      <c r="Q465" s="129">
        <f t="shared" si="239"/>
        <v>0</v>
      </c>
      <c r="R465" s="130">
        <f>Q465 / AA750*100</f>
        <v>0</v>
      </c>
      <c r="S465" s="286">
        <f>Q465 / AA816*100</f>
        <v>0</v>
      </c>
      <c r="T465" s="130">
        <f t="shared" si="240"/>
        <v>0</v>
      </c>
      <c r="U465" s="286">
        <f t="shared" si="241"/>
        <v>0</v>
      </c>
      <c r="V465" s="121">
        <f t="shared" si="242"/>
        <v>1</v>
      </c>
      <c r="W465" s="121">
        <v>0</v>
      </c>
      <c r="X465" s="121">
        <v>1</v>
      </c>
      <c r="Y465" s="128">
        <f t="shared" si="243"/>
        <v>0</v>
      </c>
      <c r="Z465" s="128">
        <f t="shared" si="244"/>
        <v>0</v>
      </c>
      <c r="AA465" s="75"/>
      <c r="AB465" s="131">
        <f>_xll.BDH(C465,$AB$11,$D$1,$D$1)</f>
        <v>126.84</v>
      </c>
      <c r="AC465" s="131">
        <f t="shared" si="245"/>
        <v>-1.960000000000008</v>
      </c>
      <c r="AD465" s="191">
        <f t="shared" si="246"/>
        <v>-1.545253863134664</v>
      </c>
      <c r="AE465" s="133">
        <v>0</v>
      </c>
      <c r="AF465" s="134">
        <f>IF(D465 = D816,1,_xll.BDP(K465,$AF$11)*L465)</f>
        <v>1.2294</v>
      </c>
      <c r="AG465" s="135">
        <f>AC465*AE465*V465/AF465 / AI750</f>
        <v>0</v>
      </c>
      <c r="AH465" s="301">
        <f>AC465*AE465*V465/AF465 / AI816</f>
        <v>0</v>
      </c>
      <c r="AI465" s="78"/>
      <c r="AJ465" s="74"/>
      <c r="AK465" s="66"/>
    </row>
    <row r="466" spans="1:37" s="30" customFormat="1" ht="12" customHeight="1" x14ac:dyDescent="0.2">
      <c r="B466" s="121">
        <v>10555</v>
      </c>
      <c r="C466" s="121" t="s">
        <v>113</v>
      </c>
      <c r="D466" s="121" t="str">
        <f>_xll.BDP(C466,$D$11)</f>
        <v>GBp</v>
      </c>
      <c r="E466" s="121" t="s">
        <v>506</v>
      </c>
      <c r="F466" s="122">
        <f>_xll.BDP(C466,$F$11)</f>
        <v>132.55000000000001</v>
      </c>
      <c r="G466" s="122">
        <f>_xll.BDP(C466,$G$11)</f>
        <v>128.9</v>
      </c>
      <c r="H466" s="123">
        <f t="shared" si="236"/>
        <v>-3.6500000000000057</v>
      </c>
      <c r="I466" s="124">
        <f t="shared" si="237"/>
        <v>-2.7536778574123013</v>
      </c>
      <c r="J466" s="125">
        <v>0</v>
      </c>
      <c r="K466" s="121" t="str">
        <f>CONCATENATE(D816,D466, " Curncy")</f>
        <v>EURGBp Curncy</v>
      </c>
      <c r="L466" s="121">
        <f>IF(D466 = D816,1,_xll.BDP(K466,$L$11))</f>
        <v>1</v>
      </c>
      <c r="M466" s="264">
        <f>IF(D466 = D816,1,_xll.BDP(K466,$M$11)*L466)</f>
        <v>0.87560000000000004</v>
      </c>
      <c r="N466" s="127">
        <f t="shared" si="238"/>
        <v>0</v>
      </c>
      <c r="O466" s="128">
        <f>N466 / AA750</f>
        <v>0</v>
      </c>
      <c r="P466" s="276">
        <f>N466 / AA816</f>
        <v>0</v>
      </c>
      <c r="Q466" s="129">
        <f t="shared" si="239"/>
        <v>0</v>
      </c>
      <c r="R466" s="130">
        <f>Q466 / AA750*100</f>
        <v>0</v>
      </c>
      <c r="S466" s="286">
        <f>Q466 / AA816*100</f>
        <v>0</v>
      </c>
      <c r="T466" s="130">
        <f t="shared" si="240"/>
        <v>0</v>
      </c>
      <c r="U466" s="286">
        <f t="shared" si="241"/>
        <v>0</v>
      </c>
      <c r="V466" s="121">
        <f t="shared" si="242"/>
        <v>0.01</v>
      </c>
      <c r="W466" s="121">
        <v>0</v>
      </c>
      <c r="X466" s="121">
        <v>1</v>
      </c>
      <c r="Y466" s="128">
        <f t="shared" si="243"/>
        <v>0</v>
      </c>
      <c r="Z466" s="128">
        <f t="shared" si="244"/>
        <v>0</v>
      </c>
      <c r="AA466" s="75"/>
      <c r="AB466" s="131">
        <f>_xll.BDH(C466,$AB$11,$D$1,$D$1)</f>
        <v>127</v>
      </c>
      <c r="AC466" s="131">
        <f t="shared" si="245"/>
        <v>5.5500000000000114</v>
      </c>
      <c r="AD466" s="191">
        <f t="shared" si="246"/>
        <v>4.3700787401574885</v>
      </c>
      <c r="AE466" s="133">
        <v>0</v>
      </c>
      <c r="AF466" s="134">
        <f>IF(D466 = D816,1,_xll.BDP(K466,$AF$11)*L466)</f>
        <v>0.876</v>
      </c>
      <c r="AG466" s="135">
        <f>AC466*AE466*V466/AF466 / AI750</f>
        <v>0</v>
      </c>
      <c r="AH466" s="301">
        <f>AC466*AE466*V466/AF466 / AI816</f>
        <v>0</v>
      </c>
      <c r="AI466" s="78"/>
      <c r="AJ466" s="74"/>
      <c r="AK466" s="66"/>
    </row>
    <row r="467" spans="1:37" s="30" customFormat="1" ht="12" customHeight="1" x14ac:dyDescent="0.2">
      <c r="A467" s="121"/>
      <c r="B467" s="121">
        <v>22845</v>
      </c>
      <c r="C467" s="121" t="s">
        <v>1475</v>
      </c>
      <c r="D467" s="121" t="str">
        <f>_xll.BDP(C467,$D$11)</f>
        <v>GBp</v>
      </c>
      <c r="E467" s="121" t="s">
        <v>1476</v>
      </c>
      <c r="F467" s="122">
        <f>_xll.BDP(C467,$F$11)</f>
        <v>919</v>
      </c>
      <c r="G467" s="122">
        <f>_xll.BDP(C467,$G$11)</f>
        <v>897</v>
      </c>
      <c r="H467" s="123">
        <f t="shared" si="236"/>
        <v>-22</v>
      </c>
      <c r="I467" s="124">
        <f t="shared" si="237"/>
        <v>-2.3939064200217626</v>
      </c>
      <c r="J467" s="125">
        <v>0</v>
      </c>
      <c r="K467" s="121" t="str">
        <f>CONCATENATE(D816,D467, " Curncy")</f>
        <v>EURGBp Curncy</v>
      </c>
      <c r="L467" s="121">
        <f>IF(D467 = D816,1,_xll.BDP(K467,$L$11))</f>
        <v>1</v>
      </c>
      <c r="M467" s="264">
        <f>IF(D467 = D816,1,_xll.BDP(K467,$M$11)*L467)</f>
        <v>0.87560000000000004</v>
      </c>
      <c r="N467" s="127">
        <f t="shared" si="238"/>
        <v>0</v>
      </c>
      <c r="O467" s="128">
        <f>N467 / AA750</f>
        <v>0</v>
      </c>
      <c r="P467" s="276">
        <f>N467 / AA816</f>
        <v>0</v>
      </c>
      <c r="Q467" s="129">
        <f t="shared" si="239"/>
        <v>0</v>
      </c>
      <c r="R467" s="130">
        <f>Q467 / AA750*100</f>
        <v>0</v>
      </c>
      <c r="S467" s="286">
        <f>Q467 / AA816*100</f>
        <v>0</v>
      </c>
      <c r="T467" s="130">
        <f t="shared" si="240"/>
        <v>0</v>
      </c>
      <c r="U467" s="286">
        <f t="shared" si="241"/>
        <v>0</v>
      </c>
      <c r="V467" s="121">
        <f t="shared" si="242"/>
        <v>0.01</v>
      </c>
      <c r="W467" s="121">
        <v>0</v>
      </c>
      <c r="X467" s="121">
        <v>1</v>
      </c>
      <c r="Y467" s="128">
        <f t="shared" si="243"/>
        <v>0</v>
      </c>
      <c r="Z467" s="128">
        <f t="shared" si="244"/>
        <v>0</v>
      </c>
      <c r="AA467" s="121"/>
      <c r="AB467" s="131">
        <f>_xll.BDH(C467,$AB$11,$D$1,$D$1)</f>
        <v>933.5</v>
      </c>
      <c r="AC467" s="131">
        <f t="shared" si="245"/>
        <v>-14.5</v>
      </c>
      <c r="AD467" s="191">
        <f t="shared" si="246"/>
        <v>-1.5532940546331011</v>
      </c>
      <c r="AE467" s="133">
        <v>0</v>
      </c>
      <c r="AF467" s="134">
        <f>IF(D467 = D816,1,_xll.BDP(K467,$AF$11)*L467)</f>
        <v>0.876</v>
      </c>
      <c r="AG467" s="135">
        <f>AC467*AE467*V467/AF467 / AI750</f>
        <v>0</v>
      </c>
      <c r="AH467" s="301">
        <f>AC467*AE467*V467/AF467 / AI816</f>
        <v>0</v>
      </c>
      <c r="AI467" s="136"/>
      <c r="AJ467" s="74"/>
      <c r="AK467" s="66"/>
    </row>
    <row r="468" spans="1:37" s="30" customFormat="1" ht="12" customHeight="1" x14ac:dyDescent="0.2">
      <c r="A468" s="121"/>
      <c r="B468" s="121">
        <v>3257</v>
      </c>
      <c r="C468" s="121" t="s">
        <v>1421</v>
      </c>
      <c r="D468" s="121" t="str">
        <f>_xll.BDP(C468,$D$11)</f>
        <v>GBp</v>
      </c>
      <c r="E468" s="121" t="s">
        <v>1422</v>
      </c>
      <c r="F468" s="122">
        <f>_xll.BDP(C468,$F$11)</f>
        <v>536.6</v>
      </c>
      <c r="G468" s="122">
        <f>_xll.BDP(C468,$G$11)</f>
        <v>531.4</v>
      </c>
      <c r="H468" s="123">
        <f t="shared" si="236"/>
        <v>-5.2000000000000455</v>
      </c>
      <c r="I468" s="124">
        <f t="shared" si="237"/>
        <v>-0.96906448005964307</v>
      </c>
      <c r="J468" s="125">
        <v>-257000</v>
      </c>
      <c r="K468" s="121" t="str">
        <f>CONCATENATE(D816,D468, " Curncy")</f>
        <v>EURGBp Curncy</v>
      </c>
      <c r="L468" s="121">
        <f>IF(D468 = D816,1,_xll.BDP(K468,$L$11))</f>
        <v>1</v>
      </c>
      <c r="M468" s="264">
        <f>IF(D468 = D816,1,_xll.BDP(K468,$M$11)*L468)</f>
        <v>0.87560000000000004</v>
      </c>
      <c r="N468" s="127">
        <f t="shared" si="238"/>
        <v>15262.677021471123</v>
      </c>
      <c r="O468" s="128">
        <f>N468 / AA750</f>
        <v>9.2408560566620385E-5</v>
      </c>
      <c r="P468" s="276">
        <f>N468 / AA816</f>
        <v>8.5210817648664086E-5</v>
      </c>
      <c r="Q468" s="129">
        <f t="shared" si="239"/>
        <v>-1559728.1863864777</v>
      </c>
      <c r="R468" s="130">
        <f>Q468 / AA750*100</f>
        <v>-0.94434440548272391</v>
      </c>
      <c r="S468" s="286">
        <f>Q468 / AA816*100</f>
        <v>-0.87078900958653271</v>
      </c>
      <c r="T468" s="130">
        <f t="shared" si="240"/>
        <v>-0.94434440548272391</v>
      </c>
      <c r="U468" s="286">
        <f t="shared" si="241"/>
        <v>0</v>
      </c>
      <c r="V468" s="121">
        <f t="shared" si="242"/>
        <v>0.01</v>
      </c>
      <c r="W468" s="121">
        <v>0</v>
      </c>
      <c r="X468" s="121">
        <v>1</v>
      </c>
      <c r="Y468" s="128">
        <f t="shared" si="243"/>
        <v>9.2408560566620385E-5</v>
      </c>
      <c r="Z468" s="128">
        <f t="shared" si="244"/>
        <v>0</v>
      </c>
      <c r="AA468" s="121"/>
      <c r="AB468" s="131">
        <f>_xll.BDH(C468,$AB$11,$D$1,$D$1)</f>
        <v>538.79999999999995</v>
      </c>
      <c r="AC468" s="131">
        <f t="shared" si="245"/>
        <v>-2.1999999999999318</v>
      </c>
      <c r="AD468" s="191">
        <f t="shared" si="246"/>
        <v>-0.40831477357088564</v>
      </c>
      <c r="AE468" s="133">
        <v>-257000</v>
      </c>
      <c r="AF468" s="134">
        <f>IF(D468 = D816,1,_xll.BDP(K468,$AF$11)*L468)</f>
        <v>0.876</v>
      </c>
      <c r="AG468" s="135">
        <f>AC468*AE468*V468/AF468 / AI750</f>
        <v>3.8806134029979722E-5</v>
      </c>
      <c r="AH468" s="301">
        <f>AC468*AE468*V468/AF468 / AI816</f>
        <v>3.5800449165262536E-5</v>
      </c>
      <c r="AI468" s="136"/>
      <c r="AJ468" s="74"/>
      <c r="AK468" s="66"/>
    </row>
    <row r="469" spans="1:37" s="30" customFormat="1" ht="12" customHeight="1" x14ac:dyDescent="0.2">
      <c r="B469" s="121">
        <v>3427</v>
      </c>
      <c r="C469" s="121" t="s">
        <v>1174</v>
      </c>
      <c r="D469" s="121" t="str">
        <f>_xll.BDP(C469,$D$11)</f>
        <v>GBp</v>
      </c>
      <c r="E469" s="121" t="s">
        <v>1296</v>
      </c>
      <c r="F469" s="122">
        <f>_xll.BDP(C469,$F$11)</f>
        <v>332.5</v>
      </c>
      <c r="G469" s="122">
        <f>_xll.BDP(C469,$G$11)</f>
        <v>332.5</v>
      </c>
      <c r="H469" s="123">
        <f t="shared" si="236"/>
        <v>0</v>
      </c>
      <c r="I469" s="124">
        <f t="shared" si="237"/>
        <v>0</v>
      </c>
      <c r="J469" s="125">
        <v>0</v>
      </c>
      <c r="K469" s="121" t="str">
        <f>CONCATENATE(D816,D469, " Curncy")</f>
        <v>EURGBp Curncy</v>
      </c>
      <c r="L469" s="121">
        <f>IF(D469 = D816,1,_xll.BDP(K469,$L$11))</f>
        <v>1</v>
      </c>
      <c r="M469" s="264">
        <f>IF(D469 = D816,1,_xll.BDP(K469,$M$11)*L469)</f>
        <v>0.87560000000000004</v>
      </c>
      <c r="N469" s="127">
        <f t="shared" si="238"/>
        <v>0</v>
      </c>
      <c r="O469" s="128">
        <f>N469 / AA750</f>
        <v>0</v>
      </c>
      <c r="P469" s="276">
        <f>N469 / AA816</f>
        <v>0</v>
      </c>
      <c r="Q469" s="129">
        <f t="shared" si="239"/>
        <v>0</v>
      </c>
      <c r="R469" s="130">
        <f>Q469 / AA750*100</f>
        <v>0</v>
      </c>
      <c r="S469" s="286">
        <f>Q469 / AA816*100</f>
        <v>0</v>
      </c>
      <c r="T469" s="130">
        <f t="shared" si="240"/>
        <v>0</v>
      </c>
      <c r="U469" s="286">
        <f t="shared" si="241"/>
        <v>0</v>
      </c>
      <c r="V469" s="121">
        <f t="shared" si="242"/>
        <v>0.01</v>
      </c>
      <c r="W469" s="121">
        <v>0</v>
      </c>
      <c r="X469" s="121">
        <v>1</v>
      </c>
      <c r="Y469" s="128">
        <f t="shared" si="243"/>
        <v>0</v>
      </c>
      <c r="Z469" s="128">
        <f t="shared" si="244"/>
        <v>0</v>
      </c>
      <c r="AA469" s="75"/>
      <c r="AB469" s="131">
        <f>_xll.BDH(C469,$AB$11,$D$1,$D$1)</f>
        <v>338</v>
      </c>
      <c r="AC469" s="131">
        <f t="shared" si="245"/>
        <v>-5.5</v>
      </c>
      <c r="AD469" s="191">
        <f t="shared" si="246"/>
        <v>-1.6272189349112427</v>
      </c>
      <c r="AE469" s="133">
        <v>0</v>
      </c>
      <c r="AF469" s="134">
        <f>IF(D469 = D816,1,_xll.BDP(K469,$AF$11)*L469)</f>
        <v>0.876</v>
      </c>
      <c r="AG469" s="135">
        <f>AC469*AE469*V469/AF469 / AI750</f>
        <v>0</v>
      </c>
      <c r="AH469" s="301">
        <f>AC469*AE469*V469/AF469 / AI816</f>
        <v>0</v>
      </c>
      <c r="AI469" s="78"/>
      <c r="AJ469" s="74"/>
      <c r="AK469" s="66"/>
    </row>
    <row r="470" spans="1:37" s="30" customFormat="1" ht="12" customHeight="1" x14ac:dyDescent="0.2">
      <c r="B470" s="121">
        <v>12320</v>
      </c>
      <c r="C470" s="121" t="s">
        <v>1175</v>
      </c>
      <c r="D470" s="121" t="str">
        <f>_xll.BDP(C470,$D$11)</f>
        <v>GBp</v>
      </c>
      <c r="E470" s="121" t="s">
        <v>1297</v>
      </c>
      <c r="F470" s="122">
        <f>_xll.BDP(C470,$F$11)</f>
        <v>188.3</v>
      </c>
      <c r="G470" s="122">
        <f>_xll.BDP(C470,$G$11)</f>
        <v>186.7</v>
      </c>
      <c r="H470" s="123">
        <f t="shared" si="236"/>
        <v>-1.6000000000000227</v>
      </c>
      <c r="I470" s="124">
        <f t="shared" si="237"/>
        <v>-0.84970791290495096</v>
      </c>
      <c r="J470" s="125">
        <v>0</v>
      </c>
      <c r="K470" s="121" t="str">
        <f>CONCATENATE(D816,D470, " Curncy")</f>
        <v>EURGBp Curncy</v>
      </c>
      <c r="L470" s="121">
        <f>IF(D470 = D816,1,_xll.BDP(K470,$L$11))</f>
        <v>1</v>
      </c>
      <c r="M470" s="264">
        <f>IF(D470 = D816,1,_xll.BDP(K470,$M$11)*L470)</f>
        <v>0.87560000000000004</v>
      </c>
      <c r="N470" s="127">
        <f t="shared" si="238"/>
        <v>0</v>
      </c>
      <c r="O470" s="128">
        <f>N470 / AA750</f>
        <v>0</v>
      </c>
      <c r="P470" s="276">
        <f>N470 / AA816</f>
        <v>0</v>
      </c>
      <c r="Q470" s="129">
        <f t="shared" si="239"/>
        <v>0</v>
      </c>
      <c r="R470" s="130">
        <f>Q470 / AA750*100</f>
        <v>0</v>
      </c>
      <c r="S470" s="286">
        <f>Q470 / AA816*100</f>
        <v>0</v>
      </c>
      <c r="T470" s="130">
        <f t="shared" si="240"/>
        <v>0</v>
      </c>
      <c r="U470" s="286">
        <f t="shared" si="241"/>
        <v>0</v>
      </c>
      <c r="V470" s="121">
        <f t="shared" si="242"/>
        <v>0.01</v>
      </c>
      <c r="W470" s="121">
        <v>0</v>
      </c>
      <c r="X470" s="121">
        <v>1</v>
      </c>
      <c r="Y470" s="128">
        <f t="shared" si="243"/>
        <v>0</v>
      </c>
      <c r="Z470" s="128">
        <f t="shared" si="244"/>
        <v>0</v>
      </c>
      <c r="AA470" s="75"/>
      <c r="AB470" s="131">
        <f>_xll.BDH(C470,$AB$11,$D$1,$D$1)</f>
        <v>187.5</v>
      </c>
      <c r="AC470" s="131">
        <f t="shared" si="245"/>
        <v>0.80000000000001137</v>
      </c>
      <c r="AD470" s="191">
        <f t="shared" si="246"/>
        <v>0.42666666666667274</v>
      </c>
      <c r="AE470" s="133">
        <v>0</v>
      </c>
      <c r="AF470" s="134">
        <f>IF(D470 = D816,1,_xll.BDP(K470,$AF$11)*L470)</f>
        <v>0.876</v>
      </c>
      <c r="AG470" s="135">
        <f>AC470*AE470*V470/AF470 / AI750</f>
        <v>0</v>
      </c>
      <c r="AH470" s="301">
        <f>AC470*AE470*V470/AF470 / AI816</f>
        <v>0</v>
      </c>
      <c r="AI470" s="78"/>
      <c r="AJ470" s="74"/>
      <c r="AK470" s="66"/>
    </row>
    <row r="471" spans="1:37" s="30" customFormat="1" ht="12" customHeight="1" x14ac:dyDescent="0.2">
      <c r="B471" s="121">
        <v>234</v>
      </c>
      <c r="C471" s="121"/>
      <c r="D471" s="121" t="s">
        <v>83</v>
      </c>
      <c r="E471" s="121" t="s">
        <v>112</v>
      </c>
      <c r="F471" s="122">
        <v>19.899999999999999</v>
      </c>
      <c r="G471" s="122">
        <v>19.899999999999999</v>
      </c>
      <c r="H471" s="123">
        <f t="shared" si="236"/>
        <v>0</v>
      </c>
      <c r="I471" s="124">
        <f t="shared" si="237"/>
        <v>0</v>
      </c>
      <c r="J471" s="125">
        <v>88846</v>
      </c>
      <c r="K471" s="121" t="str">
        <f>CONCATENATE(D816,D471, " Curncy")</f>
        <v>EURGBP Curncy</v>
      </c>
      <c r="L471" s="121">
        <f>IF(D471 = D816,1,_xll.BDP(K471,$L$11))</f>
        <v>1</v>
      </c>
      <c r="M471" s="264">
        <f>IF(D471 = D816,1,_xll.BDP(K471,$M$11)*L471)</f>
        <v>0.87560000000000004</v>
      </c>
      <c r="N471" s="127">
        <f t="shared" si="238"/>
        <v>0</v>
      </c>
      <c r="O471" s="128">
        <f>N471 / AA750</f>
        <v>0</v>
      </c>
      <c r="P471" s="276">
        <f>N471 / AA816</f>
        <v>0</v>
      </c>
      <c r="Q471" s="129">
        <f t="shared" si="239"/>
        <v>2019227.2727272725</v>
      </c>
      <c r="R471" s="130">
        <f>Q471 / AA750*100</f>
        <v>1.2225501821672213</v>
      </c>
      <c r="S471" s="286">
        <f>Q471 / AA816*100</f>
        <v>1.1273252174931274</v>
      </c>
      <c r="T471" s="130">
        <f t="shared" si="240"/>
        <v>0</v>
      </c>
      <c r="U471" s="286">
        <f t="shared" si="241"/>
        <v>1.2225501821672213</v>
      </c>
      <c r="V471" s="121">
        <f t="shared" si="242"/>
        <v>1</v>
      </c>
      <c r="W471" s="121">
        <v>1</v>
      </c>
      <c r="X471" s="121">
        <v>1</v>
      </c>
      <c r="Y471" s="128">
        <f t="shared" si="243"/>
        <v>0</v>
      </c>
      <c r="Z471" s="128">
        <f t="shared" si="244"/>
        <v>0</v>
      </c>
      <c r="AA471" s="75"/>
      <c r="AB471" s="131">
        <v>19.899999999999999</v>
      </c>
      <c r="AC471" s="131">
        <f t="shared" si="245"/>
        <v>0</v>
      </c>
      <c r="AD471" s="191">
        <f t="shared" si="246"/>
        <v>0</v>
      </c>
      <c r="AE471" s="133">
        <v>88846</v>
      </c>
      <c r="AF471" s="134">
        <f>IF(D471 = D816,1,_xll.BDP(K471,$AF$11)*L471)</f>
        <v>0.876</v>
      </c>
      <c r="AG471" s="135">
        <f>AC471*AE471*V471/AF471 / AI750</f>
        <v>0</v>
      </c>
      <c r="AH471" s="301">
        <f>AC471*AE471*V471/AF471 / AI816</f>
        <v>0</v>
      </c>
      <c r="AI471" s="78"/>
      <c r="AJ471" s="74"/>
      <c r="AK471" s="66"/>
    </row>
    <row r="472" spans="1:37" s="30" customFormat="1" ht="12" customHeight="1" x14ac:dyDescent="0.2">
      <c r="B472" s="121">
        <v>3522</v>
      </c>
      <c r="C472" s="121" t="s">
        <v>1176</v>
      </c>
      <c r="D472" s="121" t="str">
        <f>_xll.BDP(C472,$D$11)</f>
        <v>GBp</v>
      </c>
      <c r="E472" s="121" t="s">
        <v>1298</v>
      </c>
      <c r="F472" s="122">
        <f>_xll.BDP(C472,$F$11)</f>
        <v>1456</v>
      </c>
      <c r="G472" s="122">
        <f>_xll.BDP(C472,$G$11)</f>
        <v>1440</v>
      </c>
      <c r="H472" s="123">
        <f t="shared" si="236"/>
        <v>-16</v>
      </c>
      <c r="I472" s="124">
        <f t="shared" si="237"/>
        <v>-1.098901098901099</v>
      </c>
      <c r="J472" s="125">
        <v>0</v>
      </c>
      <c r="K472" s="121" t="str">
        <f>CONCATENATE(D816,D472, " Curncy")</f>
        <v>EURGBp Curncy</v>
      </c>
      <c r="L472" s="121">
        <f>IF(D472 = D816,1,_xll.BDP(K472,$L$11))</f>
        <v>1</v>
      </c>
      <c r="M472" s="264">
        <f>IF(D472 = D816,1,_xll.BDP(K472,$M$11)*L472)</f>
        <v>0.87560000000000004</v>
      </c>
      <c r="N472" s="127">
        <f t="shared" si="238"/>
        <v>0</v>
      </c>
      <c r="O472" s="128">
        <f>N472 / AA750</f>
        <v>0</v>
      </c>
      <c r="P472" s="276">
        <f>N472 / AA816</f>
        <v>0</v>
      </c>
      <c r="Q472" s="129">
        <f t="shared" si="239"/>
        <v>0</v>
      </c>
      <c r="R472" s="130">
        <f>Q472 / AA750*100</f>
        <v>0</v>
      </c>
      <c r="S472" s="286">
        <f>Q472 / AA816*100</f>
        <v>0</v>
      </c>
      <c r="T472" s="130">
        <f t="shared" si="240"/>
        <v>0</v>
      </c>
      <c r="U472" s="286">
        <f t="shared" si="241"/>
        <v>0</v>
      </c>
      <c r="V472" s="121">
        <f t="shared" si="242"/>
        <v>0.01</v>
      </c>
      <c r="W472" s="121">
        <v>0</v>
      </c>
      <c r="X472" s="121">
        <v>1</v>
      </c>
      <c r="Y472" s="128">
        <f t="shared" si="243"/>
        <v>0</v>
      </c>
      <c r="Z472" s="128">
        <f t="shared" si="244"/>
        <v>0</v>
      </c>
      <c r="AA472" s="75"/>
      <c r="AB472" s="131">
        <f>_xll.BDH(C472,$AB$11,$D$1,$D$1)</f>
        <v>1439</v>
      </c>
      <c r="AC472" s="131">
        <f t="shared" si="245"/>
        <v>17</v>
      </c>
      <c r="AD472" s="191">
        <f t="shared" si="246"/>
        <v>1.1813759555246699</v>
      </c>
      <c r="AE472" s="133">
        <v>0</v>
      </c>
      <c r="AF472" s="134">
        <f>IF(D472 = D816,1,_xll.BDP(K472,$AF$11)*L472)</f>
        <v>0.876</v>
      </c>
      <c r="AG472" s="135">
        <f>AC472*AE472*V472/AF472 / AI750</f>
        <v>0</v>
      </c>
      <c r="AH472" s="301">
        <f>AC472*AE472*V472/AF472 / AI816</f>
        <v>0</v>
      </c>
      <c r="AI472" s="78"/>
      <c r="AJ472" s="74"/>
      <c r="AK472" s="66"/>
    </row>
    <row r="473" spans="1:37" s="30" customFormat="1" ht="12" customHeight="1" x14ac:dyDescent="0.2">
      <c r="B473" s="121">
        <v>3574</v>
      </c>
      <c r="C473" s="121" t="s">
        <v>111</v>
      </c>
      <c r="D473" s="121" t="str">
        <f>_xll.BDP(C473,$D$11)</f>
        <v>GBp</v>
      </c>
      <c r="E473" s="121" t="s">
        <v>485</v>
      </c>
      <c r="F473" s="122">
        <f>_xll.BDP(C473,$F$11)</f>
        <v>460.8</v>
      </c>
      <c r="G473" s="122">
        <f>_xll.BDP(C473,$G$11)</f>
        <v>459.5</v>
      </c>
      <c r="H473" s="123">
        <f t="shared" si="236"/>
        <v>-1.3000000000000114</v>
      </c>
      <c r="I473" s="124">
        <f t="shared" si="237"/>
        <v>-0.28211805555555802</v>
      </c>
      <c r="J473" s="125">
        <v>107000</v>
      </c>
      <c r="K473" s="121" t="str">
        <f>CONCATENATE(D816,D473, " Curncy")</f>
        <v>EURGBp Curncy</v>
      </c>
      <c r="L473" s="121">
        <f>IF(D473 = D816,1,_xll.BDP(K473,$L$11))</f>
        <v>1</v>
      </c>
      <c r="M473" s="264">
        <f>IF(D473 = D816,1,_xll.BDP(K473,$M$11)*L473)</f>
        <v>0.87560000000000004</v>
      </c>
      <c r="N473" s="127">
        <f t="shared" si="238"/>
        <v>-1588.6249428963135</v>
      </c>
      <c r="O473" s="128">
        <f>N473 / AA750</f>
        <v>-9.6184007593661291E-6</v>
      </c>
      <c r="P473" s="276">
        <f>N473 / AA816</f>
        <v>-8.8692193466994724E-6</v>
      </c>
      <c r="Q473" s="129">
        <f t="shared" si="239"/>
        <v>561517.81635449978</v>
      </c>
      <c r="R473" s="130">
        <f>Q473 / AA750*100</f>
        <v>0.33997347299451525</v>
      </c>
      <c r="S473" s="286">
        <f>Q473 / AA816*100</f>
        <v>0.31349279152372095</v>
      </c>
      <c r="T473" s="130">
        <f t="shared" si="240"/>
        <v>0</v>
      </c>
      <c r="U473" s="286">
        <f t="shared" si="241"/>
        <v>0.33997347299451525</v>
      </c>
      <c r="V473" s="121">
        <f t="shared" si="242"/>
        <v>0.01</v>
      </c>
      <c r="W473" s="121">
        <v>0</v>
      </c>
      <c r="X473" s="121">
        <v>1</v>
      </c>
      <c r="Y473" s="128">
        <f t="shared" si="243"/>
        <v>0</v>
      </c>
      <c r="Z473" s="128">
        <f t="shared" si="244"/>
        <v>0</v>
      </c>
      <c r="AA473" s="75"/>
      <c r="AB473" s="131">
        <f>_xll.BDH(C473,$AB$11,$D$1,$D$1)</f>
        <v>467.8</v>
      </c>
      <c r="AC473" s="131">
        <f t="shared" si="245"/>
        <v>-7</v>
      </c>
      <c r="AD473" s="191">
        <f t="shared" si="246"/>
        <v>-1.4963659683625479</v>
      </c>
      <c r="AE473" s="133">
        <v>107000</v>
      </c>
      <c r="AF473" s="134">
        <f>IF(D473 = D816,1,_xll.BDP(K473,$AF$11)*L473)</f>
        <v>0.876</v>
      </c>
      <c r="AG473" s="135">
        <f>AC473*AE473*V473/AF473 / AI750</f>
        <v>-5.1407489190760021E-5</v>
      </c>
      <c r="AH473" s="301">
        <f>AC473*AE473*V473/AF473 / AI816</f>
        <v>-4.742578073007159E-5</v>
      </c>
      <c r="AI473" s="78"/>
      <c r="AJ473" s="74"/>
      <c r="AK473" s="66"/>
    </row>
    <row r="474" spans="1:37" s="30" customFormat="1" ht="12" customHeight="1" x14ac:dyDescent="0.2">
      <c r="B474" s="121">
        <v>3418</v>
      </c>
      <c r="C474" s="121" t="s">
        <v>1177</v>
      </c>
      <c r="D474" s="121" t="str">
        <f>_xll.BDP(C474,$D$11)</f>
        <v>GBp</v>
      </c>
      <c r="E474" s="121" t="s">
        <v>1299</v>
      </c>
      <c r="F474" s="122">
        <f>_xll.BDP(C474,$F$11)</f>
        <v>665.4</v>
      </c>
      <c r="G474" s="122">
        <f>_xll.BDP(C474,$G$11)</f>
        <v>662.6</v>
      </c>
      <c r="H474" s="123">
        <f t="shared" si="236"/>
        <v>-2.7999999999999545</v>
      </c>
      <c r="I474" s="124">
        <f t="shared" si="237"/>
        <v>-0.42079951908625707</v>
      </c>
      <c r="J474" s="125">
        <v>0</v>
      </c>
      <c r="K474" s="121" t="str">
        <f>CONCATENATE(D816,D474, " Curncy")</f>
        <v>EURGBp Curncy</v>
      </c>
      <c r="L474" s="121">
        <f>IF(D474 = D816,1,_xll.BDP(K474,$L$11))</f>
        <v>1</v>
      </c>
      <c r="M474" s="264">
        <f>IF(D474 = D816,1,_xll.BDP(K474,$M$11)*L474)</f>
        <v>0.87560000000000004</v>
      </c>
      <c r="N474" s="127">
        <f t="shared" si="238"/>
        <v>0</v>
      </c>
      <c r="O474" s="128">
        <f>N474 / AA750</f>
        <v>0</v>
      </c>
      <c r="P474" s="276">
        <f>N474 / AA816</f>
        <v>0</v>
      </c>
      <c r="Q474" s="129">
        <f t="shared" si="239"/>
        <v>0</v>
      </c>
      <c r="R474" s="130">
        <f>Q474 / AA750*100</f>
        <v>0</v>
      </c>
      <c r="S474" s="286">
        <f>Q474 / AA816*100</f>
        <v>0</v>
      </c>
      <c r="T474" s="130">
        <f t="shared" si="240"/>
        <v>0</v>
      </c>
      <c r="U474" s="286">
        <f t="shared" si="241"/>
        <v>0</v>
      </c>
      <c r="V474" s="121">
        <f t="shared" si="242"/>
        <v>0.01</v>
      </c>
      <c r="W474" s="121">
        <v>0</v>
      </c>
      <c r="X474" s="121">
        <v>1</v>
      </c>
      <c r="Y474" s="128">
        <f t="shared" si="243"/>
        <v>0</v>
      </c>
      <c r="Z474" s="128">
        <f t="shared" si="244"/>
        <v>0</v>
      </c>
      <c r="AA474" s="75"/>
      <c r="AB474" s="131">
        <f>_xll.BDH(C474,$AB$11,$D$1,$D$1)</f>
        <v>672</v>
      </c>
      <c r="AC474" s="131">
        <f t="shared" si="245"/>
        <v>-6.6000000000000227</v>
      </c>
      <c r="AD474" s="191">
        <f t="shared" si="246"/>
        <v>-0.98214285714286054</v>
      </c>
      <c r="AE474" s="133">
        <v>0</v>
      </c>
      <c r="AF474" s="134">
        <f>IF(D474 = D816,1,_xll.BDP(K474,$AF$11)*L474)</f>
        <v>0.876</v>
      </c>
      <c r="AG474" s="135">
        <f>AC474*AE474*V474/AF474 / AI750</f>
        <v>0</v>
      </c>
      <c r="AH474" s="301">
        <f>AC474*AE474*V474/AF474 / AI816</f>
        <v>0</v>
      </c>
      <c r="AI474" s="78"/>
      <c r="AJ474" s="74"/>
      <c r="AK474" s="66"/>
    </row>
    <row r="475" spans="1:37" s="30" customFormat="1" ht="12" customHeight="1" x14ac:dyDescent="0.2">
      <c r="B475" s="121">
        <v>3123</v>
      </c>
      <c r="C475" s="121" t="s">
        <v>110</v>
      </c>
      <c r="D475" s="121" t="str">
        <f>_xll.BDP(C475,$D$11)</f>
        <v>GBp</v>
      </c>
      <c r="E475" s="121" t="s">
        <v>379</v>
      </c>
      <c r="F475" s="122">
        <f>_xll.BDP(C475,$F$11)</f>
        <v>33</v>
      </c>
      <c r="G475" s="122">
        <f>_xll.BDP(C475,$G$11)</f>
        <v>33.25</v>
      </c>
      <c r="H475" s="123">
        <f t="shared" si="236"/>
        <v>0.25</v>
      </c>
      <c r="I475" s="124">
        <f t="shared" si="237"/>
        <v>0.75757575757575757</v>
      </c>
      <c r="J475" s="125">
        <v>6238194</v>
      </c>
      <c r="K475" s="121" t="str">
        <f>CONCATENATE(D816,D475, " Curncy")</f>
        <v>EURGBp Curncy</v>
      </c>
      <c r="L475" s="121">
        <f>IF(D475 = D816,1,_xll.BDP(K475,$L$11))</f>
        <v>1</v>
      </c>
      <c r="M475" s="264">
        <f>IF(D475 = D816,1,_xll.BDP(K475,$M$11)*L475)</f>
        <v>0.87560000000000004</v>
      </c>
      <c r="N475" s="127">
        <f t="shared" si="238"/>
        <v>17811.198035632708</v>
      </c>
      <c r="O475" s="128">
        <f>N475 / AA750</f>
        <v>1.0783869501558718E-4</v>
      </c>
      <c r="P475" s="276">
        <f>N475 / AA816</f>
        <v>9.9439092223695336E-5</v>
      </c>
      <c r="Q475" s="129">
        <f t="shared" si="239"/>
        <v>2368889.3387391502</v>
      </c>
      <c r="R475" s="130">
        <f>Q475 / AA750*100</f>
        <v>1.4342546437073096</v>
      </c>
      <c r="S475" s="286">
        <f>Q475 / AA816*100</f>
        <v>1.3225399265751481</v>
      </c>
      <c r="T475" s="130">
        <f t="shared" si="240"/>
        <v>0</v>
      </c>
      <c r="U475" s="286">
        <f t="shared" si="241"/>
        <v>1.4342546437073096</v>
      </c>
      <c r="V475" s="121">
        <f t="shared" si="242"/>
        <v>0.01</v>
      </c>
      <c r="W475" s="121">
        <v>0</v>
      </c>
      <c r="X475" s="121">
        <v>1</v>
      </c>
      <c r="Y475" s="128">
        <f t="shared" si="243"/>
        <v>0</v>
      </c>
      <c r="Z475" s="128">
        <f t="shared" si="244"/>
        <v>1.0783869501558718E-4</v>
      </c>
      <c r="AA475" s="75"/>
      <c r="AB475" s="131">
        <f>_xll.BDH(C475,$AB$11,$D$1,$D$1)</f>
        <v>33.5</v>
      </c>
      <c r="AC475" s="131">
        <f t="shared" si="245"/>
        <v>-0.5</v>
      </c>
      <c r="AD475" s="191">
        <f t="shared" si="246"/>
        <v>-1.4925373134328357</v>
      </c>
      <c r="AE475" s="133">
        <v>6238194</v>
      </c>
      <c r="AF475" s="134">
        <f>IF(D475 = D816,1,_xll.BDP(K475,$AF$11)*L475)</f>
        <v>0.876</v>
      </c>
      <c r="AG475" s="135">
        <f>AC475*AE475*V475/AF475 / AI750</f>
        <v>-2.1407869868148466E-4</v>
      </c>
      <c r="AH475" s="301">
        <f>AC475*AE475*V475/AF475 / AI816</f>
        <v>-1.9749747716665432E-4</v>
      </c>
      <c r="AI475" s="78"/>
      <c r="AJ475" s="74"/>
      <c r="AK475" s="66"/>
    </row>
    <row r="476" spans="1:37" s="30" customFormat="1" ht="12" customHeight="1" x14ac:dyDescent="0.2">
      <c r="B476" s="121">
        <v>26542</v>
      </c>
      <c r="C476" s="121" t="s">
        <v>166</v>
      </c>
      <c r="D476" s="121" t="str">
        <f>_xll.BDP(C476,$D$11)</f>
        <v>USD</v>
      </c>
      <c r="E476" s="121" t="s">
        <v>395</v>
      </c>
      <c r="F476" s="122">
        <f>_xll.BDP(C476,$F$11)</f>
        <v>116.929</v>
      </c>
      <c r="G476" s="122">
        <f>_xll.BDP(C476,$G$11)</f>
        <v>116.801</v>
      </c>
      <c r="H476" s="123">
        <f t="shared" si="236"/>
        <v>-0.12800000000000011</v>
      </c>
      <c r="I476" s="124">
        <f t="shared" si="237"/>
        <v>-0.10946813878507479</v>
      </c>
      <c r="J476" s="125">
        <v>260000</v>
      </c>
      <c r="K476" s="121" t="str">
        <f>CONCATENATE(D816,D476, " Curncy")</f>
        <v>EURUSD Curncy</v>
      </c>
      <c r="L476" s="121">
        <f>IF(D476 = D816,1,_xll.BDP(K476,$L$11))</f>
        <v>1</v>
      </c>
      <c r="M476" s="264">
        <f>IF(D476 = D816,1,_xll.BDP(K476,$M$11)*L476)</f>
        <v>1.2327999999999999</v>
      </c>
      <c r="N476" s="127">
        <f t="shared" si="238"/>
        <v>-269.95457495133059</v>
      </c>
      <c r="O476" s="128">
        <f>N476 / AA750</f>
        <v>-1.6344520462912746E-6</v>
      </c>
      <c r="P476" s="276">
        <f>N476 / AA816</f>
        <v>-1.5071438665209505E-6</v>
      </c>
      <c r="Q476" s="129">
        <f t="shared" si="239"/>
        <v>246335.65866320577</v>
      </c>
      <c r="R476" s="130">
        <f>Q476 / AA750*100</f>
        <v>0.14914502613973984</v>
      </c>
      <c r="S476" s="286">
        <f>Q476 / AA816*100</f>
        <v>0.13752805527618234</v>
      </c>
      <c r="T476" s="130">
        <f t="shared" si="240"/>
        <v>0</v>
      </c>
      <c r="U476" s="286">
        <f t="shared" si="241"/>
        <v>0.14914502613973984</v>
      </c>
      <c r="V476" s="121">
        <f t="shared" si="242"/>
        <v>0.01</v>
      </c>
      <c r="W476" s="121">
        <v>4</v>
      </c>
      <c r="X476" s="121">
        <v>100</v>
      </c>
      <c r="Y476" s="128">
        <f t="shared" si="243"/>
        <v>0</v>
      </c>
      <c r="Z476" s="128">
        <f t="shared" si="244"/>
        <v>0</v>
      </c>
      <c r="AA476" s="75"/>
      <c r="AB476" s="131" t="str">
        <f>_xll.BDH(C476,$AB$11,$D$1,$D$1)</f>
        <v>#N/A N/A</v>
      </c>
      <c r="AC476" s="131">
        <f t="shared" si="245"/>
        <v>0</v>
      </c>
      <c r="AD476" s="191">
        <f t="shared" si="246"/>
        <v>0</v>
      </c>
      <c r="AE476" s="133">
        <v>260000</v>
      </c>
      <c r="AF476" s="134">
        <f>IF(D476 = D816,1,_xll.BDP(K476,$AF$11)*L476)</f>
        <v>1.2294</v>
      </c>
      <c r="AG476" s="135">
        <f>AC476*AE476*V476/AF476 / AI750</f>
        <v>0</v>
      </c>
      <c r="AH476" s="301">
        <f>AC476*AE476*V476/AF476 / AI816</f>
        <v>0</v>
      </c>
      <c r="AI476" s="78"/>
      <c r="AJ476" s="74"/>
      <c r="AK476" s="66"/>
    </row>
    <row r="477" spans="1:37" s="30" customFormat="1" ht="12" customHeight="1" x14ac:dyDescent="0.2">
      <c r="B477" s="121">
        <v>24754</v>
      </c>
      <c r="C477" s="121" t="s">
        <v>1178</v>
      </c>
      <c r="D477" s="121" t="str">
        <f>_xll.BDP(C477,$D$11)</f>
        <v>GBp</v>
      </c>
      <c r="E477" s="121" t="s">
        <v>1300</v>
      </c>
      <c r="F477" s="122">
        <f>_xll.BDP(C477,$F$11)</f>
        <v>32.32</v>
      </c>
      <c r="G477" s="122">
        <f>_xll.BDP(C477,$G$11)</f>
        <v>31.66</v>
      </c>
      <c r="H477" s="123">
        <f t="shared" si="236"/>
        <v>-0.66000000000000014</v>
      </c>
      <c r="I477" s="124">
        <f t="shared" si="237"/>
        <v>-2.0420792079207923</v>
      </c>
      <c r="J477" s="125">
        <v>0</v>
      </c>
      <c r="K477" s="121" t="str">
        <f>CONCATENATE(D816,D477, " Curncy")</f>
        <v>EURGBp Curncy</v>
      </c>
      <c r="L477" s="121">
        <f>IF(D477 = D816,1,_xll.BDP(K477,$L$11))</f>
        <v>1</v>
      </c>
      <c r="M477" s="264">
        <f>IF(D477 = D816,1,_xll.BDP(K477,$M$11)*L477)</f>
        <v>0.87560000000000004</v>
      </c>
      <c r="N477" s="127">
        <f t="shared" si="238"/>
        <v>0</v>
      </c>
      <c r="O477" s="128">
        <f>N477 / AA750</f>
        <v>0</v>
      </c>
      <c r="P477" s="276">
        <f>N477 / AA816</f>
        <v>0</v>
      </c>
      <c r="Q477" s="129">
        <f t="shared" si="239"/>
        <v>0</v>
      </c>
      <c r="R477" s="130">
        <f>Q477 / AA750*100</f>
        <v>0</v>
      </c>
      <c r="S477" s="286">
        <f>Q477 / AA816*100</f>
        <v>0</v>
      </c>
      <c r="T477" s="130">
        <f t="shared" si="240"/>
        <v>0</v>
      </c>
      <c r="U477" s="286">
        <f t="shared" si="241"/>
        <v>0</v>
      </c>
      <c r="V477" s="121">
        <f t="shared" si="242"/>
        <v>0.01</v>
      </c>
      <c r="W477" s="121">
        <v>0</v>
      </c>
      <c r="X477" s="121">
        <v>1</v>
      </c>
      <c r="Y477" s="128">
        <f t="shared" si="243"/>
        <v>0</v>
      </c>
      <c r="Z477" s="128">
        <f t="shared" si="244"/>
        <v>0</v>
      </c>
      <c r="AA477" s="75"/>
      <c r="AB477" s="131">
        <f>_xll.BDH(C477,$AB$11,$D$1,$D$1)</f>
        <v>33.14</v>
      </c>
      <c r="AC477" s="131">
        <f t="shared" si="245"/>
        <v>-0.82000000000000028</v>
      </c>
      <c r="AD477" s="191">
        <f t="shared" si="246"/>
        <v>-2.4743512371756196</v>
      </c>
      <c r="AE477" s="133">
        <v>0</v>
      </c>
      <c r="AF477" s="134">
        <f>IF(D477 = D816,1,_xll.BDP(K477,$AF$11)*L477)</f>
        <v>0.876</v>
      </c>
      <c r="AG477" s="135">
        <f>AC477*AE477*V477/AF477 / AI750</f>
        <v>0</v>
      </c>
      <c r="AH477" s="301">
        <f>AC477*AE477*V477/AF477 / AI816</f>
        <v>0</v>
      </c>
      <c r="AI477" s="78"/>
      <c r="AJ477" s="74"/>
      <c r="AK477" s="66"/>
    </row>
    <row r="478" spans="1:37" s="30" customFormat="1" ht="12" customHeight="1" x14ac:dyDescent="0.2">
      <c r="B478" s="121">
        <v>24796</v>
      </c>
      <c r="C478" s="121" t="s">
        <v>1180</v>
      </c>
      <c r="D478" s="121" t="str">
        <f>_xll.BDP(C478,$D$11)</f>
        <v>GBp</v>
      </c>
      <c r="E478" s="121" t="s">
        <v>1302</v>
      </c>
      <c r="F478" s="122">
        <f>_xll.BDP(C478,$F$11)</f>
        <v>282</v>
      </c>
      <c r="G478" s="122">
        <f>_xll.BDP(C478,$G$11)</f>
        <v>282.8</v>
      </c>
      <c r="H478" s="123">
        <f t="shared" si="236"/>
        <v>0.80000000000001137</v>
      </c>
      <c r="I478" s="124">
        <f t="shared" si="237"/>
        <v>0.28368794326241542</v>
      </c>
      <c r="J478" s="125">
        <v>0</v>
      </c>
      <c r="K478" s="121" t="str">
        <f>CONCATENATE(D816,D478, " Curncy")</f>
        <v>EURGBp Curncy</v>
      </c>
      <c r="L478" s="121">
        <f>IF(D478 = D816,1,_xll.BDP(K478,$L$11))</f>
        <v>1</v>
      </c>
      <c r="M478" s="264">
        <f>IF(D478 = D816,1,_xll.BDP(K478,$M$11)*L478)</f>
        <v>0.87560000000000004</v>
      </c>
      <c r="N478" s="127">
        <f t="shared" si="238"/>
        <v>0</v>
      </c>
      <c r="O478" s="128">
        <f>N478 / AA750</f>
        <v>0</v>
      </c>
      <c r="P478" s="276">
        <f>N478 / AA816</f>
        <v>0</v>
      </c>
      <c r="Q478" s="129">
        <f t="shared" si="239"/>
        <v>0</v>
      </c>
      <c r="R478" s="130">
        <f>Q478 / AA750*100</f>
        <v>0</v>
      </c>
      <c r="S478" s="286">
        <f>Q478 / AA816*100</f>
        <v>0</v>
      </c>
      <c r="T478" s="130">
        <f t="shared" si="240"/>
        <v>0</v>
      </c>
      <c r="U478" s="286">
        <f t="shared" si="241"/>
        <v>0</v>
      </c>
      <c r="V478" s="121">
        <f t="shared" si="242"/>
        <v>0.01</v>
      </c>
      <c r="W478" s="121">
        <v>0</v>
      </c>
      <c r="X478" s="121">
        <v>1</v>
      </c>
      <c r="Y478" s="128">
        <f t="shared" si="243"/>
        <v>0</v>
      </c>
      <c r="Z478" s="128">
        <f t="shared" si="244"/>
        <v>0</v>
      </c>
      <c r="AA478" s="75"/>
      <c r="AB478" s="131">
        <f>_xll.BDH(C478,$AB$11,$D$1,$D$1)</f>
        <v>273</v>
      </c>
      <c r="AC478" s="131">
        <f t="shared" si="245"/>
        <v>9</v>
      </c>
      <c r="AD478" s="191">
        <f t="shared" si="246"/>
        <v>3.296703296703297</v>
      </c>
      <c r="AE478" s="133">
        <v>0</v>
      </c>
      <c r="AF478" s="134">
        <f>IF(D478 = D816,1,_xll.BDP(K478,$AF$11)*L478)</f>
        <v>0.876</v>
      </c>
      <c r="AG478" s="135">
        <f>AC478*AE478*V478/AF478 / AI750</f>
        <v>0</v>
      </c>
      <c r="AH478" s="301">
        <f>AC478*AE478*V478/AF478 / AI816</f>
        <v>0</v>
      </c>
      <c r="AI478" s="78"/>
      <c r="AJ478" s="74"/>
      <c r="AK478" s="66"/>
    </row>
    <row r="479" spans="1:37" s="30" customFormat="1" ht="12" customHeight="1" x14ac:dyDescent="0.2">
      <c r="B479" s="121">
        <v>6451</v>
      </c>
      <c r="C479" s="121" t="s">
        <v>1181</v>
      </c>
      <c r="D479" s="121" t="str">
        <f>_xll.BDP(C479,$D$11)</f>
        <v>GBp</v>
      </c>
      <c r="E479" s="121" t="s">
        <v>1303</v>
      </c>
      <c r="F479" s="122">
        <f>_xll.BDP(C479,$F$11)</f>
        <v>1080</v>
      </c>
      <c r="G479" s="122">
        <f>_xll.BDP(C479,$G$11)</f>
        <v>1054</v>
      </c>
      <c r="H479" s="123">
        <f t="shared" si="236"/>
        <v>-26</v>
      </c>
      <c r="I479" s="124">
        <f t="shared" si="237"/>
        <v>-2.4074074074074074</v>
      </c>
      <c r="J479" s="125">
        <v>0</v>
      </c>
      <c r="K479" s="121" t="str">
        <f>CONCATENATE(D816,D479, " Curncy")</f>
        <v>EURGBp Curncy</v>
      </c>
      <c r="L479" s="121">
        <f>IF(D479 = D816,1,_xll.BDP(K479,$L$11))</f>
        <v>1</v>
      </c>
      <c r="M479" s="264">
        <f>IF(D479 = D816,1,_xll.BDP(K479,$M$11)*L479)</f>
        <v>0.87560000000000004</v>
      </c>
      <c r="N479" s="127">
        <f t="shared" si="238"/>
        <v>0</v>
      </c>
      <c r="O479" s="128">
        <f>N479 / AA750</f>
        <v>0</v>
      </c>
      <c r="P479" s="276">
        <f>N479 / AA816</f>
        <v>0</v>
      </c>
      <c r="Q479" s="129">
        <f t="shared" si="239"/>
        <v>0</v>
      </c>
      <c r="R479" s="130">
        <f>Q479 / AA750*100</f>
        <v>0</v>
      </c>
      <c r="S479" s="286">
        <f>Q479 / AA816*100</f>
        <v>0</v>
      </c>
      <c r="T479" s="130">
        <f t="shared" si="240"/>
        <v>0</v>
      </c>
      <c r="U479" s="286">
        <f t="shared" si="241"/>
        <v>0</v>
      </c>
      <c r="V479" s="121">
        <f t="shared" si="242"/>
        <v>0.01</v>
      </c>
      <c r="W479" s="121">
        <v>0</v>
      </c>
      <c r="X479" s="121">
        <v>1</v>
      </c>
      <c r="Y479" s="128">
        <f t="shared" si="243"/>
        <v>0</v>
      </c>
      <c r="Z479" s="128">
        <f t="shared" si="244"/>
        <v>0</v>
      </c>
      <c r="AA479" s="75"/>
      <c r="AB479" s="131">
        <f>_xll.BDH(C479,$AB$11,$D$1,$D$1)</f>
        <v>1069</v>
      </c>
      <c r="AC479" s="131">
        <f t="shared" si="245"/>
        <v>11</v>
      </c>
      <c r="AD479" s="191">
        <f t="shared" si="246"/>
        <v>1.028999064546305</v>
      </c>
      <c r="AE479" s="133">
        <v>0</v>
      </c>
      <c r="AF479" s="134">
        <f>IF(D479 = D816,1,_xll.BDP(K479,$AF$11)*L479)</f>
        <v>0.876</v>
      </c>
      <c r="AG479" s="135">
        <f>AC479*AE479*V479/AF479 / AI750</f>
        <v>0</v>
      </c>
      <c r="AH479" s="301">
        <f>AC479*AE479*V479/AF479 / AI816</f>
        <v>0</v>
      </c>
      <c r="AI479" s="78"/>
      <c r="AJ479" s="74"/>
      <c r="AK479" s="66"/>
    </row>
    <row r="480" spans="1:37" s="30" customFormat="1" ht="12" customHeight="1" x14ac:dyDescent="0.2">
      <c r="B480" s="121">
        <v>19703</v>
      </c>
      <c r="C480" s="121"/>
      <c r="D480" s="121" t="s">
        <v>83</v>
      </c>
      <c r="E480" s="121" t="s">
        <v>109</v>
      </c>
      <c r="F480" s="122">
        <v>500</v>
      </c>
      <c r="G480" s="122">
        <v>500</v>
      </c>
      <c r="H480" s="123">
        <f t="shared" si="236"/>
        <v>0</v>
      </c>
      <c r="I480" s="124">
        <f t="shared" si="237"/>
        <v>0</v>
      </c>
      <c r="J480" s="125">
        <v>1360</v>
      </c>
      <c r="K480" s="121" t="str">
        <f>CONCATENATE(D816,D480, " Curncy")</f>
        <v>EURGBP Curncy</v>
      </c>
      <c r="L480" s="121">
        <f>IF(D480 = D816,1,_xll.BDP(K480,$L$11))</f>
        <v>1</v>
      </c>
      <c r="M480" s="264">
        <f>IF(D480 = D816,1,_xll.BDP(K480,$M$11)*L480)</f>
        <v>0.87560000000000004</v>
      </c>
      <c r="N480" s="127">
        <f t="shared" si="238"/>
        <v>0</v>
      </c>
      <c r="O480" s="128">
        <f>N480 / AA750</f>
        <v>0</v>
      </c>
      <c r="P480" s="276">
        <f>N480 / AA816</f>
        <v>0</v>
      </c>
      <c r="Q480" s="129">
        <f t="shared" si="239"/>
        <v>776610.32434901781</v>
      </c>
      <c r="R480" s="130">
        <f>Q480 / AA750*100</f>
        <v>0.47020219384391881</v>
      </c>
      <c r="S480" s="286">
        <f>Q480 / AA816*100</f>
        <v>0.43357794074447076</v>
      </c>
      <c r="T480" s="130">
        <f t="shared" si="240"/>
        <v>0</v>
      </c>
      <c r="U480" s="286">
        <f t="shared" si="241"/>
        <v>0.47020219384391881</v>
      </c>
      <c r="V480" s="121">
        <f t="shared" si="242"/>
        <v>1</v>
      </c>
      <c r="W480" s="121">
        <v>1</v>
      </c>
      <c r="X480" s="121">
        <v>1</v>
      </c>
      <c r="Y480" s="128">
        <f t="shared" si="243"/>
        <v>0</v>
      </c>
      <c r="Z480" s="128">
        <f t="shared" si="244"/>
        <v>0</v>
      </c>
      <c r="AA480" s="75"/>
      <c r="AB480" s="131">
        <v>500</v>
      </c>
      <c r="AC480" s="131">
        <f t="shared" si="245"/>
        <v>0</v>
      </c>
      <c r="AD480" s="191">
        <f t="shared" si="246"/>
        <v>0</v>
      </c>
      <c r="AE480" s="133">
        <v>1360</v>
      </c>
      <c r="AF480" s="134">
        <f>IF(D480 = D816,1,_xll.BDP(K480,$AF$11)*L480)</f>
        <v>0.876</v>
      </c>
      <c r="AG480" s="135">
        <f>AC480*AE480*V480/AF480 / AI750</f>
        <v>0</v>
      </c>
      <c r="AH480" s="301">
        <f>AC480*AE480*V480/AF480 / AI816</f>
        <v>0</v>
      </c>
      <c r="AI480" s="78"/>
      <c r="AJ480" s="74"/>
      <c r="AK480" s="66"/>
    </row>
    <row r="481" spans="2:37" s="30" customFormat="1" ht="12" customHeight="1" x14ac:dyDescent="0.2">
      <c r="B481" s="121">
        <v>882</v>
      </c>
      <c r="C481" s="121" t="s">
        <v>1182</v>
      </c>
      <c r="D481" s="121" t="str">
        <f>_xll.BDP(C481,$D$11)</f>
        <v>GBp</v>
      </c>
      <c r="E481" s="121" t="s">
        <v>1304</v>
      </c>
      <c r="F481" s="122">
        <f>_xll.BDP(C481,$F$11)</f>
        <v>159</v>
      </c>
      <c r="G481" s="122">
        <f>_xll.BDP(C481,$G$11)</f>
        <v>183.5</v>
      </c>
      <c r="H481" s="123">
        <f t="shared" si="236"/>
        <v>24.5</v>
      </c>
      <c r="I481" s="124">
        <f t="shared" si="237"/>
        <v>15.408805031446541</v>
      </c>
      <c r="J481" s="125">
        <v>0</v>
      </c>
      <c r="K481" s="121" t="str">
        <f>CONCATENATE(D816,D481, " Curncy")</f>
        <v>EURGBp Curncy</v>
      </c>
      <c r="L481" s="121">
        <f>IF(D481 = D816,1,_xll.BDP(K481,$L$11))</f>
        <v>1</v>
      </c>
      <c r="M481" s="264">
        <f>IF(D481 = D816,1,_xll.BDP(K481,$M$11)*L481)</f>
        <v>0.87560000000000004</v>
      </c>
      <c r="N481" s="127">
        <f t="shared" si="238"/>
        <v>0</v>
      </c>
      <c r="O481" s="128">
        <f>N481 / AA750</f>
        <v>0</v>
      </c>
      <c r="P481" s="276">
        <f>N481 / AA816</f>
        <v>0</v>
      </c>
      <c r="Q481" s="129">
        <f t="shared" si="239"/>
        <v>0</v>
      </c>
      <c r="R481" s="130">
        <f>Q481 / AA750*100</f>
        <v>0</v>
      </c>
      <c r="S481" s="286">
        <f>Q481 / AA816*100</f>
        <v>0</v>
      </c>
      <c r="T481" s="130">
        <f t="shared" si="240"/>
        <v>0</v>
      </c>
      <c r="U481" s="286">
        <f t="shared" si="241"/>
        <v>0</v>
      </c>
      <c r="V481" s="121">
        <f t="shared" si="242"/>
        <v>0.01</v>
      </c>
      <c r="W481" s="121">
        <v>0</v>
      </c>
      <c r="X481" s="121">
        <v>1</v>
      </c>
      <c r="Y481" s="128">
        <f t="shared" si="243"/>
        <v>0</v>
      </c>
      <c r="Z481" s="128">
        <f t="shared" si="244"/>
        <v>0</v>
      </c>
      <c r="AA481" s="75"/>
      <c r="AB481" s="131">
        <f>_xll.BDH(C481,$AB$11,$D$1,$D$1)</f>
        <v>126</v>
      </c>
      <c r="AC481" s="131">
        <f t="shared" si="245"/>
        <v>33</v>
      </c>
      <c r="AD481" s="191">
        <f t="shared" si="246"/>
        <v>26.190476190476193</v>
      </c>
      <c r="AE481" s="133">
        <v>0</v>
      </c>
      <c r="AF481" s="134">
        <f>IF(D481 = D816,1,_xll.BDP(K481,$AF$11)*L481)</f>
        <v>0.876</v>
      </c>
      <c r="AG481" s="135">
        <f>AC481*AE481*V481/AF481 / AI750</f>
        <v>0</v>
      </c>
      <c r="AH481" s="301">
        <f>AC481*AE481*V481/AF481 / AI816</f>
        <v>0</v>
      </c>
      <c r="AI481" s="78"/>
      <c r="AJ481" s="74"/>
      <c r="AK481" s="66"/>
    </row>
    <row r="482" spans="2:37" s="30" customFormat="1" ht="12" customHeight="1" x14ac:dyDescent="0.2">
      <c r="B482" s="121">
        <v>3299</v>
      </c>
      <c r="C482" s="121"/>
      <c r="D482" s="121" t="s">
        <v>83</v>
      </c>
      <c r="E482" s="121" t="s">
        <v>108</v>
      </c>
      <c r="F482" s="122">
        <v>0.18</v>
      </c>
      <c r="G482" s="122">
        <v>0.18</v>
      </c>
      <c r="H482" s="123">
        <f t="shared" si="236"/>
        <v>0</v>
      </c>
      <c r="I482" s="124">
        <f t="shared" si="237"/>
        <v>0</v>
      </c>
      <c r="J482" s="125">
        <v>10080000</v>
      </c>
      <c r="K482" s="121" t="str">
        <f>CONCATENATE(D816,D482, " Curncy")</f>
        <v>EURGBP Curncy</v>
      </c>
      <c r="L482" s="121">
        <f>IF(D482 = D816,1,_xll.BDP(K482,$L$11))</f>
        <v>1</v>
      </c>
      <c r="M482" s="264">
        <f>IF(D482 = D816,1,_xll.BDP(K482,$M$11)*L482)</f>
        <v>0.87560000000000004</v>
      </c>
      <c r="N482" s="127">
        <f t="shared" si="238"/>
        <v>0</v>
      </c>
      <c r="O482" s="128">
        <f>N482 / AA750</f>
        <v>0</v>
      </c>
      <c r="P482" s="276">
        <f>N482 / AA816</f>
        <v>0</v>
      </c>
      <c r="Q482" s="129">
        <f t="shared" si="239"/>
        <v>2072179.0772042028</v>
      </c>
      <c r="R482" s="130">
        <f>Q482 / AA750*100</f>
        <v>1.2546100889858918</v>
      </c>
      <c r="S482" s="286">
        <f>Q482 / AA816*100</f>
        <v>1.1568879642452468</v>
      </c>
      <c r="T482" s="130">
        <f t="shared" si="240"/>
        <v>0</v>
      </c>
      <c r="U482" s="286">
        <f t="shared" si="241"/>
        <v>1.2546100889858918</v>
      </c>
      <c r="V482" s="121">
        <f t="shared" si="242"/>
        <v>1</v>
      </c>
      <c r="W482" s="121">
        <v>1</v>
      </c>
      <c r="X482" s="121">
        <v>1</v>
      </c>
      <c r="Y482" s="128">
        <f t="shared" si="243"/>
        <v>0</v>
      </c>
      <c r="Z482" s="128">
        <f t="shared" si="244"/>
        <v>0</v>
      </c>
      <c r="AA482" s="75"/>
      <c r="AB482" s="131">
        <v>0.18</v>
      </c>
      <c r="AC482" s="131">
        <f t="shared" si="245"/>
        <v>0</v>
      </c>
      <c r="AD482" s="191">
        <f t="shared" si="246"/>
        <v>0</v>
      </c>
      <c r="AE482" s="133">
        <v>10080000</v>
      </c>
      <c r="AF482" s="134">
        <f>IF(D482 = D816,1,_xll.BDP(K482,$AF$11)*L482)</f>
        <v>0.876</v>
      </c>
      <c r="AG482" s="135">
        <f>AC482*AE482*V482/AF482 / AI750</f>
        <v>0</v>
      </c>
      <c r="AH482" s="301">
        <f>AC482*AE482*V482/AF482 / AI816</f>
        <v>0</v>
      </c>
      <c r="AI482" s="78"/>
      <c r="AJ482" s="74"/>
      <c r="AK482" s="66"/>
    </row>
    <row r="483" spans="2:37" s="30" customFormat="1" ht="12" customHeight="1" x14ac:dyDescent="0.2">
      <c r="B483" s="121">
        <v>3822</v>
      </c>
      <c r="C483" s="121" t="s">
        <v>1183</v>
      </c>
      <c r="D483" s="121" t="str">
        <f>_xll.BDP(C483,$D$11)</f>
        <v>GBp</v>
      </c>
      <c r="E483" s="121" t="s">
        <v>1305</v>
      </c>
      <c r="F483" s="122">
        <f>_xll.BDP(C483,$F$11)</f>
        <v>2426</v>
      </c>
      <c r="G483" s="122">
        <f>_xll.BDP(C483,$G$11)</f>
        <v>2423.5</v>
      </c>
      <c r="H483" s="123">
        <f t="shared" si="236"/>
        <v>-2.5</v>
      </c>
      <c r="I483" s="124">
        <f t="shared" si="237"/>
        <v>-0.1030502885408079</v>
      </c>
      <c r="J483" s="125">
        <v>0</v>
      </c>
      <c r="K483" s="121" t="str">
        <f>CONCATENATE(D816,D483, " Curncy")</f>
        <v>EURGBp Curncy</v>
      </c>
      <c r="L483" s="121">
        <f>IF(D483 = D816,1,_xll.BDP(K483,$L$11))</f>
        <v>1</v>
      </c>
      <c r="M483" s="264">
        <f>IF(D483 = D816,1,_xll.BDP(K483,$M$11)*L483)</f>
        <v>0.87560000000000004</v>
      </c>
      <c r="N483" s="127">
        <f t="shared" si="238"/>
        <v>0</v>
      </c>
      <c r="O483" s="128">
        <f>N483 / AA750</f>
        <v>0</v>
      </c>
      <c r="P483" s="276">
        <f>N483 / AA816</f>
        <v>0</v>
      </c>
      <c r="Q483" s="129">
        <f t="shared" si="239"/>
        <v>0</v>
      </c>
      <c r="R483" s="130">
        <f>Q483 / AA750*100</f>
        <v>0</v>
      </c>
      <c r="S483" s="286">
        <f>Q483 / AA816*100</f>
        <v>0</v>
      </c>
      <c r="T483" s="130">
        <f t="shared" si="240"/>
        <v>0</v>
      </c>
      <c r="U483" s="286">
        <f t="shared" si="241"/>
        <v>0</v>
      </c>
      <c r="V483" s="121">
        <f t="shared" si="242"/>
        <v>0.01</v>
      </c>
      <c r="W483" s="121">
        <v>0</v>
      </c>
      <c r="X483" s="121">
        <v>1</v>
      </c>
      <c r="Y483" s="128">
        <f t="shared" si="243"/>
        <v>0</v>
      </c>
      <c r="Z483" s="128">
        <f t="shared" si="244"/>
        <v>0</v>
      </c>
      <c r="AA483" s="75"/>
      <c r="AB483" s="131">
        <f>_xll.BDH(C483,$AB$11,$D$1,$D$1)</f>
        <v>2340</v>
      </c>
      <c r="AC483" s="131">
        <f t="shared" si="245"/>
        <v>86</v>
      </c>
      <c r="AD483" s="191">
        <f t="shared" si="246"/>
        <v>3.6752136752136755</v>
      </c>
      <c r="AE483" s="133">
        <v>0</v>
      </c>
      <c r="AF483" s="134">
        <f>IF(D483 = D816,1,_xll.BDP(K483,$AF$11)*L483)</f>
        <v>0.876</v>
      </c>
      <c r="AG483" s="135">
        <f>AC483*AE483*V483/AF483 / AI750</f>
        <v>0</v>
      </c>
      <c r="AH483" s="301">
        <f>AC483*AE483*V483/AF483 / AI816</f>
        <v>0</v>
      </c>
      <c r="AI483" s="78"/>
      <c r="AJ483" s="74"/>
      <c r="AK483" s="66"/>
    </row>
    <row r="484" spans="2:37" s="30" customFormat="1" ht="12" customHeight="1" x14ac:dyDescent="0.2">
      <c r="B484" s="121">
        <v>6415</v>
      </c>
      <c r="C484" s="121" t="s">
        <v>107</v>
      </c>
      <c r="D484" s="121" t="str">
        <f>_xll.BDP(C484,$D$11)</f>
        <v>GBp</v>
      </c>
      <c r="E484" s="121" t="s">
        <v>486</v>
      </c>
      <c r="F484" s="122">
        <f>_xll.BDP(C484,$F$11)</f>
        <v>691</v>
      </c>
      <c r="G484" s="122">
        <f>_xll.BDP(C484,$G$11)</f>
        <v>681.5</v>
      </c>
      <c r="H484" s="123">
        <f t="shared" si="236"/>
        <v>-9.5</v>
      </c>
      <c r="I484" s="124">
        <f t="shared" si="237"/>
        <v>-1.3748191027496381</v>
      </c>
      <c r="J484" s="125">
        <v>-119000</v>
      </c>
      <c r="K484" s="121" t="str">
        <f>CONCATENATE(D816,D484, " Curncy")</f>
        <v>EURGBp Curncy</v>
      </c>
      <c r="L484" s="121">
        <f>IF(D484 = D816,1,_xll.BDP(K484,$L$11))</f>
        <v>1</v>
      </c>
      <c r="M484" s="264">
        <f>IF(D484 = D816,1,_xll.BDP(K484,$M$11)*L484)</f>
        <v>0.87560000000000004</v>
      </c>
      <c r="N484" s="127">
        <f t="shared" si="238"/>
        <v>12911.146642302421</v>
      </c>
      <c r="O484" s="128">
        <f>N484 / AA750</f>
        <v>7.8171114726551509E-5</v>
      </c>
      <c r="P484" s="276">
        <f>N484 / AA816</f>
        <v>7.2082332648768278E-5</v>
      </c>
      <c r="Q484" s="129">
        <f t="shared" si="239"/>
        <v>-926204.8880767473</v>
      </c>
      <c r="R484" s="130">
        <f>Q484 / AA750*100</f>
        <v>-0.56077489143310366</v>
      </c>
      <c r="S484" s="286">
        <f>Q484 / AA816*100</f>
        <v>-0.51709589158037439</v>
      </c>
      <c r="T484" s="130">
        <f t="shared" si="240"/>
        <v>-0.56077489143310366</v>
      </c>
      <c r="U484" s="286">
        <f t="shared" si="241"/>
        <v>0</v>
      </c>
      <c r="V484" s="121">
        <f t="shared" si="242"/>
        <v>0.01</v>
      </c>
      <c r="W484" s="121">
        <v>0</v>
      </c>
      <c r="X484" s="121">
        <v>1</v>
      </c>
      <c r="Y484" s="128">
        <f t="shared" si="243"/>
        <v>7.8171114726551509E-5</v>
      </c>
      <c r="Z484" s="128">
        <f t="shared" si="244"/>
        <v>0</v>
      </c>
      <c r="AA484" s="75"/>
      <c r="AB484" s="131">
        <f>_xll.BDH(C484,$AB$11,$D$1,$D$1)</f>
        <v>695.5</v>
      </c>
      <c r="AC484" s="131">
        <f t="shared" si="245"/>
        <v>-4.5</v>
      </c>
      <c r="AD484" s="191">
        <f t="shared" si="246"/>
        <v>-0.64701653486700217</v>
      </c>
      <c r="AE484" s="133">
        <v>-119000</v>
      </c>
      <c r="AF484" s="134">
        <f>IF(D484 = D816,1,_xll.BDP(K484,$AF$11)*L484)</f>
        <v>0.876</v>
      </c>
      <c r="AG484" s="135">
        <f>AC484*AE484*V484/AF484 / AI750</f>
        <v>3.6753952552272349E-5</v>
      </c>
      <c r="AH484" s="301">
        <f>AC484*AE484*V484/AF484 / AI816</f>
        <v>3.3907217064023141E-5</v>
      </c>
      <c r="AI484" s="78"/>
      <c r="AJ484" s="74"/>
      <c r="AK484" s="66"/>
    </row>
    <row r="485" spans="2:37" s="30" customFormat="1" ht="12" customHeight="1" x14ac:dyDescent="0.2">
      <c r="B485" s="121">
        <v>6372</v>
      </c>
      <c r="C485" s="121" t="s">
        <v>1184</v>
      </c>
      <c r="D485" s="121" t="str">
        <f>_xll.BDP(C485,$D$11)</f>
        <v>GBp</v>
      </c>
      <c r="E485" s="121" t="s">
        <v>1306</v>
      </c>
      <c r="F485" s="122">
        <f>_xll.BDP(C485,$F$11)</f>
        <v>362.1</v>
      </c>
      <c r="G485" s="122">
        <f>_xll.BDP(C485,$G$11)</f>
        <v>351.3</v>
      </c>
      <c r="H485" s="123">
        <f t="shared" si="236"/>
        <v>-10.800000000000011</v>
      </c>
      <c r="I485" s="124">
        <f t="shared" si="237"/>
        <v>-2.9826014913007488</v>
      </c>
      <c r="J485" s="125">
        <v>0</v>
      </c>
      <c r="K485" s="121" t="str">
        <f>CONCATENATE(D816,D485, " Curncy")</f>
        <v>EURGBp Curncy</v>
      </c>
      <c r="L485" s="121">
        <f>IF(D485 = D816,1,_xll.BDP(K485,$L$11))</f>
        <v>1</v>
      </c>
      <c r="M485" s="264">
        <f>IF(D485 = D816,1,_xll.BDP(K485,$M$11)*L485)</f>
        <v>0.87560000000000004</v>
      </c>
      <c r="N485" s="127">
        <f t="shared" si="238"/>
        <v>0</v>
      </c>
      <c r="O485" s="128">
        <f>N485 / AA750</f>
        <v>0</v>
      </c>
      <c r="P485" s="276">
        <f>N485 / AA816</f>
        <v>0</v>
      </c>
      <c r="Q485" s="129">
        <f t="shared" si="239"/>
        <v>0</v>
      </c>
      <c r="R485" s="130">
        <f>Q485 / AA750*100</f>
        <v>0</v>
      </c>
      <c r="S485" s="286">
        <f>Q485 / AA816*100</f>
        <v>0</v>
      </c>
      <c r="T485" s="130">
        <f t="shared" si="240"/>
        <v>0</v>
      </c>
      <c r="U485" s="286">
        <f t="shared" si="241"/>
        <v>0</v>
      </c>
      <c r="V485" s="121">
        <f t="shared" si="242"/>
        <v>0.01</v>
      </c>
      <c r="W485" s="121">
        <v>0</v>
      </c>
      <c r="X485" s="121">
        <v>1</v>
      </c>
      <c r="Y485" s="128">
        <f t="shared" si="243"/>
        <v>0</v>
      </c>
      <c r="Z485" s="128">
        <f t="shared" si="244"/>
        <v>0</v>
      </c>
      <c r="AA485" s="75"/>
      <c r="AB485" s="131">
        <f>_xll.BDH(C485,$AB$11,$D$1,$D$1)</f>
        <v>369.1</v>
      </c>
      <c r="AC485" s="131">
        <f t="shared" si="245"/>
        <v>-7</v>
      </c>
      <c r="AD485" s="191">
        <f t="shared" si="246"/>
        <v>-1.8965050121918177</v>
      </c>
      <c r="AE485" s="133">
        <v>0</v>
      </c>
      <c r="AF485" s="134">
        <f>IF(D485 = D816,1,_xll.BDP(K485,$AF$11)*L485)</f>
        <v>0.876</v>
      </c>
      <c r="AG485" s="135">
        <f>AC485*AE485*V485/AF485 / AI750</f>
        <v>0</v>
      </c>
      <c r="AH485" s="301">
        <f>AC485*AE485*V485/AF485 / AI816</f>
        <v>0</v>
      </c>
      <c r="AI485" s="78"/>
      <c r="AJ485" s="74"/>
      <c r="AK485" s="66"/>
    </row>
    <row r="486" spans="2:37" s="30" customFormat="1" ht="12" customHeight="1" x14ac:dyDescent="0.2">
      <c r="B486" s="121">
        <v>7238</v>
      </c>
      <c r="C486" s="121" t="s">
        <v>1179</v>
      </c>
      <c r="D486" s="121" t="str">
        <f>_xll.BDP(C486,$D$11)</f>
        <v>GBp</v>
      </c>
      <c r="E486" s="121" t="s">
        <v>1301</v>
      </c>
      <c r="F486" s="122">
        <f>_xll.BDP(C486,$F$11)</f>
        <v>614.6</v>
      </c>
      <c r="G486" s="122">
        <f>_xll.BDP(C486,$G$11)</f>
        <v>602</v>
      </c>
      <c r="H486" s="123">
        <f t="shared" si="236"/>
        <v>-12.600000000000023</v>
      </c>
      <c r="I486" s="124">
        <f t="shared" si="237"/>
        <v>-2.0501138952164046</v>
      </c>
      <c r="J486" s="125">
        <v>0</v>
      </c>
      <c r="K486" s="121" t="str">
        <f>CONCATENATE(D816,D486, " Curncy")</f>
        <v>EURGBp Curncy</v>
      </c>
      <c r="L486" s="121">
        <f>IF(D486 = D816,1,_xll.BDP(K486,$L$11))</f>
        <v>1</v>
      </c>
      <c r="M486" s="264">
        <f>IF(D486 = D816,1,_xll.BDP(K486,$M$11)*L486)</f>
        <v>0.87560000000000004</v>
      </c>
      <c r="N486" s="127">
        <f t="shared" si="238"/>
        <v>0</v>
      </c>
      <c r="O486" s="128">
        <f>N486 / AA750</f>
        <v>0</v>
      </c>
      <c r="P486" s="276">
        <f>N486 / AA816</f>
        <v>0</v>
      </c>
      <c r="Q486" s="129">
        <f t="shared" si="239"/>
        <v>0</v>
      </c>
      <c r="R486" s="130">
        <f>Q486 / AA750*100</f>
        <v>0</v>
      </c>
      <c r="S486" s="286">
        <f>Q486 / AA816*100</f>
        <v>0</v>
      </c>
      <c r="T486" s="130">
        <f t="shared" si="240"/>
        <v>0</v>
      </c>
      <c r="U486" s="286">
        <f t="shared" si="241"/>
        <v>0</v>
      </c>
      <c r="V486" s="121">
        <f t="shared" si="242"/>
        <v>0.01</v>
      </c>
      <c r="W486" s="121">
        <v>0</v>
      </c>
      <c r="X486" s="121">
        <v>1</v>
      </c>
      <c r="Y486" s="128">
        <f t="shared" si="243"/>
        <v>0</v>
      </c>
      <c r="Z486" s="128">
        <f t="shared" si="244"/>
        <v>0</v>
      </c>
      <c r="AA486" s="75"/>
      <c r="AB486" s="131">
        <f>_xll.BDH(C486,$AB$11,$D$1,$D$1)</f>
        <v>603.4</v>
      </c>
      <c r="AC486" s="131">
        <f t="shared" si="245"/>
        <v>11.200000000000045</v>
      </c>
      <c r="AD486" s="191">
        <f t="shared" si="246"/>
        <v>1.8561484918793578</v>
      </c>
      <c r="AE486" s="133">
        <v>0</v>
      </c>
      <c r="AF486" s="134">
        <f>IF(D486 = D816,1,_xll.BDP(K486,$AF$11)*L486)</f>
        <v>0.876</v>
      </c>
      <c r="AG486" s="135">
        <f>AC486*AE486*V486/AF486 / AI750</f>
        <v>0</v>
      </c>
      <c r="AH486" s="301">
        <f>AC486*AE486*V486/AF486 / AI816</f>
        <v>0</v>
      </c>
      <c r="AI486" s="78"/>
      <c r="AJ486" s="74"/>
      <c r="AK486" s="66"/>
    </row>
    <row r="487" spans="2:37" s="30" customFormat="1" ht="12" customHeight="1" x14ac:dyDescent="0.2">
      <c r="B487" s="121">
        <v>10210</v>
      </c>
      <c r="C487" s="121" t="s">
        <v>1185</v>
      </c>
      <c r="D487" s="121" t="str">
        <f>_xll.BDP(C487,$D$11)</f>
        <v>GBp</v>
      </c>
      <c r="E487" s="121" t="s">
        <v>1307</v>
      </c>
      <c r="F487" s="122">
        <f>_xll.BDP(C487,$F$11)</f>
        <v>229.4</v>
      </c>
      <c r="G487" s="122">
        <f>_xll.BDP(C487,$G$11)</f>
        <v>231.4</v>
      </c>
      <c r="H487" s="123">
        <f t="shared" si="236"/>
        <v>2</v>
      </c>
      <c r="I487" s="124">
        <f t="shared" si="237"/>
        <v>0.87183958151700081</v>
      </c>
      <c r="J487" s="125">
        <v>0</v>
      </c>
      <c r="K487" s="121" t="str">
        <f>CONCATENATE(D816,D487, " Curncy")</f>
        <v>EURGBp Curncy</v>
      </c>
      <c r="L487" s="121">
        <f>IF(D487 = D816,1,_xll.BDP(K487,$L$11))</f>
        <v>1</v>
      </c>
      <c r="M487" s="264">
        <f>IF(D487 = D816,1,_xll.BDP(K487,$M$11)*L487)</f>
        <v>0.87560000000000004</v>
      </c>
      <c r="N487" s="127">
        <f t="shared" si="238"/>
        <v>0</v>
      </c>
      <c r="O487" s="128">
        <f>N487 / AA750</f>
        <v>0</v>
      </c>
      <c r="P487" s="276">
        <f>N487 / AA816</f>
        <v>0</v>
      </c>
      <c r="Q487" s="129">
        <f t="shared" si="239"/>
        <v>0</v>
      </c>
      <c r="R487" s="130">
        <f>Q487 / AA750*100</f>
        <v>0</v>
      </c>
      <c r="S487" s="286">
        <f>Q487 / AA816*100</f>
        <v>0</v>
      </c>
      <c r="T487" s="130">
        <f t="shared" si="240"/>
        <v>0</v>
      </c>
      <c r="U487" s="286">
        <f t="shared" si="241"/>
        <v>0</v>
      </c>
      <c r="V487" s="121">
        <f t="shared" si="242"/>
        <v>0.01</v>
      </c>
      <c r="W487" s="121">
        <v>0</v>
      </c>
      <c r="X487" s="121">
        <v>1</v>
      </c>
      <c r="Y487" s="128">
        <f t="shared" si="243"/>
        <v>0</v>
      </c>
      <c r="Z487" s="128">
        <f t="shared" si="244"/>
        <v>0</v>
      </c>
      <c r="AA487" s="75"/>
      <c r="AB487" s="131">
        <f>_xll.BDH(C487,$AB$11,$D$1,$D$1)</f>
        <v>232.4</v>
      </c>
      <c r="AC487" s="131">
        <f t="shared" si="245"/>
        <v>-3</v>
      </c>
      <c r="AD487" s="191">
        <f t="shared" si="246"/>
        <v>-1.2908777969018932</v>
      </c>
      <c r="AE487" s="133">
        <v>0</v>
      </c>
      <c r="AF487" s="134">
        <f>IF(D487 = D816,1,_xll.BDP(K487,$AF$11)*L487)</f>
        <v>0.876</v>
      </c>
      <c r="AG487" s="135">
        <f>AC487*AE487*V487/AF487 / AI750</f>
        <v>0</v>
      </c>
      <c r="AH487" s="301">
        <f>AC487*AE487*V487/AF487 / AI816</f>
        <v>0</v>
      </c>
      <c r="AI487" s="78"/>
      <c r="AJ487" s="74"/>
      <c r="AK487" s="66"/>
    </row>
    <row r="488" spans="2:37" s="30" customFormat="1" ht="12" customHeight="1" x14ac:dyDescent="0.2">
      <c r="B488" s="121">
        <v>6484</v>
      </c>
      <c r="C488" s="121" t="s">
        <v>1186</v>
      </c>
      <c r="D488" s="121" t="str">
        <f>_xll.BDP(C488,$D$11)</f>
        <v>GBp</v>
      </c>
      <c r="E488" s="121" t="s">
        <v>1308</v>
      </c>
      <c r="F488" s="122">
        <f>_xll.BDP(C488,$F$11)</f>
        <v>4660</v>
      </c>
      <c r="G488" s="122">
        <f>_xll.BDP(C488,$G$11)</f>
        <v>4616</v>
      </c>
      <c r="H488" s="123">
        <f t="shared" si="236"/>
        <v>-44</v>
      </c>
      <c r="I488" s="124">
        <f t="shared" si="237"/>
        <v>-0.94420600858369097</v>
      </c>
      <c r="J488" s="125">
        <v>0</v>
      </c>
      <c r="K488" s="121" t="str">
        <f>CONCATENATE(D816,D488, " Curncy")</f>
        <v>EURGBp Curncy</v>
      </c>
      <c r="L488" s="121">
        <f>IF(D488 = D816,1,_xll.BDP(K488,$L$11))</f>
        <v>1</v>
      </c>
      <c r="M488" s="264">
        <f>IF(D488 = D816,1,_xll.BDP(K488,$M$11)*L488)</f>
        <v>0.87560000000000004</v>
      </c>
      <c r="N488" s="127">
        <f t="shared" si="238"/>
        <v>0</v>
      </c>
      <c r="O488" s="128">
        <f>N488 / AA750</f>
        <v>0</v>
      </c>
      <c r="P488" s="276">
        <f>N488 / AA816</f>
        <v>0</v>
      </c>
      <c r="Q488" s="129">
        <f t="shared" si="239"/>
        <v>0</v>
      </c>
      <c r="R488" s="130">
        <f>Q488 / AA750*100</f>
        <v>0</v>
      </c>
      <c r="S488" s="286">
        <f>Q488 / AA816*100</f>
        <v>0</v>
      </c>
      <c r="T488" s="130">
        <f t="shared" si="240"/>
        <v>0</v>
      </c>
      <c r="U488" s="286">
        <f t="shared" si="241"/>
        <v>0</v>
      </c>
      <c r="V488" s="121">
        <f t="shared" si="242"/>
        <v>0.01</v>
      </c>
      <c r="W488" s="121">
        <v>0</v>
      </c>
      <c r="X488" s="121">
        <v>1</v>
      </c>
      <c r="Y488" s="128">
        <f t="shared" si="243"/>
        <v>0</v>
      </c>
      <c r="Z488" s="128">
        <f t="shared" si="244"/>
        <v>0</v>
      </c>
      <c r="AA488" s="75"/>
      <c r="AB488" s="131">
        <f>_xll.BDH(C488,$AB$11,$D$1,$D$1)</f>
        <v>4737</v>
      </c>
      <c r="AC488" s="131">
        <f t="shared" si="245"/>
        <v>-77</v>
      </c>
      <c r="AD488" s="191">
        <f t="shared" si="246"/>
        <v>-1.6255013721764831</v>
      </c>
      <c r="AE488" s="133">
        <v>0</v>
      </c>
      <c r="AF488" s="134">
        <f>IF(D488 = D816,1,_xll.BDP(K488,$AF$11)*L488)</f>
        <v>0.876</v>
      </c>
      <c r="AG488" s="135">
        <f>AC488*AE488*V488/AF488 / AI750</f>
        <v>0</v>
      </c>
      <c r="AH488" s="301">
        <f>AC488*AE488*V488/AF488 / AI816</f>
        <v>0</v>
      </c>
      <c r="AI488" s="78"/>
      <c r="AJ488" s="74"/>
      <c r="AK488" s="66"/>
    </row>
    <row r="489" spans="2:37" s="30" customFormat="1" ht="12" customHeight="1" x14ac:dyDescent="0.2">
      <c r="B489" s="121">
        <v>10184</v>
      </c>
      <c r="C489" s="121" t="s">
        <v>106</v>
      </c>
      <c r="D489" s="121" t="str">
        <f>_xll.BDP(C489,$D$11)</f>
        <v>GBp</v>
      </c>
      <c r="E489" s="121" t="s">
        <v>487</v>
      </c>
      <c r="F489" s="122">
        <f>_xll.BDP(C489,$F$11)</f>
        <v>207.7</v>
      </c>
      <c r="G489" s="122">
        <f>_xll.BDP(C489,$G$11)</f>
        <v>204.3</v>
      </c>
      <c r="H489" s="123">
        <f t="shared" si="236"/>
        <v>-3.3999999999999773</v>
      </c>
      <c r="I489" s="124">
        <f t="shared" si="237"/>
        <v>-1.6369764082811638</v>
      </c>
      <c r="J489" s="125">
        <v>-2608000</v>
      </c>
      <c r="K489" s="121" t="str">
        <f>CONCATENATE(D816,D489, " Curncy")</f>
        <v>EURGBp Curncy</v>
      </c>
      <c r="L489" s="121">
        <f>IF(D489 = D816,1,_xll.BDP(K489,$L$11))</f>
        <v>1</v>
      </c>
      <c r="M489" s="264">
        <f>IF(D489 = D816,1,_xll.BDP(K489,$M$11)*L489)</f>
        <v>0.87560000000000004</v>
      </c>
      <c r="N489" s="127">
        <f t="shared" si="238"/>
        <v>101269.98629511123</v>
      </c>
      <c r="O489" s="128">
        <f>N489 / AA750</f>
        <v>6.1314366077246595E-4</v>
      </c>
      <c r="P489" s="276">
        <f>N489 / AA816</f>
        <v>5.6538563473078601E-4</v>
      </c>
      <c r="Q489" s="129">
        <f t="shared" si="239"/>
        <v>-6085134.7647327548</v>
      </c>
      <c r="R489" s="130">
        <f>Q489 / AA750*100</f>
        <v>-3.6842720557592843</v>
      </c>
      <c r="S489" s="286">
        <f>Q489 / AA816*100</f>
        <v>-3.3973025051617762</v>
      </c>
      <c r="T489" s="130">
        <f t="shared" si="240"/>
        <v>-3.6842720557592843</v>
      </c>
      <c r="U489" s="286">
        <f t="shared" si="241"/>
        <v>0</v>
      </c>
      <c r="V489" s="121">
        <f t="shared" si="242"/>
        <v>0.01</v>
      </c>
      <c r="W489" s="121">
        <v>0</v>
      </c>
      <c r="X489" s="121">
        <v>1</v>
      </c>
      <c r="Y489" s="128">
        <f t="shared" si="243"/>
        <v>6.1314366077246595E-4</v>
      </c>
      <c r="Z489" s="128">
        <f t="shared" si="244"/>
        <v>0</v>
      </c>
      <c r="AA489" s="75"/>
      <c r="AB489" s="131">
        <f>_xll.BDH(C489,$AB$11,$D$1,$D$1)</f>
        <v>206.7</v>
      </c>
      <c r="AC489" s="131">
        <f t="shared" si="245"/>
        <v>1</v>
      </c>
      <c r="AD489" s="191">
        <f t="shared" si="246"/>
        <v>0.48379293662312534</v>
      </c>
      <c r="AE489" s="133">
        <v>-2608000</v>
      </c>
      <c r="AF489" s="134">
        <f>IF(D489 = D816,1,_xll.BDP(K489,$AF$11)*L489)</f>
        <v>0.876</v>
      </c>
      <c r="AG489" s="135">
        <f>AC489*AE489*V489/AF489 / AI750</f>
        <v>-1.7899964193524986E-4</v>
      </c>
      <c r="AH489" s="301">
        <f>AC489*AE489*V489/AF489 / AI816</f>
        <v>-1.6513542876372056E-4</v>
      </c>
      <c r="AI489" s="78"/>
      <c r="AJ489" s="74"/>
      <c r="AK489" s="66"/>
    </row>
    <row r="490" spans="2:37" s="30" customFormat="1" ht="12" customHeight="1" x14ac:dyDescent="0.2">
      <c r="B490" s="121">
        <v>2207</v>
      </c>
      <c r="C490" s="121" t="s">
        <v>1187</v>
      </c>
      <c r="D490" s="121" t="str">
        <f>_xll.BDP(C490,$D$11)</f>
        <v>GBp</v>
      </c>
      <c r="E490" s="121" t="s">
        <v>1309</v>
      </c>
      <c r="F490" s="122">
        <f>_xll.BDP(C490,$F$11)</f>
        <v>549.6</v>
      </c>
      <c r="G490" s="122">
        <f>_xll.BDP(C490,$G$11)</f>
        <v>542</v>
      </c>
      <c r="H490" s="123">
        <f t="shared" si="236"/>
        <v>-7.6000000000000227</v>
      </c>
      <c r="I490" s="124">
        <f t="shared" si="237"/>
        <v>-1.3828238719068453</v>
      </c>
      <c r="J490" s="125">
        <v>0</v>
      </c>
      <c r="K490" s="121" t="str">
        <f>CONCATENATE(D816,D490, " Curncy")</f>
        <v>EURGBp Curncy</v>
      </c>
      <c r="L490" s="121">
        <f>IF(D490 = D816,1,_xll.BDP(K490,$L$11))</f>
        <v>1</v>
      </c>
      <c r="M490" s="264">
        <f>IF(D490 = D816,1,_xll.BDP(K490,$M$11)*L490)</f>
        <v>0.87560000000000004</v>
      </c>
      <c r="N490" s="127">
        <f t="shared" si="238"/>
        <v>0</v>
      </c>
      <c r="O490" s="128">
        <f>N490 / AA750</f>
        <v>0</v>
      </c>
      <c r="P490" s="276">
        <f>N490 / AA816</f>
        <v>0</v>
      </c>
      <c r="Q490" s="129">
        <f t="shared" si="239"/>
        <v>0</v>
      </c>
      <c r="R490" s="130">
        <f>Q490 / AA750*100</f>
        <v>0</v>
      </c>
      <c r="S490" s="286">
        <f>Q490 / AA816*100</f>
        <v>0</v>
      </c>
      <c r="T490" s="130">
        <f t="shared" si="240"/>
        <v>0</v>
      </c>
      <c r="U490" s="286">
        <f t="shared" si="241"/>
        <v>0</v>
      </c>
      <c r="V490" s="121">
        <f t="shared" si="242"/>
        <v>0.01</v>
      </c>
      <c r="W490" s="121">
        <v>0</v>
      </c>
      <c r="X490" s="121">
        <v>1</v>
      </c>
      <c r="Y490" s="128">
        <f t="shared" si="243"/>
        <v>0</v>
      </c>
      <c r="Z490" s="128">
        <f t="shared" si="244"/>
        <v>0</v>
      </c>
      <c r="AA490" s="75"/>
      <c r="AB490" s="131">
        <f>_xll.BDH(C490,$AB$11,$D$1,$D$1)</f>
        <v>556.6</v>
      </c>
      <c r="AC490" s="131">
        <f t="shared" si="245"/>
        <v>-7</v>
      </c>
      <c r="AD490" s="191">
        <f t="shared" si="246"/>
        <v>-1.2576356449874235</v>
      </c>
      <c r="AE490" s="133">
        <v>0</v>
      </c>
      <c r="AF490" s="134">
        <f>IF(D490 = D816,1,_xll.BDP(K490,$AF$11)*L490)</f>
        <v>0.876</v>
      </c>
      <c r="AG490" s="135">
        <f>AC490*AE490*V490/AF490 / AI750</f>
        <v>0</v>
      </c>
      <c r="AH490" s="301">
        <f>AC490*AE490*V490/AF490 / AI816</f>
        <v>0</v>
      </c>
      <c r="AI490" s="78"/>
      <c r="AJ490" s="74"/>
      <c r="AK490" s="66"/>
    </row>
    <row r="491" spans="2:37" s="30" customFormat="1" ht="12" customHeight="1" x14ac:dyDescent="0.2">
      <c r="B491" s="121">
        <v>70</v>
      </c>
      <c r="C491" s="121" t="s">
        <v>1188</v>
      </c>
      <c r="D491" s="121" t="str">
        <f>_xll.BDP(C491,$D$11)</f>
        <v>GBp</v>
      </c>
      <c r="E491" s="121" t="s">
        <v>1389</v>
      </c>
      <c r="F491" s="122">
        <f>_xll.BDP(C491,$F$11)</f>
        <v>31.75</v>
      </c>
      <c r="G491" s="122">
        <f>_xll.BDP(C491,$G$11)</f>
        <v>32</v>
      </c>
      <c r="H491" s="123">
        <f t="shared" si="236"/>
        <v>0.25</v>
      </c>
      <c r="I491" s="124">
        <f t="shared" si="237"/>
        <v>0.78740157480314954</v>
      </c>
      <c r="J491" s="125">
        <v>0</v>
      </c>
      <c r="K491" s="121" t="str">
        <f>CONCATENATE(D816,D491, " Curncy")</f>
        <v>EURGBp Curncy</v>
      </c>
      <c r="L491" s="121">
        <f>IF(D491 = D816,1,_xll.BDP(K491,$L$11))</f>
        <v>1</v>
      </c>
      <c r="M491" s="264">
        <f>IF(D491 = D816,1,_xll.BDP(K491,$M$11)*L491)</f>
        <v>0.87560000000000004</v>
      </c>
      <c r="N491" s="127">
        <f t="shared" si="238"/>
        <v>0</v>
      </c>
      <c r="O491" s="128">
        <f>N491 / AA750</f>
        <v>0</v>
      </c>
      <c r="P491" s="276">
        <f>N491 / AA816</f>
        <v>0</v>
      </c>
      <c r="Q491" s="129">
        <f t="shared" si="239"/>
        <v>0</v>
      </c>
      <c r="R491" s="130">
        <f>Q491 / AA750*100</f>
        <v>0</v>
      </c>
      <c r="S491" s="286">
        <f>Q491 / AA816*100</f>
        <v>0</v>
      </c>
      <c r="T491" s="130">
        <f t="shared" si="240"/>
        <v>0</v>
      </c>
      <c r="U491" s="286">
        <f t="shared" si="241"/>
        <v>0</v>
      </c>
      <c r="V491" s="121">
        <f t="shared" si="242"/>
        <v>0.01</v>
      </c>
      <c r="W491" s="121">
        <v>0</v>
      </c>
      <c r="X491" s="121">
        <v>1</v>
      </c>
      <c r="Y491" s="128">
        <f t="shared" si="243"/>
        <v>0</v>
      </c>
      <c r="Z491" s="128">
        <f t="shared" si="244"/>
        <v>0</v>
      </c>
      <c r="AA491" s="75"/>
      <c r="AB491" s="131">
        <f>_xll.BDH(C491,$AB$11,$D$1,$D$1)</f>
        <v>32.4</v>
      </c>
      <c r="AC491" s="131">
        <f t="shared" si="245"/>
        <v>-0.64999999999999858</v>
      </c>
      <c r="AD491" s="191">
        <f t="shared" si="246"/>
        <v>-2.0061728395061684</v>
      </c>
      <c r="AE491" s="133">
        <v>0</v>
      </c>
      <c r="AF491" s="134">
        <f>IF(D491 = D816,1,_xll.BDP(K491,$AF$11)*L491)</f>
        <v>0.876</v>
      </c>
      <c r="AG491" s="135">
        <f>AC491*AE491*V491/AF491 / AI750</f>
        <v>0</v>
      </c>
      <c r="AH491" s="301">
        <f>AC491*AE491*V491/AF491 / AI816</f>
        <v>0</v>
      </c>
      <c r="AI491" s="78"/>
      <c r="AJ491" s="74"/>
      <c r="AK491" s="66"/>
    </row>
    <row r="492" spans="2:37" s="30" customFormat="1" ht="12" customHeight="1" x14ac:dyDescent="0.2">
      <c r="B492" s="121">
        <v>6110</v>
      </c>
      <c r="C492" s="121" t="s">
        <v>105</v>
      </c>
      <c r="D492" s="121" t="str">
        <f>_xll.BDP(C492,$D$11)</f>
        <v>GBp</v>
      </c>
      <c r="E492" s="121" t="s">
        <v>488</v>
      </c>
      <c r="F492" s="122">
        <f>_xll.BDP(C492,$F$11)</f>
        <v>144.15</v>
      </c>
      <c r="G492" s="122">
        <f>_xll.BDP(C492,$G$11)</f>
        <v>143.35</v>
      </c>
      <c r="H492" s="123">
        <f t="shared" si="236"/>
        <v>-0.80000000000001137</v>
      </c>
      <c r="I492" s="124">
        <f t="shared" si="237"/>
        <v>-0.55497745404093746</v>
      </c>
      <c r="J492" s="125">
        <v>-3504000</v>
      </c>
      <c r="K492" s="121" t="str">
        <f>CONCATENATE(D816,D492, " Curncy")</f>
        <v>EURGBp Curncy</v>
      </c>
      <c r="L492" s="121">
        <f>IF(D492 = D816,1,_xll.BDP(K492,$L$11))</f>
        <v>1</v>
      </c>
      <c r="M492" s="264">
        <f>IF(D492 = D816,1,_xll.BDP(K492,$M$11)*L492)</f>
        <v>0.87560000000000004</v>
      </c>
      <c r="N492" s="127">
        <f t="shared" si="238"/>
        <v>32014.61854728232</v>
      </c>
      <c r="O492" s="128">
        <f>N492 / AA750</f>
        <v>1.9383393967401354E-4</v>
      </c>
      <c r="P492" s="276">
        <f>N492 / AA816</f>
        <v>1.7873612992572321E-4</v>
      </c>
      <c r="Q492" s="129">
        <f t="shared" si="239"/>
        <v>-5736619.4609410688</v>
      </c>
      <c r="R492" s="130">
        <f>Q492 / AA750*100</f>
        <v>-3.4732619065336805</v>
      </c>
      <c r="S492" s="286">
        <f>Q492 / AA816*100</f>
        <v>-3.2027280281065074</v>
      </c>
      <c r="T492" s="130">
        <f t="shared" si="240"/>
        <v>-3.4732619065336805</v>
      </c>
      <c r="U492" s="286">
        <f t="shared" si="241"/>
        <v>0</v>
      </c>
      <c r="V492" s="121">
        <f t="shared" si="242"/>
        <v>0.01</v>
      </c>
      <c r="W492" s="121">
        <v>0</v>
      </c>
      <c r="X492" s="121">
        <v>1</v>
      </c>
      <c r="Y492" s="128">
        <f t="shared" si="243"/>
        <v>1.9383393967401354E-4</v>
      </c>
      <c r="Z492" s="128">
        <f t="shared" si="244"/>
        <v>0</v>
      </c>
      <c r="AA492" s="75"/>
      <c r="AB492" s="131">
        <f>_xll.BDH(C492,$AB$11,$D$1,$D$1)</f>
        <v>145.1</v>
      </c>
      <c r="AC492" s="131">
        <f t="shared" si="245"/>
        <v>-0.94999999999998863</v>
      </c>
      <c r="AD492" s="191">
        <f t="shared" si="246"/>
        <v>-0.65472088215023339</v>
      </c>
      <c r="AE492" s="133">
        <v>-3504000</v>
      </c>
      <c r="AF492" s="134">
        <f>IF(D492 = D816,1,_xll.BDP(K492,$AF$11)*L492)</f>
        <v>0.876</v>
      </c>
      <c r="AG492" s="135">
        <f>AC492*AE492*V492/AF492 / AI750</f>
        <v>2.2847162886275021E-4</v>
      </c>
      <c r="AH492" s="301">
        <f>AC492*AE492*V492/AF492 / AI816</f>
        <v>2.107756193514825E-4</v>
      </c>
      <c r="AI492" s="78"/>
      <c r="AJ492" s="74"/>
      <c r="AK492" s="66"/>
    </row>
    <row r="493" spans="2:37" s="30" customFormat="1" ht="12" customHeight="1" x14ac:dyDescent="0.2">
      <c r="B493" s="121">
        <v>19</v>
      </c>
      <c r="C493" s="121"/>
      <c r="D493" s="121" t="s">
        <v>83</v>
      </c>
      <c r="E493" s="121" t="s">
        <v>104</v>
      </c>
      <c r="F493" s="122">
        <v>198.5</v>
      </c>
      <c r="G493" s="122">
        <v>198.5</v>
      </c>
      <c r="H493" s="123">
        <f t="shared" si="236"/>
        <v>0</v>
      </c>
      <c r="I493" s="124">
        <f t="shared" si="237"/>
        <v>0</v>
      </c>
      <c r="J493" s="125">
        <v>6346</v>
      </c>
      <c r="K493" s="121" t="str">
        <f>CONCATENATE(D816,D493, " Curncy")</f>
        <v>EURGBP Curncy</v>
      </c>
      <c r="L493" s="121">
        <f>IF(D493 = D816,1,_xll.BDP(K493,$L$11))</f>
        <v>1</v>
      </c>
      <c r="M493" s="264">
        <f>IF(D493 = D816,1,_xll.BDP(K493,$M$11)*L493)</f>
        <v>0.87560000000000004</v>
      </c>
      <c r="N493" s="127">
        <f t="shared" si="238"/>
        <v>0</v>
      </c>
      <c r="O493" s="128">
        <f>N493 / AA750</f>
        <v>0</v>
      </c>
      <c r="P493" s="276">
        <f>N493 / AA816</f>
        <v>0</v>
      </c>
      <c r="Q493" s="129">
        <f t="shared" si="239"/>
        <v>1438648.9264504339</v>
      </c>
      <c r="R493" s="130">
        <f>Q493 / AA750*100</f>
        <v>0.87103642609338461</v>
      </c>
      <c r="S493" s="286">
        <f>Q493 / AA816*100</f>
        <v>0.80319102055137603</v>
      </c>
      <c r="T493" s="130">
        <f t="shared" si="240"/>
        <v>0</v>
      </c>
      <c r="U493" s="286">
        <f t="shared" si="241"/>
        <v>0.87103642609338461</v>
      </c>
      <c r="V493" s="121">
        <f t="shared" si="242"/>
        <v>1</v>
      </c>
      <c r="W493" s="121">
        <v>1</v>
      </c>
      <c r="X493" s="121">
        <v>1</v>
      </c>
      <c r="Y493" s="128">
        <f t="shared" si="243"/>
        <v>0</v>
      </c>
      <c r="Z493" s="128">
        <f t="shared" si="244"/>
        <v>0</v>
      </c>
      <c r="AA493" s="75"/>
      <c r="AB493" s="131">
        <v>198.5</v>
      </c>
      <c r="AC493" s="131">
        <f t="shared" si="245"/>
        <v>0</v>
      </c>
      <c r="AD493" s="191">
        <f t="shared" si="246"/>
        <v>0</v>
      </c>
      <c r="AE493" s="133">
        <v>6346</v>
      </c>
      <c r="AF493" s="134">
        <f>IF(D493 = D816,1,_xll.BDP(K493,$AF$11)*L493)</f>
        <v>0.876</v>
      </c>
      <c r="AG493" s="135">
        <f>AC493*AE493*V493/AF493 / AI750</f>
        <v>0</v>
      </c>
      <c r="AH493" s="301">
        <f>AC493*AE493*V493/AF493 / AI816</f>
        <v>0</v>
      </c>
      <c r="AI493" s="78"/>
      <c r="AJ493" s="74"/>
      <c r="AK493" s="66"/>
    </row>
    <row r="494" spans="2:37" s="30" customFormat="1" ht="12" customHeight="1" x14ac:dyDescent="0.2">
      <c r="B494" s="121">
        <v>469</v>
      </c>
      <c r="C494" s="121"/>
      <c r="D494" s="121" t="s">
        <v>83</v>
      </c>
      <c r="E494" s="121" t="s">
        <v>103</v>
      </c>
      <c r="F494" s="122">
        <v>198.5</v>
      </c>
      <c r="G494" s="122">
        <v>198.5</v>
      </c>
      <c r="H494" s="123">
        <f t="shared" si="236"/>
        <v>0</v>
      </c>
      <c r="I494" s="124">
        <f t="shared" si="237"/>
        <v>0</v>
      </c>
      <c r="J494" s="125">
        <v>3677</v>
      </c>
      <c r="K494" s="121" t="str">
        <f>CONCATENATE(D816,D494, " Curncy")</f>
        <v>EURGBP Curncy</v>
      </c>
      <c r="L494" s="121">
        <f>IF(D494 = D816,1,_xll.BDP(K494,$L$11))</f>
        <v>1</v>
      </c>
      <c r="M494" s="264">
        <f>IF(D494 = D816,1,_xll.BDP(K494,$M$11)*L494)</f>
        <v>0.87560000000000004</v>
      </c>
      <c r="N494" s="127">
        <f t="shared" si="238"/>
        <v>0</v>
      </c>
      <c r="O494" s="128">
        <f>N494 / AA750</f>
        <v>0</v>
      </c>
      <c r="P494" s="276">
        <f>N494 / AA816</f>
        <v>0</v>
      </c>
      <c r="Q494" s="129">
        <f t="shared" si="239"/>
        <v>833582.11512105982</v>
      </c>
      <c r="R494" s="130">
        <f>Q494 / AA750*100</f>
        <v>0.50469601934216435</v>
      </c>
      <c r="S494" s="286">
        <f>Q494 / AA816*100</f>
        <v>0.46538502719309954</v>
      </c>
      <c r="T494" s="130">
        <f t="shared" si="240"/>
        <v>0</v>
      </c>
      <c r="U494" s="286">
        <f t="shared" si="241"/>
        <v>0.50469601934216435</v>
      </c>
      <c r="V494" s="121">
        <f t="shared" si="242"/>
        <v>1</v>
      </c>
      <c r="W494" s="121">
        <v>1</v>
      </c>
      <c r="X494" s="121">
        <v>1</v>
      </c>
      <c r="Y494" s="128">
        <f t="shared" si="243"/>
        <v>0</v>
      </c>
      <c r="Z494" s="128">
        <f t="shared" si="244"/>
        <v>0</v>
      </c>
      <c r="AA494" s="75"/>
      <c r="AB494" s="131">
        <v>198.5</v>
      </c>
      <c r="AC494" s="131">
        <f t="shared" si="245"/>
        <v>0</v>
      </c>
      <c r="AD494" s="191">
        <f t="shared" si="246"/>
        <v>0</v>
      </c>
      <c r="AE494" s="133">
        <v>3677</v>
      </c>
      <c r="AF494" s="134">
        <f>IF(D494 = D816,1,_xll.BDP(K494,$AF$11)*L494)</f>
        <v>0.876</v>
      </c>
      <c r="AG494" s="135">
        <f>AC494*AE494*V494/AF494 / AI750</f>
        <v>0</v>
      </c>
      <c r="AH494" s="301">
        <f>AC494*AE494*V494/AF494 / AI816</f>
        <v>0</v>
      </c>
      <c r="AI494" s="78"/>
      <c r="AJ494" s="74"/>
      <c r="AK494" s="66"/>
    </row>
    <row r="495" spans="2:37" s="30" customFormat="1" ht="12" customHeight="1" x14ac:dyDescent="0.2">
      <c r="B495" s="121">
        <v>4083</v>
      </c>
      <c r="C495" s="121" t="s">
        <v>1226</v>
      </c>
      <c r="D495" s="121" t="str">
        <f>_xll.BDP(C495,$D$11)</f>
        <v>GBp</v>
      </c>
      <c r="E495" s="121" t="s">
        <v>1343</v>
      </c>
      <c r="F495" s="122">
        <f>_xll.BDP(C495,$F$11)</f>
        <v>238.8</v>
      </c>
      <c r="G495" s="122">
        <f>_xll.BDP(C495,$G$11)</f>
        <v>235.1</v>
      </c>
      <c r="H495" s="123">
        <f t="shared" si="236"/>
        <v>-3.7000000000000171</v>
      </c>
      <c r="I495" s="124">
        <f t="shared" si="237"/>
        <v>-1.5494137353433908</v>
      </c>
      <c r="J495" s="125">
        <v>0</v>
      </c>
      <c r="K495" s="121" t="str">
        <f>CONCATENATE(D816,D495, " Curncy")</f>
        <v>EURGBp Curncy</v>
      </c>
      <c r="L495" s="121">
        <f>IF(D495 = D816,1,_xll.BDP(K495,$L$11))</f>
        <v>1</v>
      </c>
      <c r="M495" s="264">
        <f>IF(D495 = D816,1,_xll.BDP(K495,$M$11)*L495)</f>
        <v>0.87560000000000004</v>
      </c>
      <c r="N495" s="127">
        <f t="shared" si="238"/>
        <v>0</v>
      </c>
      <c r="O495" s="128">
        <f>N495 / AA750</f>
        <v>0</v>
      </c>
      <c r="P495" s="276">
        <f>N495 / AA816</f>
        <v>0</v>
      </c>
      <c r="Q495" s="129">
        <f t="shared" si="239"/>
        <v>0</v>
      </c>
      <c r="R495" s="130">
        <f>Q495 / AA750*100</f>
        <v>0</v>
      </c>
      <c r="S495" s="286">
        <f>Q495 / AA816*100</f>
        <v>0</v>
      </c>
      <c r="T495" s="130">
        <f t="shared" si="240"/>
        <v>0</v>
      </c>
      <c r="U495" s="286">
        <f t="shared" si="241"/>
        <v>0</v>
      </c>
      <c r="V495" s="121">
        <f t="shared" si="242"/>
        <v>0.01</v>
      </c>
      <c r="W495" s="121">
        <v>0</v>
      </c>
      <c r="X495" s="121">
        <v>1</v>
      </c>
      <c r="Y495" s="128">
        <f t="shared" si="243"/>
        <v>0</v>
      </c>
      <c r="Z495" s="128">
        <f t="shared" si="244"/>
        <v>0</v>
      </c>
      <c r="AA495" s="75"/>
      <c r="AB495" s="131">
        <f>_xll.BDH(C495,$AB$11,$D$1,$D$1)</f>
        <v>229.2</v>
      </c>
      <c r="AC495" s="131">
        <f t="shared" si="245"/>
        <v>9.6000000000000227</v>
      </c>
      <c r="AD495" s="191">
        <f t="shared" si="246"/>
        <v>4.1884816753926799</v>
      </c>
      <c r="AE495" s="133">
        <v>0</v>
      </c>
      <c r="AF495" s="134">
        <f>IF(D495 = D816,1,_xll.BDP(K495,$AF$11)*L495)</f>
        <v>0.876</v>
      </c>
      <c r="AG495" s="135">
        <f>AC495*AE495*V495/AF495 / AI750</f>
        <v>0</v>
      </c>
      <c r="AH495" s="301">
        <f>AC495*AE495*V495/AF495 / AI816</f>
        <v>0</v>
      </c>
      <c r="AI495" s="78"/>
      <c r="AJ495" s="74"/>
      <c r="AK495" s="66"/>
    </row>
    <row r="496" spans="2:37" s="30" customFormat="1" ht="12" customHeight="1" x14ac:dyDescent="0.2">
      <c r="B496" s="121">
        <v>6003</v>
      </c>
      <c r="C496" s="121" t="s">
        <v>1189</v>
      </c>
      <c r="D496" s="121" t="str">
        <f>_xll.BDP(C496,$D$11)</f>
        <v>GBp</v>
      </c>
      <c r="E496" s="121" t="s">
        <v>1310</v>
      </c>
      <c r="F496" s="122">
        <f>_xll.BDP(C496,$F$11)</f>
        <v>1282</v>
      </c>
      <c r="G496" s="122">
        <f>_xll.BDP(C496,$G$11)</f>
        <v>1280</v>
      </c>
      <c r="H496" s="123">
        <f t="shared" ref="H496:H527" si="247">IF(OR(OR(G496="#N/A N/A",G496="#N/A Real Time"),OR(F496="#N/A N/A",F496="#N/A Real Time")),0,  G496 - F496)</f>
        <v>-2</v>
      </c>
      <c r="I496" s="124">
        <f t="shared" ref="I496:I527" si="248">IF(OR(F496=0,F496="#N/A N/A"),0,H496 / F496*100)</f>
        <v>-0.15600624024960999</v>
      </c>
      <c r="J496" s="125">
        <v>0</v>
      </c>
      <c r="K496" s="121" t="str">
        <f>CONCATENATE(D816,D496, " Curncy")</f>
        <v>EURGBp Curncy</v>
      </c>
      <c r="L496" s="121">
        <f>IF(D496 = D816,1,_xll.BDP(K496,$L$11))</f>
        <v>1</v>
      </c>
      <c r="M496" s="264">
        <f>IF(D496 = D816,1,_xll.BDP(K496,$M$11)*L496)</f>
        <v>0.87560000000000004</v>
      </c>
      <c r="N496" s="127">
        <f t="shared" ref="N496:N527" si="249">H496*J496*V496/M496</f>
        <v>0</v>
      </c>
      <c r="O496" s="128">
        <f>N496 / AA750</f>
        <v>0</v>
      </c>
      <c r="P496" s="276">
        <f>N496 / AA816</f>
        <v>0</v>
      </c>
      <c r="Q496" s="129">
        <f t="shared" ref="Q496:Q527" si="250">IF(J496=0,0,G496*J496*V496/M496)</f>
        <v>0</v>
      </c>
      <c r="R496" s="130">
        <f>Q496 / AA750*100</f>
        <v>0</v>
      </c>
      <c r="S496" s="286">
        <f>Q496 / AA816*100</f>
        <v>0</v>
      </c>
      <c r="T496" s="130">
        <f t="shared" ref="T496:T527" si="251">IF(S496&lt;0,R496,0)</f>
        <v>0</v>
      </c>
      <c r="U496" s="286">
        <f t="shared" ref="U496:U527" si="252">IF(S496&gt;0,R496,0)</f>
        <v>0</v>
      </c>
      <c r="V496" s="121">
        <f t="shared" ref="V496:V527" si="253">IF(EXACT(D496,UPPER(D496)),1,0.01)/X496</f>
        <v>0.01</v>
      </c>
      <c r="W496" s="121">
        <v>0</v>
      </c>
      <c r="X496" s="121">
        <v>1</v>
      </c>
      <c r="Y496" s="128">
        <f t="shared" ref="Y496:Y527" si="254">IF(AND(S496&lt;0,O496&gt;0),O496,0)</f>
        <v>0</v>
      </c>
      <c r="Z496" s="128">
        <f t="shared" ref="Z496:Z527" si="255">IF(AND(S496&gt;0,O496&gt;0),O496,0)</f>
        <v>0</v>
      </c>
      <c r="AA496" s="75"/>
      <c r="AB496" s="131">
        <f>_xll.BDH(C496,$AB$11,$D$1,$D$1)</f>
        <v>1288</v>
      </c>
      <c r="AC496" s="131">
        <f t="shared" ref="AC496:AC527" si="256">IF(OR(OR(F496="#N/A N/A",F496="#N/A Real Time"),OR(AB496="#N/A N/A",AB496="#N/A Real Time")),0,  F496 - AB496)</f>
        <v>-6</v>
      </c>
      <c r="AD496" s="191">
        <f t="shared" ref="AD496:AD527" si="257">IF(OR(AB496=0,AB496="#N/A N/A"),0,AC496 / AB496*100)</f>
        <v>-0.46583850931677018</v>
      </c>
      <c r="AE496" s="133">
        <v>0</v>
      </c>
      <c r="AF496" s="134">
        <f>IF(D496 = D816,1,_xll.BDP(K496,$AF$11)*L496)</f>
        <v>0.876</v>
      </c>
      <c r="AG496" s="135">
        <f>AC496*AE496*V496/AF496 / AI750</f>
        <v>0</v>
      </c>
      <c r="AH496" s="301">
        <f>AC496*AE496*V496/AF496 / AI816</f>
        <v>0</v>
      </c>
      <c r="AI496" s="78"/>
      <c r="AJ496" s="74"/>
      <c r="AK496" s="66"/>
    </row>
    <row r="497" spans="1:37" s="30" customFormat="1" ht="12" customHeight="1" x14ac:dyDescent="0.2">
      <c r="B497" s="121">
        <v>10273</v>
      </c>
      <c r="C497" s="121" t="s">
        <v>1190</v>
      </c>
      <c r="D497" s="121" t="str">
        <f>_xll.BDP(C497,$D$11)</f>
        <v>GBp</v>
      </c>
      <c r="E497" s="121" t="s">
        <v>1311</v>
      </c>
      <c r="F497" s="122">
        <f>_xll.BDP(C497,$F$11)</f>
        <v>3042</v>
      </c>
      <c r="G497" s="122">
        <f>_xll.BDP(C497,$G$11)</f>
        <v>2994</v>
      </c>
      <c r="H497" s="123">
        <f t="shared" si="247"/>
        <v>-48</v>
      </c>
      <c r="I497" s="124">
        <f t="shared" si="248"/>
        <v>-1.5779092702169626</v>
      </c>
      <c r="J497" s="125">
        <v>0</v>
      </c>
      <c r="K497" s="121" t="str">
        <f>CONCATENATE(D816,D497, " Curncy")</f>
        <v>EURGBp Curncy</v>
      </c>
      <c r="L497" s="121">
        <f>IF(D497 = D816,1,_xll.BDP(K497,$L$11))</f>
        <v>1</v>
      </c>
      <c r="M497" s="264">
        <f>IF(D497 = D816,1,_xll.BDP(K497,$M$11)*L497)</f>
        <v>0.87560000000000004</v>
      </c>
      <c r="N497" s="127">
        <f t="shared" si="249"/>
        <v>0</v>
      </c>
      <c r="O497" s="128">
        <f>N497 / AA750</f>
        <v>0</v>
      </c>
      <c r="P497" s="276">
        <f>N497 / AA816</f>
        <v>0</v>
      </c>
      <c r="Q497" s="129">
        <f t="shared" si="250"/>
        <v>0</v>
      </c>
      <c r="R497" s="130">
        <f>Q497 / AA750*100</f>
        <v>0</v>
      </c>
      <c r="S497" s="286">
        <f>Q497 / AA816*100</f>
        <v>0</v>
      </c>
      <c r="T497" s="130">
        <f t="shared" si="251"/>
        <v>0</v>
      </c>
      <c r="U497" s="286">
        <f t="shared" si="252"/>
        <v>0</v>
      </c>
      <c r="V497" s="121">
        <f t="shared" si="253"/>
        <v>0.01</v>
      </c>
      <c r="W497" s="121">
        <v>0</v>
      </c>
      <c r="X497" s="121">
        <v>1</v>
      </c>
      <c r="Y497" s="128">
        <f t="shared" si="254"/>
        <v>0</v>
      </c>
      <c r="Z497" s="128">
        <f t="shared" si="255"/>
        <v>0</v>
      </c>
      <c r="AA497" s="75"/>
      <c r="AB497" s="131">
        <f>_xll.BDH(C497,$AB$11,$D$1,$D$1)</f>
        <v>3067</v>
      </c>
      <c r="AC497" s="131">
        <f t="shared" si="256"/>
        <v>-25</v>
      </c>
      <c r="AD497" s="191">
        <f t="shared" si="257"/>
        <v>-0.81512879034887509</v>
      </c>
      <c r="AE497" s="133">
        <v>0</v>
      </c>
      <c r="AF497" s="134">
        <f>IF(D497 = D816,1,_xll.BDP(K497,$AF$11)*L497)</f>
        <v>0.876</v>
      </c>
      <c r="AG497" s="135">
        <f>AC497*AE497*V497/AF497 / AI750</f>
        <v>0</v>
      </c>
      <c r="AH497" s="301">
        <f>AC497*AE497*V497/AF497 / AI816</f>
        <v>0</v>
      </c>
      <c r="AI497" s="78"/>
      <c r="AJ497" s="74"/>
      <c r="AK497" s="66"/>
    </row>
    <row r="498" spans="1:37" s="30" customFormat="1" ht="12" customHeight="1" x14ac:dyDescent="0.2">
      <c r="B498" s="121">
        <v>10162</v>
      </c>
      <c r="C498" s="121" t="s">
        <v>1191</v>
      </c>
      <c r="D498" s="121" t="str">
        <f>_xll.BDP(C498,$D$11)</f>
        <v>GBp</v>
      </c>
      <c r="E498" s="121" t="s">
        <v>1312</v>
      </c>
      <c r="F498" s="122">
        <f>_xll.BDP(C498,$F$11)</f>
        <v>9.17</v>
      </c>
      <c r="G498" s="122">
        <f>_xll.BDP(C498,$G$11)</f>
        <v>9.17</v>
      </c>
      <c r="H498" s="123">
        <f t="shared" si="247"/>
        <v>0</v>
      </c>
      <c r="I498" s="124">
        <f t="shared" si="248"/>
        <v>0</v>
      </c>
      <c r="J498" s="125">
        <v>0</v>
      </c>
      <c r="K498" s="121" t="str">
        <f>CONCATENATE(D816,D498, " Curncy")</f>
        <v>EURGBp Curncy</v>
      </c>
      <c r="L498" s="121">
        <f>IF(D498 = D816,1,_xll.BDP(K498,$L$11))</f>
        <v>1</v>
      </c>
      <c r="M498" s="264">
        <f>IF(D498 = D816,1,_xll.BDP(K498,$M$11)*L498)</f>
        <v>0.87560000000000004</v>
      </c>
      <c r="N498" s="127">
        <f t="shared" si="249"/>
        <v>0</v>
      </c>
      <c r="O498" s="128">
        <f>N498 / AA750</f>
        <v>0</v>
      </c>
      <c r="P498" s="276">
        <f>N498 / AA816</f>
        <v>0</v>
      </c>
      <c r="Q498" s="129">
        <f t="shared" si="250"/>
        <v>0</v>
      </c>
      <c r="R498" s="130">
        <f>Q498 / AA750*100</f>
        <v>0</v>
      </c>
      <c r="S498" s="286">
        <f>Q498 / AA816*100</f>
        <v>0</v>
      </c>
      <c r="T498" s="130">
        <f t="shared" si="251"/>
        <v>0</v>
      </c>
      <c r="U498" s="286">
        <f t="shared" si="252"/>
        <v>0</v>
      </c>
      <c r="V498" s="121">
        <f t="shared" si="253"/>
        <v>0.01</v>
      </c>
      <c r="W498" s="121">
        <v>0</v>
      </c>
      <c r="X498" s="121">
        <v>1</v>
      </c>
      <c r="Y498" s="128">
        <f t="shared" si="254"/>
        <v>0</v>
      </c>
      <c r="Z498" s="128">
        <f t="shared" si="255"/>
        <v>0</v>
      </c>
      <c r="AA498" s="75"/>
      <c r="AB498" s="131">
        <f>_xll.BDH(C498,$AB$11,$D$1,$D$1)</f>
        <v>9.15</v>
      </c>
      <c r="AC498" s="131">
        <f t="shared" si="256"/>
        <v>1.9999999999999574E-2</v>
      </c>
      <c r="AD498" s="191">
        <f t="shared" si="257"/>
        <v>0.2185792349726729</v>
      </c>
      <c r="AE498" s="133">
        <v>0</v>
      </c>
      <c r="AF498" s="134">
        <f>IF(D498 = D816,1,_xll.BDP(K498,$AF$11)*L498)</f>
        <v>0.876</v>
      </c>
      <c r="AG498" s="135">
        <f>AC498*AE498*V498/AF498 / AI750</f>
        <v>0</v>
      </c>
      <c r="AH498" s="301">
        <f>AC498*AE498*V498/AF498 / AI816</f>
        <v>0</v>
      </c>
      <c r="AI498" s="78"/>
      <c r="AJ498" s="74"/>
      <c r="AK498" s="66"/>
    </row>
    <row r="499" spans="1:37" s="30" customFormat="1" ht="12" customHeight="1" x14ac:dyDescent="0.2">
      <c r="B499" s="121">
        <v>24000</v>
      </c>
      <c r="C499" s="121" t="s">
        <v>102</v>
      </c>
      <c r="D499" s="121" t="str">
        <f>_xll.BDP(C499,$D$11)</f>
        <v>GBp</v>
      </c>
      <c r="E499" s="121" t="s">
        <v>489</v>
      </c>
      <c r="F499" s="122">
        <f>_xll.BDP(C499,$F$11)</f>
        <v>136.19999999999999</v>
      </c>
      <c r="G499" s="122">
        <f>_xll.BDP(C499,$G$11)</f>
        <v>136.5</v>
      </c>
      <c r="H499" s="123">
        <f t="shared" si="247"/>
        <v>0.30000000000001137</v>
      </c>
      <c r="I499" s="124">
        <f t="shared" si="248"/>
        <v>0.22026431718062509</v>
      </c>
      <c r="J499" s="125">
        <v>-2332000</v>
      </c>
      <c r="K499" s="121" t="str">
        <f>CONCATENATE(D816,D499, " Curncy")</f>
        <v>EURGBp Curncy</v>
      </c>
      <c r="L499" s="121">
        <f>IF(D499 = D816,1,_xll.BDP(K499,$L$11))</f>
        <v>1</v>
      </c>
      <c r="M499" s="264">
        <f>IF(D499 = D816,1,_xll.BDP(K499,$M$11)*L499)</f>
        <v>0.87560000000000004</v>
      </c>
      <c r="N499" s="127">
        <f t="shared" si="249"/>
        <v>-7989.9497487440212</v>
      </c>
      <c r="O499" s="128">
        <f>N499 / AA750</f>
        <v>-4.8375508060767363E-5</v>
      </c>
      <c r="P499" s="276">
        <f>N499 / AA816</f>
        <v>-4.4607518727182832E-5</v>
      </c>
      <c r="Q499" s="129">
        <f t="shared" si="250"/>
        <v>-3635427.1356783919</v>
      </c>
      <c r="R499" s="130">
        <f>Q499 / AA750*100</f>
        <v>-2.2010856167648316</v>
      </c>
      <c r="S499" s="286">
        <f>Q499 / AA816*100</f>
        <v>-2.0296421020867421</v>
      </c>
      <c r="T499" s="130">
        <f t="shared" si="251"/>
        <v>-2.2010856167648316</v>
      </c>
      <c r="U499" s="286">
        <f t="shared" si="252"/>
        <v>0</v>
      </c>
      <c r="V499" s="121">
        <f t="shared" si="253"/>
        <v>0.01</v>
      </c>
      <c r="W499" s="121">
        <v>0</v>
      </c>
      <c r="X499" s="121">
        <v>1</v>
      </c>
      <c r="Y499" s="128">
        <f t="shared" si="254"/>
        <v>0</v>
      </c>
      <c r="Z499" s="128">
        <f t="shared" si="255"/>
        <v>0</v>
      </c>
      <c r="AA499" s="75"/>
      <c r="AB499" s="131">
        <f>_xll.BDH(C499,$AB$11,$D$1,$D$1)</f>
        <v>134.9</v>
      </c>
      <c r="AC499" s="131">
        <f t="shared" si="256"/>
        <v>1.2999999999999829</v>
      </c>
      <c r="AD499" s="191">
        <f t="shared" si="257"/>
        <v>0.96367679762785985</v>
      </c>
      <c r="AE499" s="133">
        <v>-2332000</v>
      </c>
      <c r="AF499" s="134">
        <f>IF(D499 = D816,1,_xll.BDP(K499,$AF$11)*L499)</f>
        <v>0.876</v>
      </c>
      <c r="AG499" s="135">
        <f>AC499*AE499*V499/AF499 / AI750</f>
        <v>-2.0807335678331914E-4</v>
      </c>
      <c r="AH499" s="301">
        <f>AC499*AE499*V499/AF499 / AI816</f>
        <v>-1.919572721779481E-4</v>
      </c>
      <c r="AI499" s="78"/>
      <c r="AJ499" s="74"/>
      <c r="AK499" s="66"/>
    </row>
    <row r="500" spans="1:37" s="30" customFormat="1" ht="12" customHeight="1" x14ac:dyDescent="0.2">
      <c r="B500" s="121">
        <v>10254</v>
      </c>
      <c r="C500" s="121" t="s">
        <v>101</v>
      </c>
      <c r="D500" s="121" t="str">
        <f>_xll.BDP(C500,$D$11)</f>
        <v>GBp</v>
      </c>
      <c r="E500" s="121" t="s">
        <v>490</v>
      </c>
      <c r="F500" s="122">
        <f>_xll.BDP(C500,$F$11)</f>
        <v>471.6</v>
      </c>
      <c r="G500" s="122">
        <f>_xll.BDP(C500,$G$11)</f>
        <v>468.4</v>
      </c>
      <c r="H500" s="123">
        <f t="shared" si="247"/>
        <v>-3.2000000000000455</v>
      </c>
      <c r="I500" s="124">
        <f t="shared" si="248"/>
        <v>-0.67854113655641335</v>
      </c>
      <c r="J500" s="125">
        <v>-330000</v>
      </c>
      <c r="K500" s="121" t="str">
        <f>CONCATENATE(D816,D500, " Curncy")</f>
        <v>EURGBp Curncy</v>
      </c>
      <c r="L500" s="121">
        <f>IF(D500 = D816,1,_xll.BDP(K500,$L$11))</f>
        <v>1</v>
      </c>
      <c r="M500" s="264">
        <f>IF(D500 = D816,1,_xll.BDP(K500,$M$11)*L500)</f>
        <v>0.87560000000000004</v>
      </c>
      <c r="N500" s="127">
        <f t="shared" si="249"/>
        <v>12060.301507537859</v>
      </c>
      <c r="O500" s="128">
        <f>N500 / AA750</f>
        <v>7.3019634808703718E-5</v>
      </c>
      <c r="P500" s="276">
        <f>N500 / AA816</f>
        <v>6.7332103739142302E-5</v>
      </c>
      <c r="Q500" s="129">
        <f t="shared" si="250"/>
        <v>-1765326.6331658291</v>
      </c>
      <c r="R500" s="130">
        <f>Q500 / AA750*100</f>
        <v>-1.0688249045123857</v>
      </c>
      <c r="S500" s="286">
        <f>Q500 / AA816*100</f>
        <v>-0.98557366848168149</v>
      </c>
      <c r="T500" s="130">
        <f t="shared" si="251"/>
        <v>-1.0688249045123857</v>
      </c>
      <c r="U500" s="286">
        <f t="shared" si="252"/>
        <v>0</v>
      </c>
      <c r="V500" s="121">
        <f t="shared" si="253"/>
        <v>0.01</v>
      </c>
      <c r="W500" s="121">
        <v>0</v>
      </c>
      <c r="X500" s="121">
        <v>1</v>
      </c>
      <c r="Y500" s="128">
        <f t="shared" si="254"/>
        <v>7.3019634808703718E-5</v>
      </c>
      <c r="Z500" s="128">
        <f t="shared" si="255"/>
        <v>0</v>
      </c>
      <c r="AA500" s="75"/>
      <c r="AB500" s="131">
        <f>_xll.BDH(C500,$AB$11,$D$1,$D$1)</f>
        <v>476.5</v>
      </c>
      <c r="AC500" s="131">
        <f t="shared" si="256"/>
        <v>-4.8999999999999773</v>
      </c>
      <c r="AD500" s="191">
        <f t="shared" si="257"/>
        <v>-1.0283315844700898</v>
      </c>
      <c r="AE500" s="133">
        <v>-330000</v>
      </c>
      <c r="AF500" s="134">
        <f>IF(D500 = D816,1,_xll.BDP(K500,$AF$11)*L500)</f>
        <v>0.876</v>
      </c>
      <c r="AG500" s="135">
        <f>AC500*AE500*V500/AF500 / AI750</f>
        <v>1.1098252339313561E-4</v>
      </c>
      <c r="AH500" s="301">
        <f>AC500*AE500*V500/AF500 / AI816</f>
        <v>1.0238649858548117E-4</v>
      </c>
      <c r="AI500" s="78"/>
      <c r="AJ500" s="74"/>
      <c r="AK500" s="66"/>
    </row>
    <row r="501" spans="1:37" s="30" customFormat="1" ht="12" customHeight="1" x14ac:dyDescent="0.2">
      <c r="B501" s="121">
        <v>3429</v>
      </c>
      <c r="C501" s="121" t="s">
        <v>1192</v>
      </c>
      <c r="D501" s="121" t="str">
        <f>_xll.BDP(C501,$D$11)</f>
        <v>GBp</v>
      </c>
      <c r="E501" s="121" t="s">
        <v>1313</v>
      </c>
      <c r="F501" s="122">
        <f>_xll.BDP(C501,$F$11)</f>
        <v>292.5</v>
      </c>
      <c r="G501" s="122">
        <f>_xll.BDP(C501,$G$11)</f>
        <v>288.7</v>
      </c>
      <c r="H501" s="123">
        <f t="shared" si="247"/>
        <v>-3.8000000000000114</v>
      </c>
      <c r="I501" s="124">
        <f t="shared" si="248"/>
        <v>-1.299145299145303</v>
      </c>
      <c r="J501" s="125">
        <v>0</v>
      </c>
      <c r="K501" s="121" t="str">
        <f>CONCATENATE(D816,D501, " Curncy")</f>
        <v>EURGBp Curncy</v>
      </c>
      <c r="L501" s="121">
        <f>IF(D501 = D816,1,_xll.BDP(K501,$L$11))</f>
        <v>1</v>
      </c>
      <c r="M501" s="264">
        <f>IF(D501 = D816,1,_xll.BDP(K501,$M$11)*L501)</f>
        <v>0.87560000000000004</v>
      </c>
      <c r="N501" s="127">
        <f t="shared" si="249"/>
        <v>0</v>
      </c>
      <c r="O501" s="128">
        <f>N501 / AA750</f>
        <v>0</v>
      </c>
      <c r="P501" s="276">
        <f>N501 / AA816</f>
        <v>0</v>
      </c>
      <c r="Q501" s="129">
        <f t="shared" si="250"/>
        <v>0</v>
      </c>
      <c r="R501" s="130">
        <f>Q501 / AA750*100</f>
        <v>0</v>
      </c>
      <c r="S501" s="286">
        <f>Q501 / AA816*100</f>
        <v>0</v>
      </c>
      <c r="T501" s="130">
        <f t="shared" si="251"/>
        <v>0</v>
      </c>
      <c r="U501" s="286">
        <f t="shared" si="252"/>
        <v>0</v>
      </c>
      <c r="V501" s="121">
        <f t="shared" si="253"/>
        <v>0.01</v>
      </c>
      <c r="W501" s="121">
        <v>0</v>
      </c>
      <c r="X501" s="121">
        <v>1</v>
      </c>
      <c r="Y501" s="128">
        <f t="shared" si="254"/>
        <v>0</v>
      </c>
      <c r="Z501" s="128">
        <f t="shared" si="255"/>
        <v>0</v>
      </c>
      <c r="AA501" s="75"/>
      <c r="AB501" s="131">
        <f>_xll.BDH(C501,$AB$11,$D$1,$D$1)</f>
        <v>289</v>
      </c>
      <c r="AC501" s="131">
        <f t="shared" si="256"/>
        <v>3.5</v>
      </c>
      <c r="AD501" s="191">
        <f t="shared" si="257"/>
        <v>1.2110726643598615</v>
      </c>
      <c r="AE501" s="133">
        <v>0</v>
      </c>
      <c r="AF501" s="134">
        <f>IF(D501 = D816,1,_xll.BDP(K501,$AF$11)*L501)</f>
        <v>0.876</v>
      </c>
      <c r="AG501" s="135">
        <f>AC501*AE501*V501/AF501 / AI750</f>
        <v>0</v>
      </c>
      <c r="AH501" s="301">
        <f>AC501*AE501*V501/AF501 / AI816</f>
        <v>0</v>
      </c>
      <c r="AI501" s="78"/>
      <c r="AJ501" s="74"/>
      <c r="AK501" s="66"/>
    </row>
    <row r="502" spans="1:37" s="30" customFormat="1" ht="12" customHeight="1" x14ac:dyDescent="0.2">
      <c r="B502" s="121">
        <v>778</v>
      </c>
      <c r="C502" s="121" t="s">
        <v>100</v>
      </c>
      <c r="D502" s="121" t="str">
        <f>_xll.BDP(C502,$D$11)</f>
        <v>GBp</v>
      </c>
      <c r="E502" s="121" t="s">
        <v>491</v>
      </c>
      <c r="F502" s="122">
        <f>_xll.BDP(C502,$F$11)</f>
        <v>580</v>
      </c>
      <c r="G502" s="122">
        <f>_xll.BDP(C502,$G$11)</f>
        <v>576</v>
      </c>
      <c r="H502" s="123">
        <f t="shared" si="247"/>
        <v>-4</v>
      </c>
      <c r="I502" s="124">
        <f t="shared" si="248"/>
        <v>-0.68965517241379315</v>
      </c>
      <c r="J502" s="125">
        <v>-3009693</v>
      </c>
      <c r="K502" s="121" t="str">
        <f>CONCATENATE(D816,D502, " Curncy")</f>
        <v>EURGBp Curncy</v>
      </c>
      <c r="L502" s="121">
        <f>IF(D502 = D816,1,_xll.BDP(K502,$L$11))</f>
        <v>1</v>
      </c>
      <c r="M502" s="264">
        <f>IF(D502 = D816,1,_xll.BDP(K502,$M$11)*L502)</f>
        <v>0.87560000000000004</v>
      </c>
      <c r="N502" s="127">
        <f t="shared" si="249"/>
        <v>137491.68570123342</v>
      </c>
      <c r="O502" s="128">
        <f>N502 / AA750</f>
        <v>8.3244955964510909E-4</v>
      </c>
      <c r="P502" s="276">
        <f>N502 / AA816</f>
        <v>7.6760970189002845E-4</v>
      </c>
      <c r="Q502" s="129">
        <f t="shared" si="250"/>
        <v>-19798802.740977615</v>
      </c>
      <c r="R502" s="130">
        <f>Q502 / AA750*100</f>
        <v>-11.987273658889572</v>
      </c>
      <c r="S502" s="286">
        <f>Q502 / AA816*100</f>
        <v>-11.053579707216411</v>
      </c>
      <c r="T502" s="130">
        <f t="shared" si="251"/>
        <v>-11.987273658889572</v>
      </c>
      <c r="U502" s="286">
        <f t="shared" si="252"/>
        <v>0</v>
      </c>
      <c r="V502" s="121">
        <f t="shared" si="253"/>
        <v>0.01</v>
      </c>
      <c r="W502" s="121">
        <v>0</v>
      </c>
      <c r="X502" s="121">
        <v>1</v>
      </c>
      <c r="Y502" s="128">
        <f t="shared" si="254"/>
        <v>8.3244955964510909E-4</v>
      </c>
      <c r="Z502" s="128">
        <f t="shared" si="255"/>
        <v>0</v>
      </c>
      <c r="AA502" s="75"/>
      <c r="AB502" s="131">
        <f>_xll.BDH(C502,$AB$11,$D$1,$D$1)</f>
        <v>563</v>
      </c>
      <c r="AC502" s="131">
        <f t="shared" si="256"/>
        <v>17</v>
      </c>
      <c r="AD502" s="191">
        <f t="shared" si="257"/>
        <v>3.0195381882770871</v>
      </c>
      <c r="AE502" s="133">
        <v>-3009693</v>
      </c>
      <c r="AF502" s="134">
        <f>IF(D502 = D816,1,_xll.BDP(K502,$AF$11)*L502)</f>
        <v>0.876</v>
      </c>
      <c r="AG502" s="135">
        <f>AC502*AE502*V502/AF502 / AI750</f>
        <v>-3.5116861498065473E-3</v>
      </c>
      <c r="AH502" s="301">
        <f>AC502*AE502*V502/AF502 / AI816</f>
        <v>-3.2396925030816191E-3</v>
      </c>
      <c r="AI502" s="78"/>
      <c r="AJ502" s="74"/>
      <c r="AK502" s="66"/>
    </row>
    <row r="503" spans="1:37" s="30" customFormat="1" ht="12" customHeight="1" x14ac:dyDescent="0.2">
      <c r="B503" s="121">
        <v>6416</v>
      </c>
      <c r="C503" s="121" t="s">
        <v>1193</v>
      </c>
      <c r="D503" s="121" t="str">
        <f>_xll.BDP(C503,$D$11)</f>
        <v>GBp</v>
      </c>
      <c r="E503" s="121" t="s">
        <v>1314</v>
      </c>
      <c r="F503" s="122">
        <f>_xll.BDP(C503,$F$11)</f>
        <v>257.8</v>
      </c>
      <c r="G503" s="122">
        <f>_xll.BDP(C503,$G$11)</f>
        <v>254.2</v>
      </c>
      <c r="H503" s="123">
        <f t="shared" si="247"/>
        <v>-3.6000000000000227</v>
      </c>
      <c r="I503" s="124">
        <f t="shared" si="248"/>
        <v>-1.3964313421256875</v>
      </c>
      <c r="J503" s="125">
        <v>0</v>
      </c>
      <c r="K503" s="121" t="str">
        <f>CONCATENATE(D816,D503, " Curncy")</f>
        <v>EURGBp Curncy</v>
      </c>
      <c r="L503" s="121">
        <f>IF(D503 = D816,1,_xll.BDP(K503,$L$11))</f>
        <v>1</v>
      </c>
      <c r="M503" s="264">
        <f>IF(D503 = D816,1,_xll.BDP(K503,$M$11)*L503)</f>
        <v>0.87560000000000004</v>
      </c>
      <c r="N503" s="127">
        <f t="shared" si="249"/>
        <v>0</v>
      </c>
      <c r="O503" s="128">
        <f>N503 / AA750</f>
        <v>0</v>
      </c>
      <c r="P503" s="276">
        <f>N503 / AA816</f>
        <v>0</v>
      </c>
      <c r="Q503" s="129">
        <f t="shared" si="250"/>
        <v>0</v>
      </c>
      <c r="R503" s="130">
        <f>Q503 / AA750*100</f>
        <v>0</v>
      </c>
      <c r="S503" s="286">
        <f>Q503 / AA816*100</f>
        <v>0</v>
      </c>
      <c r="T503" s="130">
        <f t="shared" si="251"/>
        <v>0</v>
      </c>
      <c r="U503" s="286">
        <f t="shared" si="252"/>
        <v>0</v>
      </c>
      <c r="V503" s="121">
        <f t="shared" si="253"/>
        <v>0.01</v>
      </c>
      <c r="W503" s="121">
        <v>0</v>
      </c>
      <c r="X503" s="121">
        <v>1</v>
      </c>
      <c r="Y503" s="128">
        <f t="shared" si="254"/>
        <v>0</v>
      </c>
      <c r="Z503" s="128">
        <f t="shared" si="255"/>
        <v>0</v>
      </c>
      <c r="AA503" s="75"/>
      <c r="AB503" s="131">
        <f>_xll.BDH(C503,$AB$11,$D$1,$D$1)</f>
        <v>258.39999999999998</v>
      </c>
      <c r="AC503" s="131">
        <f t="shared" si="256"/>
        <v>-0.59999999999996589</v>
      </c>
      <c r="AD503" s="191">
        <f t="shared" si="257"/>
        <v>-0.23219814241484749</v>
      </c>
      <c r="AE503" s="133">
        <v>0</v>
      </c>
      <c r="AF503" s="134">
        <f>IF(D503 = D816,1,_xll.BDP(K503,$AF$11)*L503)</f>
        <v>0.876</v>
      </c>
      <c r="AG503" s="135">
        <f>AC503*AE503*V503/AF503 / AI750</f>
        <v>0</v>
      </c>
      <c r="AH503" s="301">
        <f>AC503*AE503*V503/AF503 / AI816</f>
        <v>0</v>
      </c>
      <c r="AI503" s="78"/>
      <c r="AJ503" s="74"/>
      <c r="AK503" s="66"/>
    </row>
    <row r="504" spans="1:37" s="30" customFormat="1" ht="12" customHeight="1" x14ac:dyDescent="0.2">
      <c r="B504" s="121">
        <v>2201</v>
      </c>
      <c r="C504" s="121" t="s">
        <v>1194</v>
      </c>
      <c r="D504" s="121" t="str">
        <f>_xll.BDP(C504,$D$11)</f>
        <v>GBp</v>
      </c>
      <c r="E504" s="121" t="s">
        <v>1315</v>
      </c>
      <c r="F504" s="122">
        <f>_xll.BDP(C504,$F$11)</f>
        <v>64.66</v>
      </c>
      <c r="G504" s="122">
        <f>_xll.BDP(C504,$G$11)</f>
        <v>64.7</v>
      </c>
      <c r="H504" s="123">
        <f t="shared" si="247"/>
        <v>4.0000000000006253E-2</v>
      </c>
      <c r="I504" s="124">
        <f t="shared" si="248"/>
        <v>6.1862047633786353E-2</v>
      </c>
      <c r="J504" s="125">
        <v>0</v>
      </c>
      <c r="K504" s="121" t="str">
        <f>CONCATENATE(D816,D504, " Curncy")</f>
        <v>EURGBp Curncy</v>
      </c>
      <c r="L504" s="121">
        <f>IF(D504 = D816,1,_xll.BDP(K504,$L$11))</f>
        <v>1</v>
      </c>
      <c r="M504" s="264">
        <f>IF(D504 = D816,1,_xll.BDP(K504,$M$11)*L504)</f>
        <v>0.87560000000000004</v>
      </c>
      <c r="N504" s="127">
        <f t="shared" si="249"/>
        <v>0</v>
      </c>
      <c r="O504" s="128">
        <f>N504 / AA750</f>
        <v>0</v>
      </c>
      <c r="P504" s="276">
        <f>N504 / AA816</f>
        <v>0</v>
      </c>
      <c r="Q504" s="129">
        <f t="shared" si="250"/>
        <v>0</v>
      </c>
      <c r="R504" s="130">
        <f>Q504 / AA750*100</f>
        <v>0</v>
      </c>
      <c r="S504" s="286">
        <f>Q504 / AA816*100</f>
        <v>0</v>
      </c>
      <c r="T504" s="130">
        <f t="shared" si="251"/>
        <v>0</v>
      </c>
      <c r="U504" s="286">
        <f t="shared" si="252"/>
        <v>0</v>
      </c>
      <c r="V504" s="121">
        <f t="shared" si="253"/>
        <v>0.01</v>
      </c>
      <c r="W504" s="121">
        <v>0</v>
      </c>
      <c r="X504" s="121">
        <v>1</v>
      </c>
      <c r="Y504" s="128">
        <f t="shared" si="254"/>
        <v>0</v>
      </c>
      <c r="Z504" s="128">
        <f t="shared" si="255"/>
        <v>0</v>
      </c>
      <c r="AA504" s="75"/>
      <c r="AB504" s="131">
        <f>_xll.BDH(C504,$AB$11,$D$1,$D$1)</f>
        <v>65.03</v>
      </c>
      <c r="AC504" s="131">
        <f t="shared" si="256"/>
        <v>-0.37000000000000455</v>
      </c>
      <c r="AD504" s="191">
        <f t="shared" si="257"/>
        <v>-0.56896816853760501</v>
      </c>
      <c r="AE504" s="133">
        <v>0</v>
      </c>
      <c r="AF504" s="134">
        <f>IF(D504 = D816,1,_xll.BDP(K504,$AF$11)*L504)</f>
        <v>0.876</v>
      </c>
      <c r="AG504" s="135">
        <f>AC504*AE504*V504/AF504 / AI750</f>
        <v>0</v>
      </c>
      <c r="AH504" s="301">
        <f>AC504*AE504*V504/AF504 / AI816</f>
        <v>0</v>
      </c>
      <c r="AI504" s="78"/>
      <c r="AJ504" s="74"/>
      <c r="AK504" s="66"/>
    </row>
    <row r="505" spans="1:37" s="30" customFormat="1" ht="12" customHeight="1" x14ac:dyDescent="0.2">
      <c r="B505" s="121">
        <v>10193</v>
      </c>
      <c r="C505" s="121" t="s">
        <v>1195</v>
      </c>
      <c r="D505" s="121" t="str">
        <f>_xll.BDP(C505,$D$11)</f>
        <v>GBp</v>
      </c>
      <c r="E505" s="121" t="s">
        <v>1316</v>
      </c>
      <c r="F505" s="122">
        <f>_xll.BDP(C505,$F$11)</f>
        <v>4126</v>
      </c>
      <c r="G505" s="122">
        <f>_xll.BDP(C505,$G$11)</f>
        <v>4069</v>
      </c>
      <c r="H505" s="123">
        <f t="shared" si="247"/>
        <v>-57</v>
      </c>
      <c r="I505" s="124">
        <f t="shared" si="248"/>
        <v>-1.3814832767813863</v>
      </c>
      <c r="J505" s="125">
        <v>0</v>
      </c>
      <c r="K505" s="121" t="str">
        <f>CONCATENATE(D816,D505, " Curncy")</f>
        <v>EURGBp Curncy</v>
      </c>
      <c r="L505" s="121">
        <f>IF(D505 = D816,1,_xll.BDP(K505,$L$11))</f>
        <v>1</v>
      </c>
      <c r="M505" s="264">
        <f>IF(D505 = D816,1,_xll.BDP(K505,$M$11)*L505)</f>
        <v>0.87560000000000004</v>
      </c>
      <c r="N505" s="127">
        <f t="shared" si="249"/>
        <v>0</v>
      </c>
      <c r="O505" s="128">
        <f>N505 / AA750</f>
        <v>0</v>
      </c>
      <c r="P505" s="276">
        <f>N505 / AA816</f>
        <v>0</v>
      </c>
      <c r="Q505" s="129">
        <f t="shared" si="250"/>
        <v>0</v>
      </c>
      <c r="R505" s="130">
        <f>Q505 / AA750*100</f>
        <v>0</v>
      </c>
      <c r="S505" s="286">
        <f>Q505 / AA816*100</f>
        <v>0</v>
      </c>
      <c r="T505" s="130">
        <f t="shared" si="251"/>
        <v>0</v>
      </c>
      <c r="U505" s="286">
        <f t="shared" si="252"/>
        <v>0</v>
      </c>
      <c r="V505" s="121">
        <f t="shared" si="253"/>
        <v>0.01</v>
      </c>
      <c r="W505" s="121">
        <v>0</v>
      </c>
      <c r="X505" s="121">
        <v>1</v>
      </c>
      <c r="Y505" s="128">
        <f t="shared" si="254"/>
        <v>0</v>
      </c>
      <c r="Z505" s="128">
        <f t="shared" si="255"/>
        <v>0</v>
      </c>
      <c r="AA505" s="75"/>
      <c r="AB505" s="131">
        <f>_xll.BDH(C505,$AB$11,$D$1,$D$1)</f>
        <v>4166</v>
      </c>
      <c r="AC505" s="131">
        <f t="shared" si="256"/>
        <v>-40</v>
      </c>
      <c r="AD505" s="191">
        <f t="shared" si="257"/>
        <v>-0.96015362457993281</v>
      </c>
      <c r="AE505" s="133">
        <v>0</v>
      </c>
      <c r="AF505" s="134">
        <f>IF(D505 = D816,1,_xll.BDP(K505,$AF$11)*L505)</f>
        <v>0.876</v>
      </c>
      <c r="AG505" s="135">
        <f>AC505*AE505*V505/AF505 / AI750</f>
        <v>0</v>
      </c>
      <c r="AH505" s="301">
        <f>AC505*AE505*V505/AF505 / AI816</f>
        <v>0</v>
      </c>
      <c r="AI505" s="78"/>
      <c r="AJ505" s="74"/>
      <c r="AK505" s="66"/>
    </row>
    <row r="506" spans="1:37" s="30" customFormat="1" ht="12" customHeight="1" x14ac:dyDescent="0.2">
      <c r="B506" s="121">
        <v>6288</v>
      </c>
      <c r="C506" s="121" t="s">
        <v>1196</v>
      </c>
      <c r="D506" s="121" t="str">
        <f>_xll.BDP(C506,$D$11)</f>
        <v>GBp</v>
      </c>
      <c r="E506" s="121" t="s">
        <v>1317</v>
      </c>
      <c r="F506" s="122">
        <f>_xll.BDP(C506,$F$11)</f>
        <v>58.1</v>
      </c>
      <c r="G506" s="122">
        <f>_xll.BDP(C506,$G$11)</f>
        <v>61.5</v>
      </c>
      <c r="H506" s="123">
        <f t="shared" si="247"/>
        <v>3.3999999999999986</v>
      </c>
      <c r="I506" s="124">
        <f t="shared" si="248"/>
        <v>5.8519793459552476</v>
      </c>
      <c r="J506" s="125">
        <v>0</v>
      </c>
      <c r="K506" s="121" t="str">
        <f>CONCATENATE(D816,D506, " Curncy")</f>
        <v>EURGBp Curncy</v>
      </c>
      <c r="L506" s="121">
        <f>IF(D506 = D816,1,_xll.BDP(K506,$L$11))</f>
        <v>1</v>
      </c>
      <c r="M506" s="264">
        <f>IF(D506 = D816,1,_xll.BDP(K506,$M$11)*L506)</f>
        <v>0.87560000000000004</v>
      </c>
      <c r="N506" s="127">
        <f t="shared" si="249"/>
        <v>0</v>
      </c>
      <c r="O506" s="128">
        <f>N506 / AA750</f>
        <v>0</v>
      </c>
      <c r="P506" s="276">
        <f>N506 / AA816</f>
        <v>0</v>
      </c>
      <c r="Q506" s="129">
        <f t="shared" si="250"/>
        <v>0</v>
      </c>
      <c r="R506" s="130">
        <f>Q506 / AA750*100</f>
        <v>0</v>
      </c>
      <c r="S506" s="286">
        <f>Q506 / AA816*100</f>
        <v>0</v>
      </c>
      <c r="T506" s="130">
        <f t="shared" si="251"/>
        <v>0</v>
      </c>
      <c r="U506" s="286">
        <f t="shared" si="252"/>
        <v>0</v>
      </c>
      <c r="V506" s="121">
        <f t="shared" si="253"/>
        <v>0.01</v>
      </c>
      <c r="W506" s="121">
        <v>0</v>
      </c>
      <c r="X506" s="121">
        <v>1</v>
      </c>
      <c r="Y506" s="128">
        <f t="shared" si="254"/>
        <v>0</v>
      </c>
      <c r="Z506" s="128">
        <f t="shared" si="255"/>
        <v>0</v>
      </c>
      <c r="AA506" s="75"/>
      <c r="AB506" s="131">
        <f>_xll.BDH(C506,$AB$11,$D$1,$D$1)</f>
        <v>64.55</v>
      </c>
      <c r="AC506" s="131">
        <f t="shared" si="256"/>
        <v>-6.4499999999999957</v>
      </c>
      <c r="AD506" s="191">
        <f t="shared" si="257"/>
        <v>-9.9922540666150201</v>
      </c>
      <c r="AE506" s="133">
        <v>0</v>
      </c>
      <c r="AF506" s="134">
        <f>IF(D506 = D816,1,_xll.BDP(K506,$AF$11)*L506)</f>
        <v>0.876</v>
      </c>
      <c r="AG506" s="135">
        <f>AC506*AE506*V506/AF506 / AI750</f>
        <v>0</v>
      </c>
      <c r="AH506" s="301">
        <f>AC506*AE506*V506/AF506 / AI816</f>
        <v>0</v>
      </c>
      <c r="AI506" s="78"/>
      <c r="AJ506" s="74"/>
      <c r="AK506" s="66"/>
    </row>
    <row r="507" spans="1:37" s="30" customFormat="1" ht="12" customHeight="1" x14ac:dyDescent="0.2">
      <c r="B507" s="121">
        <v>11</v>
      </c>
      <c r="C507" s="121" t="s">
        <v>99</v>
      </c>
      <c r="D507" s="121" t="str">
        <f>_xll.BDP(C507,$D$11)</f>
        <v>GBp</v>
      </c>
      <c r="E507" s="121" t="s">
        <v>492</v>
      </c>
      <c r="F507" s="122">
        <f>_xll.BDP(C507,$F$11)</f>
        <v>87.2</v>
      </c>
      <c r="G507" s="122">
        <f>_xll.BDP(C507,$G$11)</f>
        <v>87.8</v>
      </c>
      <c r="H507" s="123">
        <f t="shared" si="247"/>
        <v>0.59999999999999432</v>
      </c>
      <c r="I507" s="124">
        <f t="shared" si="248"/>
        <v>0.68807339449540628</v>
      </c>
      <c r="J507" s="125">
        <v>-1199000</v>
      </c>
      <c r="K507" s="121" t="str">
        <f>CONCATENATE(D816,D507, " Curncy")</f>
        <v>EURGBp Curncy</v>
      </c>
      <c r="L507" s="121">
        <f>IF(D507 = D816,1,_xll.BDP(K507,$L$11))</f>
        <v>1</v>
      </c>
      <c r="M507" s="264">
        <f>IF(D507 = D816,1,_xll.BDP(K507,$M$11)*L507)</f>
        <v>0.87560000000000004</v>
      </c>
      <c r="N507" s="127">
        <f t="shared" si="249"/>
        <v>-8216.0804020099713</v>
      </c>
      <c r="O507" s="128">
        <f>N507 / AA750</f>
        <v>-4.9744626213428229E-5</v>
      </c>
      <c r="P507" s="276">
        <f>N507 / AA816</f>
        <v>-4.5869995672289602E-5</v>
      </c>
      <c r="Q507" s="129">
        <f t="shared" si="250"/>
        <v>-1202286.432160804</v>
      </c>
      <c r="R507" s="130">
        <f>Q507 / AA750*100</f>
        <v>-0.72792969692317344</v>
      </c>
      <c r="S507" s="286">
        <f>Q507 / AA816*100</f>
        <v>-0.67123093667117772</v>
      </c>
      <c r="T507" s="130">
        <f t="shared" si="251"/>
        <v>-0.72792969692317344</v>
      </c>
      <c r="U507" s="286">
        <f t="shared" si="252"/>
        <v>0</v>
      </c>
      <c r="V507" s="121">
        <f t="shared" si="253"/>
        <v>0.01</v>
      </c>
      <c r="W507" s="121">
        <v>0</v>
      </c>
      <c r="X507" s="121">
        <v>1</v>
      </c>
      <c r="Y507" s="128">
        <f t="shared" si="254"/>
        <v>0</v>
      </c>
      <c r="Z507" s="128">
        <f t="shared" si="255"/>
        <v>0</v>
      </c>
      <c r="AA507" s="75"/>
      <c r="AB507" s="131">
        <f>_xll.BDH(C507,$AB$11,$D$1,$D$1)</f>
        <v>90.2</v>
      </c>
      <c r="AC507" s="131">
        <f t="shared" si="256"/>
        <v>-3</v>
      </c>
      <c r="AD507" s="191">
        <f t="shared" si="257"/>
        <v>-3.325942350332594</v>
      </c>
      <c r="AE507" s="133">
        <v>-1199000</v>
      </c>
      <c r="AF507" s="134">
        <f>IF(D507 = D816,1,_xll.BDP(K507,$AF$11)*L507)</f>
        <v>0.876</v>
      </c>
      <c r="AG507" s="135">
        <f>AC507*AE507*V507/AF507 / AI750</f>
        <v>2.4687949081330279E-4</v>
      </c>
      <c r="AH507" s="301">
        <f>AC507*AE507*V507/AF507 / AI816</f>
        <v>2.2775772134321425E-4</v>
      </c>
      <c r="AI507" s="78"/>
      <c r="AJ507" s="74"/>
      <c r="AK507" s="66"/>
    </row>
    <row r="508" spans="1:37" s="30" customFormat="1" ht="12" customHeight="1" x14ac:dyDescent="0.2">
      <c r="B508" s="121">
        <v>3260</v>
      </c>
      <c r="C508" s="121" t="s">
        <v>98</v>
      </c>
      <c r="D508" s="121" t="str">
        <f>_xll.BDP(C508,$D$11)</f>
        <v>GBp</v>
      </c>
      <c r="E508" s="121" t="s">
        <v>493</v>
      </c>
      <c r="F508" s="122">
        <f>_xll.BDP(C508,$F$11)</f>
        <v>171.6</v>
      </c>
      <c r="G508" s="122">
        <f>_xll.BDP(C508,$G$11)</f>
        <v>169.85</v>
      </c>
      <c r="H508" s="123">
        <f t="shared" si="247"/>
        <v>-1.75</v>
      </c>
      <c r="I508" s="124">
        <f t="shared" si="248"/>
        <v>-1.0198135198135199</v>
      </c>
      <c r="J508" s="125">
        <v>3048000</v>
      </c>
      <c r="K508" s="121" t="str">
        <f>CONCATENATE(D816,D508, " Curncy")</f>
        <v>EURGBp Curncy</v>
      </c>
      <c r="L508" s="121">
        <f>IF(D508 = D816,1,_xll.BDP(K508,$L$11))</f>
        <v>1</v>
      </c>
      <c r="M508" s="264">
        <f>IF(D508 = D816,1,_xll.BDP(K508,$M$11)*L508)</f>
        <v>0.87560000000000004</v>
      </c>
      <c r="N508" s="127">
        <f t="shared" si="249"/>
        <v>-60918.227501142072</v>
      </c>
      <c r="O508" s="128">
        <f>N508 / AA750</f>
        <v>-3.6883213264168576E-4</v>
      </c>
      <c r="P508" s="276">
        <f>N508 / AA816</f>
        <v>-3.401036376369128E-4</v>
      </c>
      <c r="Q508" s="129">
        <f t="shared" si="250"/>
        <v>5912549.1091822749</v>
      </c>
      <c r="R508" s="130">
        <f>Q508 / AA750*100</f>
        <v>3.5797792988108759</v>
      </c>
      <c r="S508" s="286">
        <f>Q508 / AA816*100</f>
        <v>3.3009487344359796</v>
      </c>
      <c r="T508" s="130">
        <f t="shared" si="251"/>
        <v>0</v>
      </c>
      <c r="U508" s="286">
        <f t="shared" si="252"/>
        <v>3.5797792988108759</v>
      </c>
      <c r="V508" s="121">
        <f t="shared" si="253"/>
        <v>0.01</v>
      </c>
      <c r="W508" s="121">
        <v>0</v>
      </c>
      <c r="X508" s="121">
        <v>1</v>
      </c>
      <c r="Y508" s="128">
        <f t="shared" si="254"/>
        <v>0</v>
      </c>
      <c r="Z508" s="128">
        <f t="shared" si="255"/>
        <v>0</v>
      </c>
      <c r="AA508" s="75"/>
      <c r="AB508" s="131">
        <f>_xll.BDH(C508,$AB$11,$D$1,$D$1)</f>
        <v>172.7</v>
      </c>
      <c r="AC508" s="131">
        <f t="shared" si="256"/>
        <v>-1.0999999999999943</v>
      </c>
      <c r="AD508" s="191">
        <f t="shared" si="257"/>
        <v>-0.63694267515923242</v>
      </c>
      <c r="AE508" s="133">
        <v>3048000</v>
      </c>
      <c r="AF508" s="134">
        <f>IF(D508 = D816,1,_xll.BDP(K508,$AF$11)*L508)</f>
        <v>0.876</v>
      </c>
      <c r="AG508" s="135">
        <f>AC508*AE508*V508/AF508 / AI750</f>
        <v>-2.3011886483148105E-4</v>
      </c>
      <c r="AH508" s="301">
        <f>AC508*AE508*V508/AF508 / AI816</f>
        <v>-2.1229527053642617E-4</v>
      </c>
      <c r="AI508" s="78"/>
      <c r="AJ508" s="74"/>
      <c r="AK508" s="66"/>
    </row>
    <row r="509" spans="1:37" s="30" customFormat="1" ht="12" customHeight="1" x14ac:dyDescent="0.2">
      <c r="B509" s="121">
        <v>6360</v>
      </c>
      <c r="C509" s="121" t="s">
        <v>1197</v>
      </c>
      <c r="D509" s="121" t="str">
        <f>_xll.BDP(C509,$D$11)</f>
        <v>GBp</v>
      </c>
      <c r="E509" s="121" t="s">
        <v>1318</v>
      </c>
      <c r="F509" s="122">
        <f>_xll.BDP(C509,$F$11)</f>
        <v>270.2</v>
      </c>
      <c r="G509" s="122">
        <f>_xll.BDP(C509,$G$11)</f>
        <v>267.5</v>
      </c>
      <c r="H509" s="123">
        <f t="shared" si="247"/>
        <v>-2.6999999999999886</v>
      </c>
      <c r="I509" s="124">
        <f t="shared" si="248"/>
        <v>-0.9992598075499588</v>
      </c>
      <c r="J509" s="125">
        <v>0</v>
      </c>
      <c r="K509" s="121" t="str">
        <f>CONCATENATE(D816,D509, " Curncy")</f>
        <v>EURGBp Curncy</v>
      </c>
      <c r="L509" s="121">
        <f>IF(D509 = D816,1,_xll.BDP(K509,$L$11))</f>
        <v>1</v>
      </c>
      <c r="M509" s="264">
        <f>IF(D509 = D816,1,_xll.BDP(K509,$M$11)*L509)</f>
        <v>0.87560000000000004</v>
      </c>
      <c r="N509" s="127">
        <f t="shared" si="249"/>
        <v>0</v>
      </c>
      <c r="O509" s="128">
        <f>N509 / AA750</f>
        <v>0</v>
      </c>
      <c r="P509" s="276">
        <f>N509 / AA816</f>
        <v>0</v>
      </c>
      <c r="Q509" s="129">
        <f t="shared" si="250"/>
        <v>0</v>
      </c>
      <c r="R509" s="130">
        <f>Q509 / AA750*100</f>
        <v>0</v>
      </c>
      <c r="S509" s="286">
        <f>Q509 / AA816*100</f>
        <v>0</v>
      </c>
      <c r="T509" s="130">
        <f t="shared" si="251"/>
        <v>0</v>
      </c>
      <c r="U509" s="286">
        <f t="shared" si="252"/>
        <v>0</v>
      </c>
      <c r="V509" s="121">
        <f t="shared" si="253"/>
        <v>0.01</v>
      </c>
      <c r="W509" s="121">
        <v>0</v>
      </c>
      <c r="X509" s="121">
        <v>1</v>
      </c>
      <c r="Y509" s="128">
        <f t="shared" si="254"/>
        <v>0</v>
      </c>
      <c r="Z509" s="128">
        <f t="shared" si="255"/>
        <v>0</v>
      </c>
      <c r="AA509" s="75"/>
      <c r="AB509" s="131">
        <f>_xll.BDH(C509,$AB$11,$D$1,$D$1)</f>
        <v>266.7</v>
      </c>
      <c r="AC509" s="131">
        <f t="shared" si="256"/>
        <v>3.5</v>
      </c>
      <c r="AD509" s="191">
        <f t="shared" si="257"/>
        <v>1.3123359580052494</v>
      </c>
      <c r="AE509" s="133">
        <v>0</v>
      </c>
      <c r="AF509" s="134">
        <f>IF(D509 = D816,1,_xll.BDP(K509,$AF$11)*L509)</f>
        <v>0.876</v>
      </c>
      <c r="AG509" s="135">
        <f>AC509*AE509*V509/AF509 / AI750</f>
        <v>0</v>
      </c>
      <c r="AH509" s="301">
        <f>AC509*AE509*V509/AF509 / AI816</f>
        <v>0</v>
      </c>
      <c r="AI509" s="78"/>
      <c r="AJ509" s="74"/>
      <c r="AK509" s="66"/>
    </row>
    <row r="510" spans="1:37" s="30" customFormat="1" ht="12" customHeight="1" x14ac:dyDescent="0.2">
      <c r="B510" s="121">
        <v>6244</v>
      </c>
      <c r="C510" s="121" t="s">
        <v>1198</v>
      </c>
      <c r="D510" s="121" t="str">
        <f>_xll.BDP(C510,$D$11)</f>
        <v>GBp</v>
      </c>
      <c r="E510" s="121" t="s">
        <v>1406</v>
      </c>
      <c r="F510" s="122">
        <f>_xll.BDP(C510,$F$11)</f>
        <v>231</v>
      </c>
      <c r="G510" s="122">
        <f>_xll.BDP(C510,$G$11)</f>
        <v>230.4</v>
      </c>
      <c r="H510" s="123">
        <f t="shared" si="247"/>
        <v>-0.59999999999999432</v>
      </c>
      <c r="I510" s="124">
        <f t="shared" si="248"/>
        <v>-0.25974025974025727</v>
      </c>
      <c r="J510" s="125">
        <v>0</v>
      </c>
      <c r="K510" s="121" t="str">
        <f>CONCATENATE(D816,D510, " Curncy")</f>
        <v>EURGBp Curncy</v>
      </c>
      <c r="L510" s="121">
        <f>IF(D510 = D816,1,_xll.BDP(K510,$L$11))</f>
        <v>1</v>
      </c>
      <c r="M510" s="264">
        <f>IF(D510 = D816,1,_xll.BDP(K510,$M$11)*L510)</f>
        <v>0.87560000000000004</v>
      </c>
      <c r="N510" s="127">
        <f t="shared" si="249"/>
        <v>0</v>
      </c>
      <c r="O510" s="128">
        <f>N510 / AA750</f>
        <v>0</v>
      </c>
      <c r="P510" s="276">
        <f>N510 / AA816</f>
        <v>0</v>
      </c>
      <c r="Q510" s="129">
        <f t="shared" si="250"/>
        <v>0</v>
      </c>
      <c r="R510" s="130">
        <f>Q510 / AA750*100</f>
        <v>0</v>
      </c>
      <c r="S510" s="286">
        <f>Q510 / AA816*100</f>
        <v>0</v>
      </c>
      <c r="T510" s="130">
        <f t="shared" si="251"/>
        <v>0</v>
      </c>
      <c r="U510" s="286">
        <f t="shared" si="252"/>
        <v>0</v>
      </c>
      <c r="V510" s="121">
        <f t="shared" si="253"/>
        <v>0.01</v>
      </c>
      <c r="W510" s="121">
        <v>0</v>
      </c>
      <c r="X510" s="121">
        <v>1</v>
      </c>
      <c r="Y510" s="128">
        <f t="shared" si="254"/>
        <v>0</v>
      </c>
      <c r="Z510" s="128">
        <f t="shared" si="255"/>
        <v>0</v>
      </c>
      <c r="AA510" s="75"/>
      <c r="AB510" s="131">
        <f>_xll.BDH(C510,$AB$11,$D$1,$D$1)</f>
        <v>223.7</v>
      </c>
      <c r="AC510" s="131">
        <f t="shared" si="256"/>
        <v>7.3000000000000114</v>
      </c>
      <c r="AD510" s="191">
        <f t="shared" si="257"/>
        <v>3.2632990612427406</v>
      </c>
      <c r="AE510" s="133">
        <v>0</v>
      </c>
      <c r="AF510" s="134">
        <f>IF(D510 = D816,1,_xll.BDP(K510,$AF$11)*L510)</f>
        <v>0.876</v>
      </c>
      <c r="AG510" s="135">
        <f>AC510*AE510*V510/AF510 / AI750</f>
        <v>0</v>
      </c>
      <c r="AH510" s="301">
        <f>AC510*AE510*V510/AF510 / AI816</f>
        <v>0</v>
      </c>
      <c r="AI510" s="78"/>
      <c r="AJ510" s="74"/>
      <c r="AK510" s="66"/>
    </row>
    <row r="511" spans="1:37" s="30" customFormat="1" ht="12" customHeight="1" x14ac:dyDescent="0.2">
      <c r="A511" s="121"/>
      <c r="B511" s="121">
        <v>24540</v>
      </c>
      <c r="C511" s="121" t="s">
        <v>1423</v>
      </c>
      <c r="D511" s="121" t="str">
        <f>_xll.BDP(C511,$D$11)</f>
        <v>GBp</v>
      </c>
      <c r="E511" s="121" t="s">
        <v>1424</v>
      </c>
      <c r="F511" s="122">
        <f>_xll.BDP(C511,$F$11)</f>
        <v>3514</v>
      </c>
      <c r="G511" s="122">
        <f>_xll.BDP(C511,$G$11)</f>
        <v>3540</v>
      </c>
      <c r="H511" s="123">
        <f t="shared" si="247"/>
        <v>26</v>
      </c>
      <c r="I511" s="124">
        <f t="shared" si="248"/>
        <v>0.73989755264655654</v>
      </c>
      <c r="J511" s="125">
        <v>-91000</v>
      </c>
      <c r="K511" s="121" t="str">
        <f>CONCATENATE(D816,D511, " Curncy")</f>
        <v>EURGBp Curncy</v>
      </c>
      <c r="L511" s="121">
        <f>IF(D511 = D816,1,_xll.BDP(K511,$L$11))</f>
        <v>1</v>
      </c>
      <c r="M511" s="264">
        <f>IF(D511 = D816,1,_xll.BDP(K511,$M$11)*L511)</f>
        <v>0.87560000000000004</v>
      </c>
      <c r="N511" s="127">
        <f t="shared" si="249"/>
        <v>-27021.470991320235</v>
      </c>
      <c r="O511" s="128">
        <f>N511 / AA750</f>
        <v>-1.636027045051047E-4</v>
      </c>
      <c r="P511" s="276">
        <f>N511 / AA816</f>
        <v>-1.5085961879432615E-4</v>
      </c>
      <c r="Q511" s="129">
        <f t="shared" si="250"/>
        <v>-3679077.2042028322</v>
      </c>
      <c r="R511" s="130">
        <f>Q511 / AA750*100</f>
        <v>-2.2275137459541181</v>
      </c>
      <c r="S511" s="286">
        <f>Q511 / AA816*100</f>
        <v>-2.0540117328150562</v>
      </c>
      <c r="T511" s="130">
        <f t="shared" si="251"/>
        <v>-2.2275137459541181</v>
      </c>
      <c r="U511" s="286">
        <f t="shared" si="252"/>
        <v>0</v>
      </c>
      <c r="V511" s="121">
        <f t="shared" si="253"/>
        <v>0.01</v>
      </c>
      <c r="W511" s="121">
        <v>0</v>
      </c>
      <c r="X511" s="121">
        <v>1</v>
      </c>
      <c r="Y511" s="128">
        <f t="shared" si="254"/>
        <v>0</v>
      </c>
      <c r="Z511" s="128">
        <f t="shared" si="255"/>
        <v>0</v>
      </c>
      <c r="AA511" s="121"/>
      <c r="AB511" s="131">
        <f>_xll.BDH(C511,$AB$11,$D$1,$D$1)</f>
        <v>3596</v>
      </c>
      <c r="AC511" s="131">
        <f t="shared" si="256"/>
        <v>-82</v>
      </c>
      <c r="AD511" s="191">
        <f t="shared" si="257"/>
        <v>-2.2803114571746388</v>
      </c>
      <c r="AE511" s="133">
        <v>-91000</v>
      </c>
      <c r="AF511" s="134">
        <f>IF(D511 = D816,1,_xll.BDP(K511,$AF$11)*L511)</f>
        <v>0.876</v>
      </c>
      <c r="AG511" s="135">
        <f>AC511*AE511*V511/AF511 / AI750</f>
        <v>5.1215311661074938E-4</v>
      </c>
      <c r="AH511" s="301">
        <f>AC511*AE511*V511/AF511 / AI816</f>
        <v>4.7248488091828332E-4</v>
      </c>
      <c r="AI511" s="136"/>
      <c r="AJ511" s="74"/>
      <c r="AK511" s="66"/>
    </row>
    <row r="512" spans="1:37" s="30" customFormat="1" ht="12" customHeight="1" x14ac:dyDescent="0.2">
      <c r="A512" s="121"/>
      <c r="B512" s="121">
        <v>6434</v>
      </c>
      <c r="C512" s="121" t="s">
        <v>1425</v>
      </c>
      <c r="D512" s="121" t="str">
        <f>_xll.BDP(C512,$D$11)</f>
        <v>GBp</v>
      </c>
      <c r="E512" s="121" t="s">
        <v>1426</v>
      </c>
      <c r="F512" s="122">
        <f>_xll.BDP(C512,$F$11)</f>
        <v>986.8</v>
      </c>
      <c r="G512" s="122">
        <f>_xll.BDP(C512,$G$11)</f>
        <v>989.8</v>
      </c>
      <c r="H512" s="123">
        <f t="shared" si="247"/>
        <v>3</v>
      </c>
      <c r="I512" s="124">
        <f t="shared" si="248"/>
        <v>0.3040129712201054</v>
      </c>
      <c r="J512" s="125">
        <v>-84000</v>
      </c>
      <c r="K512" s="121" t="str">
        <f>CONCATENATE(D816,D512, " Curncy")</f>
        <v>EURGBp Curncy</v>
      </c>
      <c r="L512" s="121">
        <f>IF(D512 = D816,1,_xll.BDP(K512,$L$11))</f>
        <v>1</v>
      </c>
      <c r="M512" s="264">
        <f>IF(D512 = D816,1,_xll.BDP(K512,$M$11)*L512)</f>
        <v>0.87560000000000004</v>
      </c>
      <c r="N512" s="127">
        <f t="shared" si="249"/>
        <v>-2878.0264961169482</v>
      </c>
      <c r="O512" s="128">
        <f>N512 / AA750</f>
        <v>-1.742514012480405E-5</v>
      </c>
      <c r="P512" s="276">
        <f>N512 / AA816</f>
        <v>-1.6067888392295093E-5</v>
      </c>
      <c r="Q512" s="129">
        <f t="shared" si="250"/>
        <v>-949556.87528551847</v>
      </c>
      <c r="R512" s="130">
        <f>Q512 / AA750*100</f>
        <v>-0.57491345651770165</v>
      </c>
      <c r="S512" s="286">
        <f>Q512 / AA816*100</f>
        <v>-0.53013319768978939</v>
      </c>
      <c r="T512" s="130">
        <f t="shared" si="251"/>
        <v>-0.57491345651770165</v>
      </c>
      <c r="U512" s="286">
        <f t="shared" si="252"/>
        <v>0</v>
      </c>
      <c r="V512" s="121">
        <f t="shared" si="253"/>
        <v>0.01</v>
      </c>
      <c r="W512" s="121">
        <v>0</v>
      </c>
      <c r="X512" s="121">
        <v>1</v>
      </c>
      <c r="Y512" s="128">
        <f t="shared" si="254"/>
        <v>0</v>
      </c>
      <c r="Z512" s="128">
        <f t="shared" si="255"/>
        <v>0</v>
      </c>
      <c r="AA512" s="121"/>
      <c r="AB512" s="131">
        <f>_xll.BDH(C512,$AB$11,$D$1,$D$1)</f>
        <v>951.6</v>
      </c>
      <c r="AC512" s="131">
        <f t="shared" si="256"/>
        <v>35.199999999999932</v>
      </c>
      <c r="AD512" s="191">
        <f t="shared" si="257"/>
        <v>3.6990332072299217</v>
      </c>
      <c r="AE512" s="133">
        <v>-84000</v>
      </c>
      <c r="AF512" s="134">
        <f>IF(D512 = D816,1,_xll.BDP(K512,$AF$11)*L512)</f>
        <v>0.876</v>
      </c>
      <c r="AG512" s="135">
        <f>AC512*AE512*V512/AF512 / AI750</f>
        <v>-2.0293947134744853E-4</v>
      </c>
      <c r="AH512" s="301">
        <f>AC512*AE512*V512/AF512 / AI816</f>
        <v>-1.8722102598488037E-4</v>
      </c>
      <c r="AI512" s="136"/>
      <c r="AJ512" s="74"/>
      <c r="AK512" s="66"/>
    </row>
    <row r="513" spans="1:37" s="30" customFormat="1" ht="12" customHeight="1" x14ac:dyDescent="0.2">
      <c r="B513" s="121">
        <v>10154</v>
      </c>
      <c r="C513" s="121" t="s">
        <v>1199</v>
      </c>
      <c r="D513" s="121" t="str">
        <f>_xll.BDP(C513,$D$11)</f>
        <v>GBp</v>
      </c>
      <c r="E513" s="121" t="s">
        <v>1319</v>
      </c>
      <c r="F513" s="122">
        <f>_xll.BDP(C513,$F$11)</f>
        <v>249.4</v>
      </c>
      <c r="G513" s="122">
        <f>_xll.BDP(C513,$G$11)</f>
        <v>249.6</v>
      </c>
      <c r="H513" s="123">
        <f t="shared" si="247"/>
        <v>0.19999999999998863</v>
      </c>
      <c r="I513" s="124">
        <f t="shared" si="248"/>
        <v>8.0192461908576027E-2</v>
      </c>
      <c r="J513" s="125">
        <v>0</v>
      </c>
      <c r="K513" s="121" t="str">
        <f>CONCATENATE(D816,D513, " Curncy")</f>
        <v>EURGBp Curncy</v>
      </c>
      <c r="L513" s="121">
        <f>IF(D513 = D816,1,_xll.BDP(K513,$L$11))</f>
        <v>1</v>
      </c>
      <c r="M513" s="264">
        <f>IF(D513 = D816,1,_xll.BDP(K513,$M$11)*L513)</f>
        <v>0.87560000000000004</v>
      </c>
      <c r="N513" s="127">
        <f t="shared" si="249"/>
        <v>0</v>
      </c>
      <c r="O513" s="128">
        <f>N513 / AA750</f>
        <v>0</v>
      </c>
      <c r="P513" s="276">
        <f>N513 / AA816</f>
        <v>0</v>
      </c>
      <c r="Q513" s="129">
        <f t="shared" si="250"/>
        <v>0</v>
      </c>
      <c r="R513" s="130">
        <f>Q513 / AA750*100</f>
        <v>0</v>
      </c>
      <c r="S513" s="286">
        <f>Q513 / AA816*100</f>
        <v>0</v>
      </c>
      <c r="T513" s="130">
        <f t="shared" si="251"/>
        <v>0</v>
      </c>
      <c r="U513" s="286">
        <f t="shared" si="252"/>
        <v>0</v>
      </c>
      <c r="V513" s="121">
        <f t="shared" si="253"/>
        <v>0.01</v>
      </c>
      <c r="W513" s="121">
        <v>0</v>
      </c>
      <c r="X513" s="121">
        <v>1</v>
      </c>
      <c r="Y513" s="128">
        <f t="shared" si="254"/>
        <v>0</v>
      </c>
      <c r="Z513" s="128">
        <f t="shared" si="255"/>
        <v>0</v>
      </c>
      <c r="AA513" s="75"/>
      <c r="AB513" s="131">
        <f>_xll.BDH(C513,$AB$11,$D$1,$D$1)</f>
        <v>247.8</v>
      </c>
      <c r="AC513" s="131">
        <f t="shared" si="256"/>
        <v>1.5999999999999943</v>
      </c>
      <c r="AD513" s="191">
        <f t="shared" si="257"/>
        <v>0.64568200161420275</v>
      </c>
      <c r="AE513" s="133">
        <v>0</v>
      </c>
      <c r="AF513" s="134">
        <f>IF(D513 = D816,1,_xll.BDP(K513,$AF$11)*L513)</f>
        <v>0.876</v>
      </c>
      <c r="AG513" s="135">
        <f>AC513*AE513*V513/AF513 / AI750</f>
        <v>0</v>
      </c>
      <c r="AH513" s="301">
        <f>AC513*AE513*V513/AF513 / AI816</f>
        <v>0</v>
      </c>
      <c r="AI513" s="78"/>
      <c r="AJ513" s="74"/>
      <c r="AK513" s="66"/>
    </row>
    <row r="514" spans="1:37" s="30" customFormat="1" ht="12" customHeight="1" x14ac:dyDescent="0.2">
      <c r="B514" s="121">
        <v>6505</v>
      </c>
      <c r="C514" s="121" t="s">
        <v>1201</v>
      </c>
      <c r="D514" s="121" t="str">
        <f>_xll.BDP(C514,$D$11)</f>
        <v>GBp</v>
      </c>
      <c r="E514" s="121" t="s">
        <v>1390</v>
      </c>
      <c r="F514" s="122">
        <f>_xll.BDP(C514,$F$11)</f>
        <v>17.100000000000001</v>
      </c>
      <c r="G514" s="122">
        <f>_xll.BDP(C514,$G$11)</f>
        <v>17</v>
      </c>
      <c r="H514" s="123">
        <f t="shared" si="247"/>
        <v>-0.10000000000000142</v>
      </c>
      <c r="I514" s="124">
        <f t="shared" si="248"/>
        <v>-0.58479532163743519</v>
      </c>
      <c r="J514" s="125">
        <v>0</v>
      </c>
      <c r="K514" s="121" t="str">
        <f>CONCATENATE(D816,D514, " Curncy")</f>
        <v>EURGBp Curncy</v>
      </c>
      <c r="L514" s="121">
        <f>IF(D514 = D816,1,_xll.BDP(K514,$L$11))</f>
        <v>1</v>
      </c>
      <c r="M514" s="264">
        <f>IF(D514 = D816,1,_xll.BDP(K514,$M$11)*L514)</f>
        <v>0.87560000000000004</v>
      </c>
      <c r="N514" s="127">
        <f t="shared" si="249"/>
        <v>0</v>
      </c>
      <c r="O514" s="128">
        <f>N514 / AA750</f>
        <v>0</v>
      </c>
      <c r="P514" s="276">
        <f>N514 / AA816</f>
        <v>0</v>
      </c>
      <c r="Q514" s="129">
        <f t="shared" si="250"/>
        <v>0</v>
      </c>
      <c r="R514" s="130">
        <f>Q514 / AA750*100</f>
        <v>0</v>
      </c>
      <c r="S514" s="286">
        <f>Q514 / AA816*100</f>
        <v>0</v>
      </c>
      <c r="T514" s="130">
        <f t="shared" si="251"/>
        <v>0</v>
      </c>
      <c r="U514" s="286">
        <f t="shared" si="252"/>
        <v>0</v>
      </c>
      <c r="V514" s="121">
        <f t="shared" si="253"/>
        <v>0.01</v>
      </c>
      <c r="W514" s="121">
        <v>0</v>
      </c>
      <c r="X514" s="121">
        <v>1</v>
      </c>
      <c r="Y514" s="128">
        <f t="shared" si="254"/>
        <v>0</v>
      </c>
      <c r="Z514" s="128">
        <f t="shared" si="255"/>
        <v>0</v>
      </c>
      <c r="AA514" s="75"/>
      <c r="AB514" s="131">
        <f>_xll.BDH(C514,$AB$11,$D$1,$D$1)</f>
        <v>19.3</v>
      </c>
      <c r="AC514" s="131">
        <f t="shared" si="256"/>
        <v>-2.1999999999999993</v>
      </c>
      <c r="AD514" s="191">
        <f t="shared" si="257"/>
        <v>-11.398963730569944</v>
      </c>
      <c r="AE514" s="133">
        <v>0</v>
      </c>
      <c r="AF514" s="134">
        <f>IF(D514 = D816,1,_xll.BDP(K514,$AF$11)*L514)</f>
        <v>0.876</v>
      </c>
      <c r="AG514" s="135">
        <f>AC514*AE514*V514/AF514 / AI750</f>
        <v>0</v>
      </c>
      <c r="AH514" s="301">
        <f>AC514*AE514*V514/AF514 / AI816</f>
        <v>0</v>
      </c>
      <c r="AI514" s="78"/>
      <c r="AJ514" s="74"/>
      <c r="AK514" s="66"/>
    </row>
    <row r="515" spans="1:37" s="30" customFormat="1" ht="12" customHeight="1" x14ac:dyDescent="0.2">
      <c r="B515" s="121">
        <v>6010</v>
      </c>
      <c r="C515" s="121" t="s">
        <v>1202</v>
      </c>
      <c r="D515" s="121" t="str">
        <f>_xll.BDP(C515,$D$11)</f>
        <v>GBp</v>
      </c>
      <c r="E515" s="121" t="s">
        <v>1321</v>
      </c>
      <c r="F515" s="122">
        <f>_xll.BDP(C515,$F$11)</f>
        <v>802.2</v>
      </c>
      <c r="G515" s="122">
        <f>_xll.BDP(C515,$G$11)</f>
        <v>794.5</v>
      </c>
      <c r="H515" s="123">
        <f t="shared" si="247"/>
        <v>-7.7000000000000455</v>
      </c>
      <c r="I515" s="124">
        <f t="shared" si="248"/>
        <v>-0.95986038394415918</v>
      </c>
      <c r="J515" s="125">
        <v>0</v>
      </c>
      <c r="K515" s="121" t="str">
        <f>CONCATENATE(D816,D515, " Curncy")</f>
        <v>EURGBp Curncy</v>
      </c>
      <c r="L515" s="121">
        <f>IF(D515 = D816,1,_xll.BDP(K515,$L$11))</f>
        <v>1</v>
      </c>
      <c r="M515" s="264">
        <f>IF(D515 = D816,1,_xll.BDP(K515,$M$11)*L515)</f>
        <v>0.87560000000000004</v>
      </c>
      <c r="N515" s="127">
        <f t="shared" si="249"/>
        <v>0</v>
      </c>
      <c r="O515" s="128">
        <f>N515 / AA750</f>
        <v>0</v>
      </c>
      <c r="P515" s="276">
        <f>N515 / AA816</f>
        <v>0</v>
      </c>
      <c r="Q515" s="129">
        <f t="shared" si="250"/>
        <v>0</v>
      </c>
      <c r="R515" s="130">
        <f>Q515 / AA750*100</f>
        <v>0</v>
      </c>
      <c r="S515" s="286">
        <f>Q515 / AA816*100</f>
        <v>0</v>
      </c>
      <c r="T515" s="130">
        <f t="shared" si="251"/>
        <v>0</v>
      </c>
      <c r="U515" s="286">
        <f t="shared" si="252"/>
        <v>0</v>
      </c>
      <c r="V515" s="121">
        <f t="shared" si="253"/>
        <v>0.01</v>
      </c>
      <c r="W515" s="121">
        <v>0</v>
      </c>
      <c r="X515" s="121">
        <v>1</v>
      </c>
      <c r="Y515" s="128">
        <f t="shared" si="254"/>
        <v>0</v>
      </c>
      <c r="Z515" s="128">
        <f t="shared" si="255"/>
        <v>0</v>
      </c>
      <c r="AA515" s="75"/>
      <c r="AB515" s="131">
        <f>_xll.BDH(C515,$AB$11,$D$1,$D$1)</f>
        <v>763.5</v>
      </c>
      <c r="AC515" s="131">
        <f t="shared" si="256"/>
        <v>38.700000000000045</v>
      </c>
      <c r="AD515" s="191">
        <f t="shared" si="257"/>
        <v>5.0687622789783946</v>
      </c>
      <c r="AE515" s="133">
        <v>0</v>
      </c>
      <c r="AF515" s="134">
        <f>IF(D515 = D816,1,_xll.BDP(K515,$AF$11)*L515)</f>
        <v>0.876</v>
      </c>
      <c r="AG515" s="135">
        <f>AC515*AE515*V515/AF515 / AI750</f>
        <v>0</v>
      </c>
      <c r="AH515" s="301">
        <f>AC515*AE515*V515/AF515 / AI816</f>
        <v>0</v>
      </c>
      <c r="AI515" s="78"/>
      <c r="AJ515" s="74"/>
      <c r="AK515" s="66"/>
    </row>
    <row r="516" spans="1:37" s="30" customFormat="1" ht="12" customHeight="1" x14ac:dyDescent="0.2">
      <c r="B516" s="121">
        <v>3823</v>
      </c>
      <c r="C516" s="121" t="s">
        <v>1203</v>
      </c>
      <c r="D516" s="121" t="str">
        <f>_xll.BDP(C516,$D$11)</f>
        <v>GBp</v>
      </c>
      <c r="E516" s="121" t="s">
        <v>1322</v>
      </c>
      <c r="F516" s="122">
        <f>_xll.BDP(C516,$F$11)</f>
        <v>4759</v>
      </c>
      <c r="G516" s="122">
        <f>_xll.BDP(C516,$G$11)</f>
        <v>4713</v>
      </c>
      <c r="H516" s="123">
        <f t="shared" si="247"/>
        <v>-46</v>
      </c>
      <c r="I516" s="124">
        <f t="shared" si="248"/>
        <v>-0.9665896196679975</v>
      </c>
      <c r="J516" s="125">
        <v>0</v>
      </c>
      <c r="K516" s="121" t="str">
        <f>CONCATENATE(D816,D516, " Curncy")</f>
        <v>EURGBp Curncy</v>
      </c>
      <c r="L516" s="121">
        <f>IF(D516 = D816,1,_xll.BDP(K516,$L$11))</f>
        <v>1</v>
      </c>
      <c r="M516" s="264">
        <f>IF(D516 = D816,1,_xll.BDP(K516,$M$11)*L516)</f>
        <v>0.87560000000000004</v>
      </c>
      <c r="N516" s="127">
        <f t="shared" si="249"/>
        <v>0</v>
      </c>
      <c r="O516" s="128">
        <f>N516 / AA750</f>
        <v>0</v>
      </c>
      <c r="P516" s="276">
        <f>N516 / AA816</f>
        <v>0</v>
      </c>
      <c r="Q516" s="129">
        <f t="shared" si="250"/>
        <v>0</v>
      </c>
      <c r="R516" s="130">
        <f>Q516 / AA750*100</f>
        <v>0</v>
      </c>
      <c r="S516" s="286">
        <f>Q516 / AA816*100</f>
        <v>0</v>
      </c>
      <c r="T516" s="130">
        <f t="shared" si="251"/>
        <v>0</v>
      </c>
      <c r="U516" s="286">
        <f t="shared" si="252"/>
        <v>0</v>
      </c>
      <c r="V516" s="121">
        <f t="shared" si="253"/>
        <v>0.01</v>
      </c>
      <c r="W516" s="121">
        <v>0</v>
      </c>
      <c r="X516" s="121">
        <v>1</v>
      </c>
      <c r="Y516" s="128">
        <f t="shared" si="254"/>
        <v>0</v>
      </c>
      <c r="Z516" s="128">
        <f t="shared" si="255"/>
        <v>0</v>
      </c>
      <c r="AA516" s="75"/>
      <c r="AB516" s="131">
        <f>_xll.BDH(C516,$AB$11,$D$1,$D$1)</f>
        <v>4797</v>
      </c>
      <c r="AC516" s="131">
        <f t="shared" si="256"/>
        <v>-38</v>
      </c>
      <c r="AD516" s="191">
        <f t="shared" si="257"/>
        <v>-0.79216176777152392</v>
      </c>
      <c r="AE516" s="133">
        <v>0</v>
      </c>
      <c r="AF516" s="134">
        <f>IF(D516 = D816,1,_xll.BDP(K516,$AF$11)*L516)</f>
        <v>0.876</v>
      </c>
      <c r="AG516" s="135">
        <f>AC516*AE516*V516/AF516 / AI750</f>
        <v>0</v>
      </c>
      <c r="AH516" s="301">
        <f>AC516*AE516*V516/AF516 / AI816</f>
        <v>0</v>
      </c>
      <c r="AI516" s="78"/>
      <c r="AJ516" s="74"/>
      <c r="AK516" s="66"/>
    </row>
    <row r="517" spans="1:37" s="30" customFormat="1" ht="12" customHeight="1" x14ac:dyDescent="0.2">
      <c r="B517" s="121">
        <v>3928</v>
      </c>
      <c r="C517" s="121" t="s">
        <v>1204</v>
      </c>
      <c r="D517" s="121" t="str">
        <f>_xll.BDP(C517,$D$11)</f>
        <v>GBp</v>
      </c>
      <c r="E517" s="121" t="s">
        <v>1323</v>
      </c>
      <c r="F517" s="122">
        <f>_xll.BDP(C517,$F$11)</f>
        <v>530.79999999999995</v>
      </c>
      <c r="G517" s="122">
        <f>_xll.BDP(C517,$G$11)</f>
        <v>517.6</v>
      </c>
      <c r="H517" s="123">
        <f t="shared" si="247"/>
        <v>-13.199999999999932</v>
      </c>
      <c r="I517" s="124">
        <f t="shared" si="248"/>
        <v>-2.4868123587038307</v>
      </c>
      <c r="J517" s="125">
        <v>0</v>
      </c>
      <c r="K517" s="121" t="str">
        <f>CONCATENATE(D816,D517, " Curncy")</f>
        <v>EURGBp Curncy</v>
      </c>
      <c r="L517" s="121">
        <f>IF(D517 = D816,1,_xll.BDP(K517,$L$11))</f>
        <v>1</v>
      </c>
      <c r="M517" s="264">
        <f>IF(D517 = D816,1,_xll.BDP(K517,$M$11)*L517)</f>
        <v>0.87560000000000004</v>
      </c>
      <c r="N517" s="127">
        <f t="shared" si="249"/>
        <v>0</v>
      </c>
      <c r="O517" s="128">
        <f>N517 / AA750</f>
        <v>0</v>
      </c>
      <c r="P517" s="276">
        <f>N517 / AA816</f>
        <v>0</v>
      </c>
      <c r="Q517" s="129">
        <f t="shared" si="250"/>
        <v>0</v>
      </c>
      <c r="R517" s="130">
        <f>Q517 / AA750*100</f>
        <v>0</v>
      </c>
      <c r="S517" s="286">
        <f>Q517 / AA816*100</f>
        <v>0</v>
      </c>
      <c r="T517" s="130">
        <f t="shared" si="251"/>
        <v>0</v>
      </c>
      <c r="U517" s="286">
        <f t="shared" si="252"/>
        <v>0</v>
      </c>
      <c r="V517" s="121">
        <f t="shared" si="253"/>
        <v>0.01</v>
      </c>
      <c r="W517" s="121">
        <v>0</v>
      </c>
      <c r="X517" s="121">
        <v>1</v>
      </c>
      <c r="Y517" s="128">
        <f t="shared" si="254"/>
        <v>0</v>
      </c>
      <c r="Z517" s="128">
        <f t="shared" si="255"/>
        <v>0</v>
      </c>
      <c r="AA517" s="75"/>
      <c r="AB517" s="131">
        <f>_xll.BDH(C517,$AB$11,$D$1,$D$1)</f>
        <v>541.79999999999995</v>
      </c>
      <c r="AC517" s="131">
        <f t="shared" si="256"/>
        <v>-11</v>
      </c>
      <c r="AD517" s="191">
        <f t="shared" si="257"/>
        <v>-2.0302694721299375</v>
      </c>
      <c r="AE517" s="133">
        <v>0</v>
      </c>
      <c r="AF517" s="134">
        <f>IF(D517 = D816,1,_xll.BDP(K517,$AF$11)*L517)</f>
        <v>0.876</v>
      </c>
      <c r="AG517" s="135">
        <f>AC517*AE517*V517/AF517 / AI750</f>
        <v>0</v>
      </c>
      <c r="AH517" s="301">
        <f>AC517*AE517*V517/AF517 / AI816</f>
        <v>0</v>
      </c>
      <c r="AI517" s="78"/>
      <c r="AJ517" s="74"/>
      <c r="AK517" s="66"/>
    </row>
    <row r="518" spans="1:37" s="30" customFormat="1" ht="12" customHeight="1" x14ac:dyDescent="0.2">
      <c r="B518" s="121">
        <v>21052</v>
      </c>
      <c r="C518" s="121" t="s">
        <v>537</v>
      </c>
      <c r="D518" s="121" t="str">
        <f>_xll.BDP(C518,$D$11)</f>
        <v>USD</v>
      </c>
      <c r="E518" s="121" t="s">
        <v>559</v>
      </c>
      <c r="F518" s="122">
        <f>_xll.BDP(C518,$F$11)</f>
        <v>22.4</v>
      </c>
      <c r="G518" s="122">
        <f>_xll.BDP(C518,$G$11)</f>
        <v>22.4</v>
      </c>
      <c r="H518" s="123">
        <f t="shared" si="247"/>
        <v>0</v>
      </c>
      <c r="I518" s="124">
        <f t="shared" si="248"/>
        <v>0</v>
      </c>
      <c r="J518" s="125">
        <v>0</v>
      </c>
      <c r="K518" s="121" t="str">
        <f>CONCATENATE(D816,D518, " Curncy")</f>
        <v>EURUSD Curncy</v>
      </c>
      <c r="L518" s="121">
        <f>IF(D518 = D816,1,_xll.BDP(K518,$L$11))</f>
        <v>1</v>
      </c>
      <c r="M518" s="264">
        <f>IF(D518 = D816,1,_xll.BDP(K518,$M$11)*L518)</f>
        <v>1.2327999999999999</v>
      </c>
      <c r="N518" s="127">
        <f t="shared" si="249"/>
        <v>0</v>
      </c>
      <c r="O518" s="128">
        <f>N518 / AA750</f>
        <v>0</v>
      </c>
      <c r="P518" s="276">
        <f>N518 / AA816</f>
        <v>0</v>
      </c>
      <c r="Q518" s="129">
        <f t="shared" si="250"/>
        <v>0</v>
      </c>
      <c r="R518" s="130">
        <f>Q518 / AA750*100</f>
        <v>0</v>
      </c>
      <c r="S518" s="286">
        <f>Q518 / AA816*100</f>
        <v>0</v>
      </c>
      <c r="T518" s="130">
        <f t="shared" si="251"/>
        <v>0</v>
      </c>
      <c r="U518" s="286">
        <f t="shared" si="252"/>
        <v>0</v>
      </c>
      <c r="V518" s="121">
        <f t="shared" si="253"/>
        <v>1</v>
      </c>
      <c r="W518" s="121">
        <v>0</v>
      </c>
      <c r="X518" s="121">
        <v>1</v>
      </c>
      <c r="Y518" s="128">
        <f t="shared" si="254"/>
        <v>0</v>
      </c>
      <c r="Z518" s="128">
        <f t="shared" si="255"/>
        <v>0</v>
      </c>
      <c r="AA518" s="75"/>
      <c r="AB518" s="131">
        <f>_xll.BDH(C518,$AB$11,$D$1,$D$1)</f>
        <v>22.6</v>
      </c>
      <c r="AC518" s="131">
        <f t="shared" si="256"/>
        <v>-0.20000000000000284</v>
      </c>
      <c r="AD518" s="191">
        <f t="shared" si="257"/>
        <v>-0.88495575221240186</v>
      </c>
      <c r="AE518" s="133">
        <v>0</v>
      </c>
      <c r="AF518" s="134">
        <f>IF(D518 = D816,1,_xll.BDP(K518,$AF$11)*L518)</f>
        <v>1.2294</v>
      </c>
      <c r="AG518" s="135">
        <f>AC518*AE518*V518/AF518 / AI750</f>
        <v>0</v>
      </c>
      <c r="AH518" s="301">
        <f>AC518*AE518*V518/AF518 / AI816</f>
        <v>0</v>
      </c>
      <c r="AI518" s="78"/>
      <c r="AJ518" s="74"/>
      <c r="AK518" s="66"/>
    </row>
    <row r="519" spans="1:37" s="30" customFormat="1" ht="12" customHeight="1" x14ac:dyDescent="0.2">
      <c r="B519" s="121">
        <v>20120</v>
      </c>
      <c r="C519" s="121" t="s">
        <v>97</v>
      </c>
      <c r="D519" s="121" t="str">
        <f>_xll.BDP(C519,$D$11)</f>
        <v>GBp</v>
      </c>
      <c r="E519" s="121" t="s">
        <v>378</v>
      </c>
      <c r="F519" s="122">
        <f>_xll.BDP(C519,$F$11)</f>
        <v>179</v>
      </c>
      <c r="G519" s="122">
        <f>_xll.BDP(C519,$G$11)</f>
        <v>179</v>
      </c>
      <c r="H519" s="123">
        <f t="shared" si="247"/>
        <v>0</v>
      </c>
      <c r="I519" s="124">
        <f t="shared" si="248"/>
        <v>0</v>
      </c>
      <c r="J519" s="125">
        <v>2402000</v>
      </c>
      <c r="K519" s="121" t="str">
        <f>CONCATENATE(D816,D519, " Curncy")</f>
        <v>EURGBp Curncy</v>
      </c>
      <c r="L519" s="121">
        <f>IF(D519 = D816,1,_xll.BDP(K519,$L$11))</f>
        <v>1</v>
      </c>
      <c r="M519" s="264">
        <f>IF(D519 = D816,1,_xll.BDP(K519,$M$11)*L519)</f>
        <v>0.87560000000000004</v>
      </c>
      <c r="N519" s="127">
        <f t="shared" si="249"/>
        <v>0</v>
      </c>
      <c r="O519" s="128">
        <f>N519 / AA750</f>
        <v>0</v>
      </c>
      <c r="P519" s="276">
        <f>N519 / AA816</f>
        <v>0</v>
      </c>
      <c r="Q519" s="129">
        <f t="shared" si="250"/>
        <v>4910438.5564184552</v>
      </c>
      <c r="R519" s="130">
        <f>Q519 / AA750*100</f>
        <v>2.9730469832462298</v>
      </c>
      <c r="S519" s="286">
        <f>Q519 / AA816*100</f>
        <v>2.741475062450164</v>
      </c>
      <c r="T519" s="130">
        <f t="shared" si="251"/>
        <v>0</v>
      </c>
      <c r="U519" s="286">
        <f t="shared" si="252"/>
        <v>2.9730469832462298</v>
      </c>
      <c r="V519" s="121">
        <f t="shared" si="253"/>
        <v>0.01</v>
      </c>
      <c r="W519" s="121">
        <v>0</v>
      </c>
      <c r="X519" s="121">
        <v>1</v>
      </c>
      <c r="Y519" s="128">
        <f t="shared" si="254"/>
        <v>0</v>
      </c>
      <c r="Z519" s="128">
        <f t="shared" si="255"/>
        <v>0</v>
      </c>
      <c r="AA519" s="75"/>
      <c r="AB519" s="131">
        <f>_xll.BDH(C519,$AB$11,$D$1,$D$1)</f>
        <v>178.5</v>
      </c>
      <c r="AC519" s="131">
        <f t="shared" si="256"/>
        <v>0.5</v>
      </c>
      <c r="AD519" s="191">
        <f t="shared" si="257"/>
        <v>0.28011204481792717</v>
      </c>
      <c r="AE519" s="133">
        <v>2402000</v>
      </c>
      <c r="AF519" s="134">
        <f>IF(D519 = D816,1,_xll.BDP(K519,$AF$11)*L519)</f>
        <v>0.876</v>
      </c>
      <c r="AG519" s="135">
        <f>AC519*AE519*V519/AF519 / AI750</f>
        <v>8.2430433268495038E-5</v>
      </c>
      <c r="AH519" s="301">
        <f>AC519*AE519*V519/AF519 / AI816</f>
        <v>7.6045878046483267E-5</v>
      </c>
      <c r="AI519" s="78"/>
      <c r="AJ519" s="74"/>
      <c r="AK519" s="66"/>
    </row>
    <row r="520" spans="1:37" s="30" customFormat="1" ht="12" customHeight="1" x14ac:dyDescent="0.2">
      <c r="A520" s="121"/>
      <c r="B520" s="121">
        <v>19483</v>
      </c>
      <c r="C520" s="121"/>
      <c r="D520" s="121" t="s">
        <v>83</v>
      </c>
      <c r="E520" s="121" t="s">
        <v>1427</v>
      </c>
      <c r="F520" s="122">
        <v>51.75</v>
      </c>
      <c r="G520" s="122">
        <v>51.75</v>
      </c>
      <c r="H520" s="123">
        <f t="shared" si="247"/>
        <v>0</v>
      </c>
      <c r="I520" s="124">
        <f t="shared" si="248"/>
        <v>0</v>
      </c>
      <c r="J520" s="125">
        <v>118003</v>
      </c>
      <c r="K520" s="121" t="str">
        <f>CONCATENATE(D816,D520, " Curncy")</f>
        <v>EURGBP Curncy</v>
      </c>
      <c r="L520" s="121">
        <f>IF(D520 = D816,1,_xll.BDP(K520,$L$11))</f>
        <v>1</v>
      </c>
      <c r="M520" s="264">
        <f>IF(D520 = D816,1,_xll.BDP(K520,$M$11)*L520)</f>
        <v>0.87560000000000004</v>
      </c>
      <c r="N520" s="127">
        <f t="shared" si="249"/>
        <v>0</v>
      </c>
      <c r="O520" s="128">
        <f>N520 / AA750</f>
        <v>0</v>
      </c>
      <c r="P520" s="276">
        <f>N520 / AA816</f>
        <v>0</v>
      </c>
      <c r="Q520" s="129">
        <f t="shared" si="250"/>
        <v>6974252.2270443123</v>
      </c>
      <c r="R520" s="130">
        <f>Q520 / AA750*100</f>
        <v>4.2225921994095366</v>
      </c>
      <c r="S520" s="286">
        <f>Q520 / AA816*100</f>
        <v>3.8936926590167813</v>
      </c>
      <c r="T520" s="130">
        <f t="shared" si="251"/>
        <v>0</v>
      </c>
      <c r="U520" s="286">
        <f t="shared" si="252"/>
        <v>4.2225921994095366</v>
      </c>
      <c r="V520" s="121">
        <f t="shared" si="253"/>
        <v>1</v>
      </c>
      <c r="W520" s="121">
        <v>1</v>
      </c>
      <c r="X520" s="121">
        <v>1</v>
      </c>
      <c r="Y520" s="128">
        <f t="shared" si="254"/>
        <v>0</v>
      </c>
      <c r="Z520" s="128">
        <f t="shared" si="255"/>
        <v>0</v>
      </c>
      <c r="AA520" s="121"/>
      <c r="AB520" s="131">
        <v>51.75</v>
      </c>
      <c r="AC520" s="131">
        <f t="shared" si="256"/>
        <v>0</v>
      </c>
      <c r="AD520" s="191">
        <f t="shared" si="257"/>
        <v>0</v>
      </c>
      <c r="AE520" s="133">
        <v>118003</v>
      </c>
      <c r="AF520" s="134">
        <f>IF(D520 = D816,1,_xll.BDP(K520,$AF$11)*L520)</f>
        <v>0.876</v>
      </c>
      <c r="AG520" s="135">
        <f>AC520*AE520*V520/AF520 / AI750</f>
        <v>0</v>
      </c>
      <c r="AH520" s="301">
        <f>AC520*AE520*V520/AF520 / AI816</f>
        <v>0</v>
      </c>
      <c r="AI520" s="136"/>
      <c r="AJ520" s="74"/>
      <c r="AK520" s="66"/>
    </row>
    <row r="521" spans="1:37" s="30" customFormat="1" ht="12" customHeight="1" x14ac:dyDescent="0.2">
      <c r="B521" s="121">
        <v>19608</v>
      </c>
      <c r="C521" s="121"/>
      <c r="D521" s="121" t="s">
        <v>83</v>
      </c>
      <c r="E521" s="121" t="s">
        <v>96</v>
      </c>
      <c r="F521" s="122">
        <v>0</v>
      </c>
      <c r="G521" s="122">
        <v>0</v>
      </c>
      <c r="H521" s="123">
        <f t="shared" si="247"/>
        <v>0</v>
      </c>
      <c r="I521" s="124">
        <f t="shared" si="248"/>
        <v>0</v>
      </c>
      <c r="J521" s="125">
        <v>21465</v>
      </c>
      <c r="K521" s="121" t="str">
        <f>CONCATENATE(D816,D521, " Curncy")</f>
        <v>EURGBP Curncy</v>
      </c>
      <c r="L521" s="121">
        <f>IF(D521 = D816,1,_xll.BDP(K521,$L$11))</f>
        <v>1</v>
      </c>
      <c r="M521" s="264">
        <f>IF(D521 = D816,1,_xll.BDP(K521,$M$11)*L521)</f>
        <v>0.87560000000000004</v>
      </c>
      <c r="N521" s="127">
        <f t="shared" si="249"/>
        <v>0</v>
      </c>
      <c r="O521" s="128">
        <f>N521 / AA750</f>
        <v>0</v>
      </c>
      <c r="P521" s="276">
        <f>N521 / AA816</f>
        <v>0</v>
      </c>
      <c r="Q521" s="129">
        <f t="shared" si="250"/>
        <v>0</v>
      </c>
      <c r="R521" s="130">
        <f>Q521 / AA750*100</f>
        <v>0</v>
      </c>
      <c r="S521" s="286">
        <f>Q521 / AA816*100</f>
        <v>0</v>
      </c>
      <c r="T521" s="130">
        <f t="shared" si="251"/>
        <v>0</v>
      </c>
      <c r="U521" s="286">
        <f t="shared" si="252"/>
        <v>0</v>
      </c>
      <c r="V521" s="121">
        <f t="shared" si="253"/>
        <v>1</v>
      </c>
      <c r="W521" s="121">
        <v>1</v>
      </c>
      <c r="X521" s="121">
        <v>1</v>
      </c>
      <c r="Y521" s="128">
        <f t="shared" si="254"/>
        <v>0</v>
      </c>
      <c r="Z521" s="128">
        <f t="shared" si="255"/>
        <v>0</v>
      </c>
      <c r="AA521" s="75"/>
      <c r="AB521" s="131">
        <v>0</v>
      </c>
      <c r="AC521" s="131">
        <f t="shared" si="256"/>
        <v>0</v>
      </c>
      <c r="AD521" s="191">
        <f t="shared" si="257"/>
        <v>0</v>
      </c>
      <c r="AE521" s="133">
        <v>21465</v>
      </c>
      <c r="AF521" s="134">
        <f>IF(D521 = D816,1,_xll.BDP(K521,$AF$11)*L521)</f>
        <v>0.876</v>
      </c>
      <c r="AG521" s="135">
        <f>AC521*AE521*V521/AF521 / AI750</f>
        <v>0</v>
      </c>
      <c r="AH521" s="301">
        <f>AC521*AE521*V521/AF521 / AI816</f>
        <v>0</v>
      </c>
      <c r="AI521" s="78"/>
      <c r="AJ521" s="74"/>
      <c r="AK521" s="66"/>
    </row>
    <row r="522" spans="1:37" s="30" customFormat="1" ht="12" customHeight="1" x14ac:dyDescent="0.2">
      <c r="B522" s="121">
        <v>22567</v>
      </c>
      <c r="C522" s="121"/>
      <c r="D522" s="121" t="s">
        <v>83</v>
      </c>
      <c r="E522" s="121" t="s">
        <v>95</v>
      </c>
      <c r="F522" s="122">
        <v>1E-4</v>
      </c>
      <c r="G522" s="122">
        <v>1E-4</v>
      </c>
      <c r="H522" s="123">
        <f t="shared" si="247"/>
        <v>0</v>
      </c>
      <c r="I522" s="124">
        <f t="shared" si="248"/>
        <v>0</v>
      </c>
      <c r="J522" s="125">
        <v>577</v>
      </c>
      <c r="K522" s="121" t="str">
        <f>CONCATENATE(D816,D522, " Curncy")</f>
        <v>EURGBP Curncy</v>
      </c>
      <c r="L522" s="121">
        <f>IF(D522 = D816,1,_xll.BDP(K522,$L$11))</f>
        <v>1</v>
      </c>
      <c r="M522" s="264">
        <f>IF(D522 = D816,1,_xll.BDP(K522,$M$11)*L522)</f>
        <v>0.87560000000000004</v>
      </c>
      <c r="N522" s="127">
        <f t="shared" si="249"/>
        <v>0</v>
      </c>
      <c r="O522" s="128">
        <f>N522 / AA750</f>
        <v>0</v>
      </c>
      <c r="P522" s="276">
        <f>N522 / AA816</f>
        <v>0</v>
      </c>
      <c r="Q522" s="129">
        <f t="shared" si="250"/>
        <v>6.5897670169026951E-2</v>
      </c>
      <c r="R522" s="130">
        <f>Q522 / AA750*100</f>
        <v>3.9898039095285463E-8</v>
      </c>
      <c r="S522" s="286">
        <f>Q522 / AA816*100</f>
        <v>3.6790363501405832E-8</v>
      </c>
      <c r="T522" s="130">
        <f t="shared" si="251"/>
        <v>0</v>
      </c>
      <c r="U522" s="286">
        <f t="shared" si="252"/>
        <v>3.9898039095285463E-8</v>
      </c>
      <c r="V522" s="121">
        <f t="shared" si="253"/>
        <v>1</v>
      </c>
      <c r="W522" s="121">
        <v>1</v>
      </c>
      <c r="X522" s="121">
        <v>1</v>
      </c>
      <c r="Y522" s="128">
        <f t="shared" si="254"/>
        <v>0</v>
      </c>
      <c r="Z522" s="128">
        <f t="shared" si="255"/>
        <v>0</v>
      </c>
      <c r="AA522" s="75"/>
      <c r="AB522" s="131">
        <v>1E-4</v>
      </c>
      <c r="AC522" s="131">
        <f t="shared" si="256"/>
        <v>0</v>
      </c>
      <c r="AD522" s="191">
        <f t="shared" si="257"/>
        <v>0</v>
      </c>
      <c r="AE522" s="133">
        <v>577</v>
      </c>
      <c r="AF522" s="134">
        <f>IF(D522 = D816,1,_xll.BDP(K522,$AF$11)*L522)</f>
        <v>0.876</v>
      </c>
      <c r="AG522" s="135">
        <f>AC522*AE522*V522/AF522 / AI750</f>
        <v>0</v>
      </c>
      <c r="AH522" s="301">
        <f>AC522*AE522*V522/AF522 / AI816</f>
        <v>0</v>
      </c>
      <c r="AI522" s="78"/>
      <c r="AJ522" s="74"/>
      <c r="AK522" s="66"/>
    </row>
    <row r="523" spans="1:37" s="30" customFormat="1" ht="12" customHeight="1" x14ac:dyDescent="0.2">
      <c r="B523" s="121">
        <v>3351</v>
      </c>
      <c r="C523" s="121" t="s">
        <v>1205</v>
      </c>
      <c r="D523" s="121" t="str">
        <f>_xll.BDP(C523,$D$11)</f>
        <v>GBp</v>
      </c>
      <c r="E523" s="121" t="s">
        <v>1324</v>
      </c>
      <c r="F523" s="122">
        <f>_xll.BDP(C523,$F$11)</f>
        <v>470.4</v>
      </c>
      <c r="G523" s="122">
        <f>_xll.BDP(C523,$G$11)</f>
        <v>466</v>
      </c>
      <c r="H523" s="123">
        <f t="shared" si="247"/>
        <v>-4.3999999999999773</v>
      </c>
      <c r="I523" s="124">
        <f t="shared" si="248"/>
        <v>-0.9353741496598591</v>
      </c>
      <c r="J523" s="125">
        <v>0</v>
      </c>
      <c r="K523" s="121" t="str">
        <f>CONCATENATE(D816,D523, " Curncy")</f>
        <v>EURGBp Curncy</v>
      </c>
      <c r="L523" s="121">
        <f>IF(D523 = D816,1,_xll.BDP(K523,$L$11))</f>
        <v>1</v>
      </c>
      <c r="M523" s="264">
        <f>IF(D523 = D816,1,_xll.BDP(K523,$M$11)*L523)</f>
        <v>0.87560000000000004</v>
      </c>
      <c r="N523" s="127">
        <f t="shared" si="249"/>
        <v>0</v>
      </c>
      <c r="O523" s="128">
        <f>N523 / AA750</f>
        <v>0</v>
      </c>
      <c r="P523" s="276">
        <f>N523 / AA816</f>
        <v>0</v>
      </c>
      <c r="Q523" s="129">
        <f t="shared" si="250"/>
        <v>0</v>
      </c>
      <c r="R523" s="130">
        <f>Q523 / AA750*100</f>
        <v>0</v>
      </c>
      <c r="S523" s="286">
        <f>Q523 / AA816*100</f>
        <v>0</v>
      </c>
      <c r="T523" s="130">
        <f t="shared" si="251"/>
        <v>0</v>
      </c>
      <c r="U523" s="286">
        <f t="shared" si="252"/>
        <v>0</v>
      </c>
      <c r="V523" s="121">
        <f t="shared" si="253"/>
        <v>0.01</v>
      </c>
      <c r="W523" s="121">
        <v>0</v>
      </c>
      <c r="X523" s="121">
        <v>1</v>
      </c>
      <c r="Y523" s="128">
        <f t="shared" si="254"/>
        <v>0</v>
      </c>
      <c r="Z523" s="128">
        <f t="shared" si="255"/>
        <v>0</v>
      </c>
      <c r="AA523" s="75"/>
      <c r="AB523" s="131">
        <f>_xll.BDH(C523,$AB$11,$D$1,$D$1)</f>
        <v>477.2</v>
      </c>
      <c r="AC523" s="131">
        <f t="shared" si="256"/>
        <v>-6.8000000000000114</v>
      </c>
      <c r="AD523" s="191">
        <f t="shared" si="257"/>
        <v>-1.4249790444258197</v>
      </c>
      <c r="AE523" s="133">
        <v>0</v>
      </c>
      <c r="AF523" s="134">
        <f>IF(D523 = D816,1,_xll.BDP(K523,$AF$11)*L523)</f>
        <v>0.876</v>
      </c>
      <c r="AG523" s="135">
        <f>AC523*AE523*V523/AF523 / AI750</f>
        <v>0</v>
      </c>
      <c r="AH523" s="301">
        <f>AC523*AE523*V523/AF523 / AI816</f>
        <v>0</v>
      </c>
      <c r="AI523" s="78"/>
      <c r="AJ523" s="74"/>
      <c r="AK523" s="66"/>
    </row>
    <row r="524" spans="1:37" s="30" customFormat="1" ht="12" customHeight="1" x14ac:dyDescent="0.2">
      <c r="B524" s="121">
        <v>6000</v>
      </c>
      <c r="C524" s="121" t="s">
        <v>94</v>
      </c>
      <c r="D524" s="121" t="str">
        <f>_xll.BDP(C524,$D$11)</f>
        <v>GBp</v>
      </c>
      <c r="E524" s="121" t="s">
        <v>494</v>
      </c>
      <c r="F524" s="122">
        <f>_xll.BDP(C524,$F$11)</f>
        <v>749</v>
      </c>
      <c r="G524" s="122">
        <f>_xll.BDP(C524,$G$11)</f>
        <v>744.8</v>
      </c>
      <c r="H524" s="123">
        <f t="shared" si="247"/>
        <v>-4.2000000000000455</v>
      </c>
      <c r="I524" s="124">
        <f t="shared" si="248"/>
        <v>-0.56074766355140793</v>
      </c>
      <c r="J524" s="125">
        <v>-181000</v>
      </c>
      <c r="K524" s="121" t="str">
        <f>CONCATENATE(D816,D524, " Curncy")</f>
        <v>EURGBp Curncy</v>
      </c>
      <c r="L524" s="121">
        <f>IF(D524 = D816,1,_xll.BDP(K524,$L$11))</f>
        <v>1</v>
      </c>
      <c r="M524" s="264">
        <f>IF(D524 = D816,1,_xll.BDP(K524,$M$11)*L524)</f>
        <v>0.87560000000000004</v>
      </c>
      <c r="N524" s="127">
        <f t="shared" si="249"/>
        <v>8682.0465966195552</v>
      </c>
      <c r="O524" s="128">
        <f>N524 / AA750</f>
        <v>5.2565839376492793E-5</v>
      </c>
      <c r="P524" s="276">
        <f>N524 / AA816</f>
        <v>4.8471463316757393E-5</v>
      </c>
      <c r="Q524" s="129">
        <f t="shared" si="250"/>
        <v>-1539616.2631338509</v>
      </c>
      <c r="R524" s="130">
        <f>Q524 / AA750*100</f>
        <v>-0.93216755160979525</v>
      </c>
      <c r="S524" s="286">
        <f>Q524 / AA816*100</f>
        <v>-0.85956061615048829</v>
      </c>
      <c r="T524" s="130">
        <f t="shared" si="251"/>
        <v>-0.93216755160979525</v>
      </c>
      <c r="U524" s="286">
        <f t="shared" si="252"/>
        <v>0</v>
      </c>
      <c r="V524" s="121">
        <f t="shared" si="253"/>
        <v>0.01</v>
      </c>
      <c r="W524" s="121">
        <v>0</v>
      </c>
      <c r="X524" s="121">
        <v>1</v>
      </c>
      <c r="Y524" s="128">
        <f t="shared" si="254"/>
        <v>5.2565839376492793E-5</v>
      </c>
      <c r="Z524" s="128">
        <f t="shared" si="255"/>
        <v>0</v>
      </c>
      <c r="AA524" s="75"/>
      <c r="AB524" s="131">
        <f>_xll.BDH(C524,$AB$11,$D$1,$D$1)</f>
        <v>757</v>
      </c>
      <c r="AC524" s="131">
        <f t="shared" si="256"/>
        <v>-8</v>
      </c>
      <c r="AD524" s="191">
        <f t="shared" si="257"/>
        <v>-1.0568031704095113</v>
      </c>
      <c r="AE524" s="133">
        <v>-181000</v>
      </c>
      <c r="AF524" s="134">
        <f>IF(D524 = D816,1,_xll.BDP(K524,$AF$11)*L524)</f>
        <v>0.876</v>
      </c>
      <c r="AG524" s="135">
        <f>AC524*AE524*V524/AF524 / AI750</f>
        <v>9.9383236780000684E-5</v>
      </c>
      <c r="AH524" s="301">
        <f>AC524*AE524*V524/AF524 / AI816</f>
        <v>9.1685621491513567E-5</v>
      </c>
      <c r="AI524" s="78"/>
      <c r="AJ524" s="74"/>
      <c r="AK524" s="66"/>
    </row>
    <row r="525" spans="1:37" s="30" customFormat="1" ht="12" customHeight="1" x14ac:dyDescent="0.2">
      <c r="B525" s="121">
        <v>3404</v>
      </c>
      <c r="C525" s="121" t="s">
        <v>93</v>
      </c>
      <c r="D525" s="121" t="str">
        <f>_xll.BDP(C525,$D$11)</f>
        <v>GBp</v>
      </c>
      <c r="E525" s="121" t="s">
        <v>377</v>
      </c>
      <c r="F525" s="122">
        <f>_xll.BDP(C525,$F$11)</f>
        <v>23.2</v>
      </c>
      <c r="G525" s="122">
        <f>_xll.BDP(C525,$G$11)</f>
        <v>23.25</v>
      </c>
      <c r="H525" s="123">
        <f t="shared" si="247"/>
        <v>5.0000000000000711E-2</v>
      </c>
      <c r="I525" s="124">
        <f t="shared" si="248"/>
        <v>0.21551724137931341</v>
      </c>
      <c r="J525" s="125">
        <v>29190000</v>
      </c>
      <c r="K525" s="121" t="str">
        <f>CONCATENATE(D816,D525, " Curncy")</f>
        <v>EURGBp Curncy</v>
      </c>
      <c r="L525" s="121">
        <f>IF(D525 = D816,1,_xll.BDP(K525,$L$11))</f>
        <v>1</v>
      </c>
      <c r="M525" s="264">
        <f>IF(D525 = D816,1,_xll.BDP(K525,$M$11)*L525)</f>
        <v>0.87560000000000004</v>
      </c>
      <c r="N525" s="127">
        <f t="shared" si="249"/>
        <v>16668.570123344227</v>
      </c>
      <c r="O525" s="128">
        <f>N525 / AA750</f>
        <v>1.0092060322282488E-4</v>
      </c>
      <c r="P525" s="276">
        <f>N525 / AA816</f>
        <v>9.3059853605377061E-5</v>
      </c>
      <c r="Q525" s="129">
        <f t="shared" si="250"/>
        <v>7750885.1073549557</v>
      </c>
      <c r="R525" s="130">
        <f>Q525 / AA750*100</f>
        <v>4.6928080498612905</v>
      </c>
      <c r="S525" s="286">
        <f>Q525 / AA816*100</f>
        <v>4.327283192649972</v>
      </c>
      <c r="T525" s="130">
        <f t="shared" si="251"/>
        <v>0</v>
      </c>
      <c r="U525" s="286">
        <f t="shared" si="252"/>
        <v>4.6928080498612905</v>
      </c>
      <c r="V525" s="121">
        <f t="shared" si="253"/>
        <v>0.01</v>
      </c>
      <c r="W525" s="121">
        <v>0</v>
      </c>
      <c r="X525" s="121">
        <v>1</v>
      </c>
      <c r="Y525" s="128">
        <f t="shared" si="254"/>
        <v>0</v>
      </c>
      <c r="Z525" s="128">
        <f t="shared" si="255"/>
        <v>1.0092060322282488E-4</v>
      </c>
      <c r="AA525" s="75"/>
      <c r="AB525" s="131">
        <f>_xll.BDH(C525,$AB$11,$D$1,$D$1)</f>
        <v>24.4</v>
      </c>
      <c r="AC525" s="131">
        <f t="shared" si="256"/>
        <v>-1.1999999999999993</v>
      </c>
      <c r="AD525" s="191">
        <f t="shared" si="257"/>
        <v>-4.9180327868852434</v>
      </c>
      <c r="AE525" s="133">
        <v>29190000</v>
      </c>
      <c r="AF525" s="134">
        <f>IF(D525 = D816,1,_xll.BDP(K525,$AF$11)*L525)</f>
        <v>0.876</v>
      </c>
      <c r="AG525" s="135">
        <f>AC525*AE525*V525/AF525 / AI750</f>
        <v>-2.4041408963604016E-3</v>
      </c>
      <c r="AH525" s="301">
        <f>AC525*AE525*V525/AF525 / AI816</f>
        <v>-2.2179309044231595E-3</v>
      </c>
      <c r="AI525" s="78"/>
      <c r="AJ525" s="74"/>
      <c r="AK525" s="66"/>
    </row>
    <row r="526" spans="1:37" s="30" customFormat="1" ht="12" customHeight="1" x14ac:dyDescent="0.2">
      <c r="B526" s="121">
        <v>6414</v>
      </c>
      <c r="C526" s="121" t="s">
        <v>1206</v>
      </c>
      <c r="D526" s="121" t="str">
        <f>_xll.BDP(C526,$D$11)</f>
        <v>GBp</v>
      </c>
      <c r="E526" s="121" t="s">
        <v>1325</v>
      </c>
      <c r="F526" s="122">
        <f>_xll.BDP(C526,$F$11)</f>
        <v>2530</v>
      </c>
      <c r="G526" s="122">
        <f>_xll.BDP(C526,$G$11)</f>
        <v>2514</v>
      </c>
      <c r="H526" s="123">
        <f t="shared" si="247"/>
        <v>-16</v>
      </c>
      <c r="I526" s="124">
        <f t="shared" si="248"/>
        <v>-0.6324110671936759</v>
      </c>
      <c r="J526" s="125">
        <v>0</v>
      </c>
      <c r="K526" s="121" t="str">
        <f>CONCATENATE(D816,D526, " Curncy")</f>
        <v>EURGBp Curncy</v>
      </c>
      <c r="L526" s="121">
        <f>IF(D526 = D816,1,_xll.BDP(K526,$L$11))</f>
        <v>1</v>
      </c>
      <c r="M526" s="264">
        <f>IF(D526 = D816,1,_xll.BDP(K526,$M$11)*L526)</f>
        <v>0.87560000000000004</v>
      </c>
      <c r="N526" s="127">
        <f t="shared" si="249"/>
        <v>0</v>
      </c>
      <c r="O526" s="128">
        <f>N526 / AA750</f>
        <v>0</v>
      </c>
      <c r="P526" s="276">
        <f>N526 / AA816</f>
        <v>0</v>
      </c>
      <c r="Q526" s="129">
        <f t="shared" si="250"/>
        <v>0</v>
      </c>
      <c r="R526" s="130">
        <f>Q526 / AA750*100</f>
        <v>0</v>
      </c>
      <c r="S526" s="286">
        <f>Q526 / AA816*100</f>
        <v>0</v>
      </c>
      <c r="T526" s="130">
        <f t="shared" si="251"/>
        <v>0</v>
      </c>
      <c r="U526" s="286">
        <f t="shared" si="252"/>
        <v>0</v>
      </c>
      <c r="V526" s="121">
        <f t="shared" si="253"/>
        <v>0.01</v>
      </c>
      <c r="W526" s="121">
        <v>0</v>
      </c>
      <c r="X526" s="121">
        <v>1</v>
      </c>
      <c r="Y526" s="128">
        <f t="shared" si="254"/>
        <v>0</v>
      </c>
      <c r="Z526" s="128">
        <f t="shared" si="255"/>
        <v>0</v>
      </c>
      <c r="AA526" s="75"/>
      <c r="AB526" s="131">
        <f>_xll.BDH(C526,$AB$11,$D$1,$D$1)</f>
        <v>2526</v>
      </c>
      <c r="AC526" s="131">
        <f t="shared" si="256"/>
        <v>4</v>
      </c>
      <c r="AD526" s="191">
        <f t="shared" si="257"/>
        <v>0.15835312747426761</v>
      </c>
      <c r="AE526" s="133">
        <v>0</v>
      </c>
      <c r="AF526" s="134">
        <f>IF(D526 = D816,1,_xll.BDP(K526,$AF$11)*L526)</f>
        <v>0.876</v>
      </c>
      <c r="AG526" s="135">
        <f>AC526*AE526*V526/AF526 / AI750</f>
        <v>0</v>
      </c>
      <c r="AH526" s="301">
        <f>AC526*AE526*V526/AF526 / AI816</f>
        <v>0</v>
      </c>
      <c r="AI526" s="78"/>
      <c r="AJ526" s="74"/>
      <c r="AK526" s="66"/>
    </row>
    <row r="527" spans="1:37" s="30" customFormat="1" ht="12" customHeight="1" x14ac:dyDescent="0.2">
      <c r="B527" s="121">
        <v>6486</v>
      </c>
      <c r="C527" s="121" t="s">
        <v>1207</v>
      </c>
      <c r="D527" s="121" t="str">
        <f>_xll.BDP(C527,$D$11)</f>
        <v>GBp</v>
      </c>
      <c r="E527" s="121" t="s">
        <v>1326</v>
      </c>
      <c r="F527" s="122">
        <f>_xll.BDP(C527,$F$11)</f>
        <v>506.8</v>
      </c>
      <c r="G527" s="122">
        <f>_xll.BDP(C527,$G$11)</f>
        <v>507.8</v>
      </c>
      <c r="H527" s="123">
        <f t="shared" si="247"/>
        <v>1</v>
      </c>
      <c r="I527" s="124">
        <f t="shared" si="248"/>
        <v>0.19731649565903711</v>
      </c>
      <c r="J527" s="125">
        <v>0</v>
      </c>
      <c r="K527" s="121" t="str">
        <f>CONCATENATE(D816,D527, " Curncy")</f>
        <v>EURGBp Curncy</v>
      </c>
      <c r="L527" s="121">
        <f>IF(D527 = D816,1,_xll.BDP(K527,$L$11))</f>
        <v>1</v>
      </c>
      <c r="M527" s="264">
        <f>IF(D527 = D816,1,_xll.BDP(K527,$M$11)*L527)</f>
        <v>0.87560000000000004</v>
      </c>
      <c r="N527" s="127">
        <f t="shared" si="249"/>
        <v>0</v>
      </c>
      <c r="O527" s="128">
        <f>N527 / AA750</f>
        <v>0</v>
      </c>
      <c r="P527" s="276">
        <f>N527 / AA816</f>
        <v>0</v>
      </c>
      <c r="Q527" s="129">
        <f t="shared" si="250"/>
        <v>0</v>
      </c>
      <c r="R527" s="130">
        <f>Q527 / AA750*100</f>
        <v>0</v>
      </c>
      <c r="S527" s="286">
        <f>Q527 / AA816*100</f>
        <v>0</v>
      </c>
      <c r="T527" s="130">
        <f t="shared" si="251"/>
        <v>0</v>
      </c>
      <c r="U527" s="286">
        <f t="shared" si="252"/>
        <v>0</v>
      </c>
      <c r="V527" s="121">
        <f t="shared" si="253"/>
        <v>0.01</v>
      </c>
      <c r="W527" s="121">
        <v>0</v>
      </c>
      <c r="X527" s="121">
        <v>1</v>
      </c>
      <c r="Y527" s="128">
        <f t="shared" si="254"/>
        <v>0</v>
      </c>
      <c r="Z527" s="128">
        <f t="shared" si="255"/>
        <v>0</v>
      </c>
      <c r="AA527" s="75"/>
      <c r="AB527" s="131">
        <f>_xll.BDH(C527,$AB$11,$D$1,$D$1)</f>
        <v>515.4</v>
      </c>
      <c r="AC527" s="131">
        <f t="shared" si="256"/>
        <v>-8.5999999999999659</v>
      </c>
      <c r="AD527" s="191">
        <f t="shared" si="257"/>
        <v>-1.6686069072564931</v>
      </c>
      <c r="AE527" s="133">
        <v>0</v>
      </c>
      <c r="AF527" s="134">
        <f>IF(D527 = D816,1,_xll.BDP(K527,$AF$11)*L527)</f>
        <v>0.876</v>
      </c>
      <c r="AG527" s="135">
        <f>AC527*AE527*V527/AF527 / AI750</f>
        <v>0</v>
      </c>
      <c r="AH527" s="301">
        <f>AC527*AE527*V527/AF527 / AI816</f>
        <v>0</v>
      </c>
      <c r="AI527" s="78"/>
      <c r="AJ527" s="74"/>
      <c r="AK527" s="66"/>
    </row>
    <row r="528" spans="1:37" s="30" customFormat="1" ht="12" customHeight="1" x14ac:dyDescent="0.2">
      <c r="B528" s="121">
        <v>5987</v>
      </c>
      <c r="C528" s="121" t="s">
        <v>1208</v>
      </c>
      <c r="D528" s="121" t="str">
        <f>_xll.BDP(C528,$D$11)</f>
        <v>GBp</v>
      </c>
      <c r="E528" s="121" t="s">
        <v>1327</v>
      </c>
      <c r="F528" s="122">
        <f>_xll.BDP(C528,$F$11)</f>
        <v>7.12</v>
      </c>
      <c r="G528" s="122">
        <f>_xll.BDP(C528,$G$11)</f>
        <v>7.21</v>
      </c>
      <c r="H528" s="123">
        <f t="shared" ref="H528:H560" si="258">IF(OR(OR(G528="#N/A N/A",G528="#N/A Real Time"),OR(F528="#N/A N/A",F528="#N/A Real Time")),0,  G528 - F528)</f>
        <v>8.9999999999999858E-2</v>
      </c>
      <c r="I528" s="124">
        <f t="shared" ref="I528:I560" si="259">IF(OR(F528=0,F528="#N/A N/A"),0,H528 / F528*100)</f>
        <v>1.2640449438202228</v>
      </c>
      <c r="J528" s="125">
        <v>0</v>
      </c>
      <c r="K528" s="121" t="str">
        <f>CONCATENATE(D816,D528, " Curncy")</f>
        <v>EURGBp Curncy</v>
      </c>
      <c r="L528" s="121">
        <f>IF(D528 = D816,1,_xll.BDP(K528,$L$11))</f>
        <v>1</v>
      </c>
      <c r="M528" s="264">
        <f>IF(D528 = D816,1,_xll.BDP(K528,$M$11)*L528)</f>
        <v>0.87560000000000004</v>
      </c>
      <c r="N528" s="127">
        <f t="shared" ref="N528:N560" si="260">H528*J528*V528/M528</f>
        <v>0</v>
      </c>
      <c r="O528" s="128">
        <f>N528 / AA750</f>
        <v>0</v>
      </c>
      <c r="P528" s="276">
        <f>N528 / AA816</f>
        <v>0</v>
      </c>
      <c r="Q528" s="129">
        <f t="shared" ref="Q528:Q560" si="261">IF(J528=0,0,G528*J528*V528/M528)</f>
        <v>0</v>
      </c>
      <c r="R528" s="130">
        <f>Q528 / AA750*100</f>
        <v>0</v>
      </c>
      <c r="S528" s="286">
        <f>Q528 / AA816*100</f>
        <v>0</v>
      </c>
      <c r="T528" s="130">
        <f t="shared" ref="T528:T560" si="262">IF(S528&lt;0,R528,0)</f>
        <v>0</v>
      </c>
      <c r="U528" s="286">
        <f t="shared" ref="U528:U560" si="263">IF(S528&gt;0,R528,0)</f>
        <v>0</v>
      </c>
      <c r="V528" s="121">
        <f t="shared" ref="V528:V560" si="264">IF(EXACT(D528,UPPER(D528)),1,0.01)/X528</f>
        <v>0.01</v>
      </c>
      <c r="W528" s="121">
        <v>0</v>
      </c>
      <c r="X528" s="121">
        <v>1</v>
      </c>
      <c r="Y528" s="128">
        <f t="shared" ref="Y528:Y560" si="265">IF(AND(S528&lt;0,O528&gt;0),O528,0)</f>
        <v>0</v>
      </c>
      <c r="Z528" s="128">
        <f t="shared" ref="Z528:Z560" si="266">IF(AND(S528&gt;0,O528&gt;0),O528,0)</f>
        <v>0</v>
      </c>
      <c r="AA528" s="75"/>
      <c r="AB528" s="131">
        <f>_xll.BDH(C528,$AB$11,$D$1,$D$1)</f>
        <v>7.2</v>
      </c>
      <c r="AC528" s="131">
        <f t="shared" ref="AC528:AC560" si="267">IF(OR(OR(F528="#N/A N/A",F528="#N/A Real Time"),OR(AB528="#N/A N/A",AB528="#N/A Real Time")),0,  F528 - AB528)</f>
        <v>-8.0000000000000071E-2</v>
      </c>
      <c r="AD528" s="191">
        <f t="shared" ref="AD528:AD560" si="268">IF(OR(AB528=0,AB528="#N/A N/A"),0,AC528 / AB528*100)</f>
        <v>-1.111111111111112</v>
      </c>
      <c r="AE528" s="133">
        <v>0</v>
      </c>
      <c r="AF528" s="134">
        <f>IF(D528 = D816,1,_xll.BDP(K528,$AF$11)*L528)</f>
        <v>0.876</v>
      </c>
      <c r="AG528" s="135">
        <f>AC528*AE528*V528/AF528 / AI750</f>
        <v>0</v>
      </c>
      <c r="AH528" s="301">
        <f>AC528*AE528*V528/AF528 / AI816</f>
        <v>0</v>
      </c>
      <c r="AI528" s="78"/>
      <c r="AJ528" s="74"/>
      <c r="AK528" s="66"/>
    </row>
    <row r="529" spans="1:37" s="30" customFormat="1" ht="12" customHeight="1" x14ac:dyDescent="0.2">
      <c r="A529" s="227"/>
      <c r="B529" s="227">
        <v>19183</v>
      </c>
      <c r="C529" s="227" t="s">
        <v>1537</v>
      </c>
      <c r="D529" s="227" t="str">
        <f>_xll.BDP(C529,$D$11)</f>
        <v>GBp</v>
      </c>
      <c r="E529" s="227" t="s">
        <v>1538</v>
      </c>
      <c r="F529" s="229">
        <f>_xll.BDP(C529,$F$11)</f>
        <v>1140</v>
      </c>
      <c r="G529" s="229">
        <f>_xll.BDP(C529,$G$11)</f>
        <v>1156</v>
      </c>
      <c r="H529" s="230">
        <f>IF(OR(OR(G529="#N/A N/A",G529="#N/A Real Time"),OR(F529="#N/A N/A",F529="#N/A Real Time")),0,  G529 - F529)</f>
        <v>16</v>
      </c>
      <c r="I529" s="231">
        <f>IF(OR(F529=0,F529="#N/A N/A"),0,H529 / F529*100)</f>
        <v>1.4035087719298245</v>
      </c>
      <c r="J529" s="232">
        <v>25000</v>
      </c>
      <c r="K529" s="227" t="str">
        <f>CONCATENATE(D816,D529, " Curncy")</f>
        <v>EURGBp Curncy</v>
      </c>
      <c r="L529" s="227">
        <f>IF(D529 = D816,1,_xll.BDP(K529,$L$11))</f>
        <v>1</v>
      </c>
      <c r="M529" s="267">
        <f>IF(D529 = D816,1,_xll.BDP(K529,$M$11)*L529)</f>
        <v>0.87560000000000004</v>
      </c>
      <c r="N529" s="233">
        <f>H529*J529*V529/M529</f>
        <v>4568.2960255824573</v>
      </c>
      <c r="O529" s="234">
        <f>N529 / AA750</f>
        <v>2.7658952579054046E-5</v>
      </c>
      <c r="P529" s="279">
        <f>N529 / AA816</f>
        <v>2.5504584749674749E-5</v>
      </c>
      <c r="Q529" s="235">
        <f>IF(J529=0,0,G529*J529*V529/M529)</f>
        <v>330059.38784833258</v>
      </c>
      <c r="R529" s="236">
        <f>Q529 / AA750*100</f>
        <v>0.19983593238366554</v>
      </c>
      <c r="S529" s="291">
        <f>Q529 / AA816*100</f>
        <v>0.18427062481640011</v>
      </c>
      <c r="T529" s="236">
        <f>IF(S529&lt;0,R529,0)</f>
        <v>0</v>
      </c>
      <c r="U529" s="291">
        <f>IF(S529&gt;0,R529,0)</f>
        <v>0.19983593238366554</v>
      </c>
      <c r="V529" s="227">
        <f>IF(EXACT(D529,UPPER(D529)),1,0.01)/X529</f>
        <v>0.01</v>
      </c>
      <c r="W529" s="227">
        <v>0</v>
      </c>
      <c r="X529" s="227">
        <v>1</v>
      </c>
      <c r="Y529" s="234">
        <f>IF(AND(S529&lt;0,O529&gt;0),O529,0)</f>
        <v>0</v>
      </c>
      <c r="Z529" s="234">
        <f>IF(AND(S529&gt;0,O529&gt;0),O529,0)</f>
        <v>2.7658952579054046E-5</v>
      </c>
      <c r="AA529" s="237"/>
      <c r="AB529" s="238">
        <f>_xll.BDH(C529,$AB$11,$D$1,$D$1)</f>
        <v>1119</v>
      </c>
      <c r="AC529" s="238">
        <f>IF(OR(OR(F529="#N/A N/A",F529="#N/A Real Time"),OR(AB529="#N/A N/A",AB529="#N/A Real Time")),0,  F529 - AB529)</f>
        <v>21</v>
      </c>
      <c r="AD529" s="239">
        <f>IF(OR(AB529=0,AB529="#N/A N/A"),0,AC529 / AB529*100)</f>
        <v>1.8766756032171581</v>
      </c>
      <c r="AE529" s="240">
        <v>0</v>
      </c>
      <c r="AF529" s="241">
        <f>IF(D529 = D816,1,_xll.BDP(K529,$AF$11)*L529)</f>
        <v>0.876</v>
      </c>
      <c r="AG529" s="242">
        <f>AC529*AE529*V529/AF529 / AI750</f>
        <v>0</v>
      </c>
      <c r="AH529" s="304">
        <f>AC529*AE529*V529/AF529 / AI816</f>
        <v>0</v>
      </c>
      <c r="AI529" s="243"/>
      <c r="AJ529" s="74"/>
      <c r="AK529" s="66"/>
    </row>
    <row r="530" spans="1:37" s="30" customFormat="1" ht="12" customHeight="1" x14ac:dyDescent="0.2">
      <c r="B530" s="121">
        <v>23131</v>
      </c>
      <c r="C530" s="121"/>
      <c r="D530" s="121" t="s">
        <v>1428</v>
      </c>
      <c r="E530" s="121" t="s">
        <v>92</v>
      </c>
      <c r="F530" s="122">
        <v>109.9875</v>
      </c>
      <c r="G530" s="122">
        <v>109.9875</v>
      </c>
      <c r="H530" s="123">
        <f t="shared" si="258"/>
        <v>0</v>
      </c>
      <c r="I530" s="124">
        <f t="shared" si="259"/>
        <v>0</v>
      </c>
      <c r="J530" s="125">
        <v>681487.2</v>
      </c>
      <c r="K530" s="121" t="str">
        <f>CONCATENATE(D816,D530, " Curncy")</f>
        <v>EURGBp Curncy</v>
      </c>
      <c r="L530" s="121">
        <f>IF(D530 = D816,1,_xll.BDP(K530,$L$11))</f>
        <v>1</v>
      </c>
      <c r="M530" s="264">
        <f>IF(D530 = D816,1,_xll.BDP(K530,$M$11)*L530)</f>
        <v>0.87560000000000004</v>
      </c>
      <c r="N530" s="127">
        <f t="shared" si="260"/>
        <v>0</v>
      </c>
      <c r="O530" s="128">
        <f>N530 / AA750</f>
        <v>0</v>
      </c>
      <c r="P530" s="276">
        <f>N530 / AA816</f>
        <v>0</v>
      </c>
      <c r="Q530" s="129">
        <f t="shared" si="261"/>
        <v>856042.4098903609</v>
      </c>
      <c r="R530" s="130">
        <f>Q530 / AA750*100</f>
        <v>0.51829470525167631</v>
      </c>
      <c r="S530" s="286">
        <f>Q530 / AA816*100</f>
        <v>0.47792450555085941</v>
      </c>
      <c r="T530" s="130">
        <f t="shared" si="262"/>
        <v>0</v>
      </c>
      <c r="U530" s="286">
        <f t="shared" si="263"/>
        <v>0.51829470525167631</v>
      </c>
      <c r="V530" s="121">
        <f t="shared" si="264"/>
        <v>0.01</v>
      </c>
      <c r="W530" s="121">
        <v>1</v>
      </c>
      <c r="X530" s="121">
        <v>1</v>
      </c>
      <c r="Y530" s="128">
        <f t="shared" si="265"/>
        <v>0</v>
      </c>
      <c r="Z530" s="128">
        <f t="shared" si="266"/>
        <v>0</v>
      </c>
      <c r="AA530" s="75"/>
      <c r="AB530" s="131">
        <v>110.72799999999999</v>
      </c>
      <c r="AC530" s="131">
        <f t="shared" si="267"/>
        <v>-0.74049999999999727</v>
      </c>
      <c r="AD530" s="191">
        <f t="shared" si="268"/>
        <v>-0.66875587024058714</v>
      </c>
      <c r="AE530" s="133">
        <v>681487.2</v>
      </c>
      <c r="AF530" s="134">
        <f>IF(D530 = D816,1,_xll.BDP(K530,$AF$11)*L530)</f>
        <v>0.876</v>
      </c>
      <c r="AG530" s="135">
        <f>AC530*AE530*V530/AF530 / AI750</f>
        <v>-3.4635968911866886E-5</v>
      </c>
      <c r="AH530" s="301">
        <f>AC530*AE530*V530/AF530 / AI816</f>
        <v>-3.1953279431570111E-5</v>
      </c>
      <c r="AI530" s="78"/>
      <c r="AJ530" s="74"/>
      <c r="AK530" s="66"/>
    </row>
    <row r="531" spans="1:37" s="30" customFormat="1" ht="12" customHeight="1" x14ac:dyDescent="0.2">
      <c r="B531" s="121">
        <v>6432</v>
      </c>
      <c r="C531" s="121" t="s">
        <v>1209</v>
      </c>
      <c r="D531" s="121" t="str">
        <f>_xll.BDP(C531,$D$11)</f>
        <v>GBp</v>
      </c>
      <c r="E531" s="121" t="s">
        <v>1328</v>
      </c>
      <c r="F531" s="122">
        <f>_xll.BDP(C531,$F$11)</f>
        <v>37.799999999999997</v>
      </c>
      <c r="G531" s="122">
        <f>_xll.BDP(C531,$G$11)</f>
        <v>37.5</v>
      </c>
      <c r="H531" s="123">
        <f t="shared" si="258"/>
        <v>-0.29999999999999716</v>
      </c>
      <c r="I531" s="124">
        <f t="shared" si="259"/>
        <v>-0.79365079365078617</v>
      </c>
      <c r="J531" s="125">
        <v>0</v>
      </c>
      <c r="K531" s="121" t="str">
        <f>CONCATENATE(D816,D531, " Curncy")</f>
        <v>EURGBp Curncy</v>
      </c>
      <c r="L531" s="121">
        <f>IF(D531 = D816,1,_xll.BDP(K531,$L$11))</f>
        <v>1</v>
      </c>
      <c r="M531" s="264">
        <f>IF(D531 = D816,1,_xll.BDP(K531,$M$11)*L531)</f>
        <v>0.87560000000000004</v>
      </c>
      <c r="N531" s="127">
        <f t="shared" si="260"/>
        <v>0</v>
      </c>
      <c r="O531" s="128">
        <f>N531 / AA750</f>
        <v>0</v>
      </c>
      <c r="P531" s="276">
        <f>N531 / AA816</f>
        <v>0</v>
      </c>
      <c r="Q531" s="129">
        <f t="shared" si="261"/>
        <v>0</v>
      </c>
      <c r="R531" s="130">
        <f>Q531 / AA750*100</f>
        <v>0</v>
      </c>
      <c r="S531" s="286">
        <f>Q531 / AA816*100</f>
        <v>0</v>
      </c>
      <c r="T531" s="130">
        <f t="shared" si="262"/>
        <v>0</v>
      </c>
      <c r="U531" s="286">
        <f t="shared" si="263"/>
        <v>0</v>
      </c>
      <c r="V531" s="121">
        <f t="shared" si="264"/>
        <v>0.01</v>
      </c>
      <c r="W531" s="121">
        <v>0</v>
      </c>
      <c r="X531" s="121">
        <v>1</v>
      </c>
      <c r="Y531" s="128">
        <f t="shared" si="265"/>
        <v>0</v>
      </c>
      <c r="Z531" s="128">
        <f t="shared" si="266"/>
        <v>0</v>
      </c>
      <c r="AA531" s="75"/>
      <c r="AB531" s="131">
        <f>_xll.BDH(C531,$AB$11,$D$1,$D$1)</f>
        <v>37.200000000000003</v>
      </c>
      <c r="AC531" s="131">
        <f t="shared" si="267"/>
        <v>0.59999999999999432</v>
      </c>
      <c r="AD531" s="191">
        <f t="shared" si="268"/>
        <v>1.6129032258064364</v>
      </c>
      <c r="AE531" s="133">
        <v>0</v>
      </c>
      <c r="AF531" s="134">
        <f>IF(D531 = D816,1,_xll.BDP(K531,$AF$11)*L531)</f>
        <v>0.876</v>
      </c>
      <c r="AG531" s="135">
        <f>AC531*AE531*V531/AF531 / AI750</f>
        <v>0</v>
      </c>
      <c r="AH531" s="301">
        <f>AC531*AE531*V531/AF531 / AI816</f>
        <v>0</v>
      </c>
      <c r="AI531" s="78"/>
      <c r="AJ531" s="74"/>
      <c r="AK531" s="66"/>
    </row>
    <row r="532" spans="1:37" s="30" customFormat="1" ht="12" customHeight="1" x14ac:dyDescent="0.2">
      <c r="B532" s="121">
        <v>10205</v>
      </c>
      <c r="C532" s="121" t="s">
        <v>1210</v>
      </c>
      <c r="D532" s="121" t="str">
        <f>_xll.BDP(C532,$D$11)</f>
        <v>GBp</v>
      </c>
      <c r="E532" s="121" t="s">
        <v>1329</v>
      </c>
      <c r="F532" s="122">
        <f>_xll.BDP(C532,$F$11)</f>
        <v>681.6</v>
      </c>
      <c r="G532" s="122">
        <f>_xll.BDP(C532,$G$11)</f>
        <v>669.8</v>
      </c>
      <c r="H532" s="123">
        <f t="shared" si="258"/>
        <v>-11.800000000000068</v>
      </c>
      <c r="I532" s="124">
        <f t="shared" si="259"/>
        <v>-1.7312206572770055</v>
      </c>
      <c r="J532" s="125">
        <v>0</v>
      </c>
      <c r="K532" s="121" t="str">
        <f>CONCATENATE(D816,D532, " Curncy")</f>
        <v>EURGBp Curncy</v>
      </c>
      <c r="L532" s="121">
        <f>IF(D532 = D816,1,_xll.BDP(K532,$L$11))</f>
        <v>1</v>
      </c>
      <c r="M532" s="264">
        <f>IF(D532 = D816,1,_xll.BDP(K532,$M$11)*L532)</f>
        <v>0.87560000000000004</v>
      </c>
      <c r="N532" s="127">
        <f t="shared" si="260"/>
        <v>0</v>
      </c>
      <c r="O532" s="128">
        <f>N532 / AA750</f>
        <v>0</v>
      </c>
      <c r="P532" s="276">
        <f>N532 / AA816</f>
        <v>0</v>
      </c>
      <c r="Q532" s="129">
        <f t="shared" si="261"/>
        <v>0</v>
      </c>
      <c r="R532" s="130">
        <f>Q532 / AA750*100</f>
        <v>0</v>
      </c>
      <c r="S532" s="286">
        <f>Q532 / AA816*100</f>
        <v>0</v>
      </c>
      <c r="T532" s="130">
        <f t="shared" si="262"/>
        <v>0</v>
      </c>
      <c r="U532" s="286">
        <f t="shared" si="263"/>
        <v>0</v>
      </c>
      <c r="V532" s="121">
        <f t="shared" si="264"/>
        <v>0.01</v>
      </c>
      <c r="W532" s="121">
        <v>0</v>
      </c>
      <c r="X532" s="121">
        <v>1</v>
      </c>
      <c r="Y532" s="128">
        <f t="shared" si="265"/>
        <v>0</v>
      </c>
      <c r="Z532" s="128">
        <f t="shared" si="266"/>
        <v>0</v>
      </c>
      <c r="AA532" s="75"/>
      <c r="AB532" s="131">
        <f>_xll.BDH(C532,$AB$11,$D$1,$D$1)</f>
        <v>669.8</v>
      </c>
      <c r="AC532" s="131">
        <f t="shared" si="267"/>
        <v>11.800000000000068</v>
      </c>
      <c r="AD532" s="191">
        <f t="shared" si="268"/>
        <v>1.7617199163929633</v>
      </c>
      <c r="AE532" s="133">
        <v>0</v>
      </c>
      <c r="AF532" s="134">
        <f>IF(D532 = D816,1,_xll.BDP(K532,$AF$11)*L532)</f>
        <v>0.876</v>
      </c>
      <c r="AG532" s="135">
        <f>AC532*AE532*V532/AF532 / AI750</f>
        <v>0</v>
      </c>
      <c r="AH532" s="301">
        <f>AC532*AE532*V532/AF532 / AI816</f>
        <v>0</v>
      </c>
      <c r="AI532" s="78"/>
      <c r="AJ532" s="74"/>
      <c r="AK532" s="66"/>
    </row>
    <row r="533" spans="1:37" s="30" customFormat="1" ht="12" customHeight="1" x14ac:dyDescent="0.2">
      <c r="B533" s="121">
        <v>6093</v>
      </c>
      <c r="C533" s="121" t="s">
        <v>1211</v>
      </c>
      <c r="D533" s="121" t="str">
        <f>_xll.BDP(C533,$D$11)</f>
        <v>GBp</v>
      </c>
      <c r="E533" s="121" t="s">
        <v>1330</v>
      </c>
      <c r="F533" s="122">
        <f>_xll.BDP(C533,$F$11)</f>
        <v>1778.5</v>
      </c>
      <c r="G533" s="122">
        <f>_xll.BDP(C533,$G$11)</f>
        <v>1737</v>
      </c>
      <c r="H533" s="123">
        <f t="shared" si="258"/>
        <v>-41.5</v>
      </c>
      <c r="I533" s="124">
        <f t="shared" si="259"/>
        <v>-2.3334270452628618</v>
      </c>
      <c r="J533" s="125">
        <v>0</v>
      </c>
      <c r="K533" s="121" t="str">
        <f>CONCATENATE(D816,D533, " Curncy")</f>
        <v>EURGBp Curncy</v>
      </c>
      <c r="L533" s="121">
        <f>IF(D533 = D816,1,_xll.BDP(K533,$L$11))</f>
        <v>1</v>
      </c>
      <c r="M533" s="264">
        <f>IF(D533 = D816,1,_xll.BDP(K533,$M$11)*L533)</f>
        <v>0.87560000000000004</v>
      </c>
      <c r="N533" s="127">
        <f t="shared" si="260"/>
        <v>0</v>
      </c>
      <c r="O533" s="128">
        <f>N533 / AA750</f>
        <v>0</v>
      </c>
      <c r="P533" s="276">
        <f>N533 / AA816</f>
        <v>0</v>
      </c>
      <c r="Q533" s="129">
        <f t="shared" si="261"/>
        <v>0</v>
      </c>
      <c r="R533" s="130">
        <f>Q533 / AA750*100</f>
        <v>0</v>
      </c>
      <c r="S533" s="286">
        <f>Q533 / AA816*100</f>
        <v>0</v>
      </c>
      <c r="T533" s="130">
        <f t="shared" si="262"/>
        <v>0</v>
      </c>
      <c r="U533" s="286">
        <f t="shared" si="263"/>
        <v>0</v>
      </c>
      <c r="V533" s="121">
        <f t="shared" si="264"/>
        <v>0.01</v>
      </c>
      <c r="W533" s="121">
        <v>0</v>
      </c>
      <c r="X533" s="121">
        <v>1</v>
      </c>
      <c r="Y533" s="128">
        <f t="shared" si="265"/>
        <v>0</v>
      </c>
      <c r="Z533" s="128">
        <f t="shared" si="266"/>
        <v>0</v>
      </c>
      <c r="AA533" s="75"/>
      <c r="AB533" s="131">
        <f>_xll.BDH(C533,$AB$11,$D$1,$D$1)</f>
        <v>1830.5</v>
      </c>
      <c r="AC533" s="131">
        <f t="shared" si="267"/>
        <v>-52</v>
      </c>
      <c r="AD533" s="191">
        <f t="shared" si="268"/>
        <v>-2.8407538923791313</v>
      </c>
      <c r="AE533" s="133">
        <v>0</v>
      </c>
      <c r="AF533" s="134">
        <f>IF(D533 = D816,1,_xll.BDP(K533,$AF$11)*L533)</f>
        <v>0.876</v>
      </c>
      <c r="AG533" s="135">
        <f>AC533*AE533*V533/AF533 / AI750</f>
        <v>0</v>
      </c>
      <c r="AH533" s="301">
        <f>AC533*AE533*V533/AF533 / AI816</f>
        <v>0</v>
      </c>
      <c r="AI533" s="78"/>
      <c r="AJ533" s="74"/>
      <c r="AK533" s="66"/>
    </row>
    <row r="534" spans="1:37" s="30" customFormat="1" ht="12" customHeight="1" x14ac:dyDescent="0.2">
      <c r="B534" s="121">
        <v>7254</v>
      </c>
      <c r="C534" s="121" t="s">
        <v>1212</v>
      </c>
      <c r="D534" s="121" t="str">
        <f>_xll.BDP(C534,$D$11)</f>
        <v>GBp</v>
      </c>
      <c r="E534" s="121" t="s">
        <v>1331</v>
      </c>
      <c r="F534" s="122">
        <f>_xll.BDP(C534,$F$11)</f>
        <v>206.3</v>
      </c>
      <c r="G534" s="122">
        <f>_xll.BDP(C534,$G$11)</f>
        <v>204.1</v>
      </c>
      <c r="H534" s="123">
        <f t="shared" si="258"/>
        <v>-2.2000000000000171</v>
      </c>
      <c r="I534" s="124">
        <f t="shared" si="259"/>
        <v>-1.0664081434803767</v>
      </c>
      <c r="J534" s="125">
        <v>0</v>
      </c>
      <c r="K534" s="121" t="str">
        <f>CONCATENATE(D816,D534, " Curncy")</f>
        <v>EURGBp Curncy</v>
      </c>
      <c r="L534" s="121">
        <f>IF(D534 = D816,1,_xll.BDP(K534,$L$11))</f>
        <v>1</v>
      </c>
      <c r="M534" s="264">
        <f>IF(D534 = D816,1,_xll.BDP(K534,$M$11)*L534)</f>
        <v>0.87560000000000004</v>
      </c>
      <c r="N534" s="127">
        <f t="shared" si="260"/>
        <v>0</v>
      </c>
      <c r="O534" s="128">
        <f>N534 / AA750</f>
        <v>0</v>
      </c>
      <c r="P534" s="276">
        <f>N534 / AA816</f>
        <v>0</v>
      </c>
      <c r="Q534" s="129">
        <f t="shared" si="261"/>
        <v>0</v>
      </c>
      <c r="R534" s="130">
        <f>Q534 / AA750*100</f>
        <v>0</v>
      </c>
      <c r="S534" s="286">
        <f>Q534 / AA816*100</f>
        <v>0</v>
      </c>
      <c r="T534" s="130">
        <f t="shared" si="262"/>
        <v>0</v>
      </c>
      <c r="U534" s="286">
        <f t="shared" si="263"/>
        <v>0</v>
      </c>
      <c r="V534" s="121">
        <f t="shared" si="264"/>
        <v>0.01</v>
      </c>
      <c r="W534" s="121">
        <v>0</v>
      </c>
      <c r="X534" s="121">
        <v>1</v>
      </c>
      <c r="Y534" s="128">
        <f t="shared" si="265"/>
        <v>0</v>
      </c>
      <c r="Z534" s="128">
        <f t="shared" si="266"/>
        <v>0</v>
      </c>
      <c r="AA534" s="75"/>
      <c r="AB534" s="131">
        <f>_xll.BDH(C534,$AB$11,$D$1,$D$1)</f>
        <v>201.6</v>
      </c>
      <c r="AC534" s="131">
        <f t="shared" si="267"/>
        <v>4.7000000000000171</v>
      </c>
      <c r="AD534" s="191">
        <f t="shared" si="268"/>
        <v>2.3313492063492145</v>
      </c>
      <c r="AE534" s="133">
        <v>0</v>
      </c>
      <c r="AF534" s="134">
        <f>IF(D534 = D816,1,_xll.BDP(K534,$AF$11)*L534)</f>
        <v>0.876</v>
      </c>
      <c r="AG534" s="135">
        <f>AC534*AE534*V534/AF534 / AI750</f>
        <v>0</v>
      </c>
      <c r="AH534" s="301">
        <f>AC534*AE534*V534/AF534 / AI816</f>
        <v>0</v>
      </c>
      <c r="AI534" s="78"/>
      <c r="AJ534" s="74"/>
      <c r="AK534" s="66"/>
    </row>
    <row r="535" spans="1:37" s="30" customFormat="1" ht="12" customHeight="1" x14ac:dyDescent="0.2">
      <c r="B535" s="121">
        <v>6343</v>
      </c>
      <c r="C535" s="121" t="s">
        <v>91</v>
      </c>
      <c r="D535" s="121" t="str">
        <f>_xll.BDP(C535,$D$11)</f>
        <v>GBp</v>
      </c>
      <c r="E535" s="121" t="s">
        <v>495</v>
      </c>
      <c r="F535" s="122">
        <f>_xll.BDP(C535,$F$11)</f>
        <v>5882</v>
      </c>
      <c r="G535" s="122">
        <f>_xll.BDP(C535,$G$11)</f>
        <v>5940</v>
      </c>
      <c r="H535" s="123">
        <f t="shared" si="258"/>
        <v>58</v>
      </c>
      <c r="I535" s="124">
        <f t="shared" si="259"/>
        <v>0.98605916354981304</v>
      </c>
      <c r="J535" s="125">
        <v>162300</v>
      </c>
      <c r="K535" s="121" t="str">
        <f>CONCATENATE(D816,D535, " Curncy")</f>
        <v>EURGBp Curncy</v>
      </c>
      <c r="L535" s="121">
        <f>IF(D535 = D816,1,_xll.BDP(K535,$L$11))</f>
        <v>1</v>
      </c>
      <c r="M535" s="264">
        <f>IF(D535 = D816,1,_xll.BDP(K535,$M$11)*L535)</f>
        <v>0.87560000000000004</v>
      </c>
      <c r="N535" s="127">
        <f t="shared" si="260"/>
        <v>107507.99451804477</v>
      </c>
      <c r="O535" s="128">
        <f>N535 / AA750</f>
        <v>6.5091196051916844E-4</v>
      </c>
      <c r="P535" s="276">
        <f>N535 / AA816</f>
        <v>6.002121452064708E-4</v>
      </c>
      <c r="Q535" s="129">
        <f t="shared" si="261"/>
        <v>11010301.507537687</v>
      </c>
      <c r="R535" s="130">
        <f>Q535 / AA750*100</f>
        <v>6.6662362853170007</v>
      </c>
      <c r="S535" s="286">
        <f>Q535 / AA816*100</f>
        <v>6.1470002457352351</v>
      </c>
      <c r="T535" s="130">
        <f t="shared" si="262"/>
        <v>0</v>
      </c>
      <c r="U535" s="286">
        <f t="shared" si="263"/>
        <v>6.6662362853170007</v>
      </c>
      <c r="V535" s="121">
        <f t="shared" si="264"/>
        <v>0.01</v>
      </c>
      <c r="W535" s="121">
        <v>0</v>
      </c>
      <c r="X535" s="121">
        <v>1</v>
      </c>
      <c r="Y535" s="128">
        <f t="shared" si="265"/>
        <v>0</v>
      </c>
      <c r="Z535" s="128">
        <f t="shared" si="266"/>
        <v>6.5091196051916844E-4</v>
      </c>
      <c r="AA535" s="75"/>
      <c r="AB535" s="131">
        <f>_xll.BDH(C535,$AB$11,$D$1,$D$1)</f>
        <v>5916</v>
      </c>
      <c r="AC535" s="131">
        <f t="shared" si="267"/>
        <v>-34</v>
      </c>
      <c r="AD535" s="191">
        <f t="shared" si="268"/>
        <v>-0.57471264367816088</v>
      </c>
      <c r="AE535" s="133">
        <v>162300</v>
      </c>
      <c r="AF535" s="134">
        <f>IF(D535 = D816,1,_xll.BDP(K535,$AF$11)*L535)</f>
        <v>0.876</v>
      </c>
      <c r="AG535" s="135">
        <f>AC535*AE535*V535/AF535 / AI750</f>
        <v>-3.7874073011008271E-4</v>
      </c>
      <c r="AH535" s="301">
        <f>AC535*AE535*V535/AF535 / AI816</f>
        <v>-3.4940579869783845E-4</v>
      </c>
      <c r="AI535" s="78"/>
      <c r="AJ535" s="74"/>
      <c r="AK535" s="66"/>
    </row>
    <row r="536" spans="1:37" s="30" customFormat="1" ht="12" customHeight="1" x14ac:dyDescent="0.2">
      <c r="B536" s="121">
        <v>18542</v>
      </c>
      <c r="C536" s="121"/>
      <c r="D536" s="121" t="s">
        <v>83</v>
      </c>
      <c r="E536" s="121" t="s">
        <v>90</v>
      </c>
      <c r="F536" s="122">
        <v>20</v>
      </c>
      <c r="G536" s="122">
        <v>20</v>
      </c>
      <c r="H536" s="123">
        <f t="shared" si="258"/>
        <v>0</v>
      </c>
      <c r="I536" s="124">
        <f t="shared" si="259"/>
        <v>0</v>
      </c>
      <c r="J536" s="125">
        <v>34000</v>
      </c>
      <c r="K536" s="121" t="str">
        <f>CONCATENATE(D816,D536, " Curncy")</f>
        <v>EURGBP Curncy</v>
      </c>
      <c r="L536" s="121">
        <f>IF(D536 = D816,1,_xll.BDP(K536,$L$11))</f>
        <v>1</v>
      </c>
      <c r="M536" s="264">
        <f>IF(D536 = D816,1,_xll.BDP(K536,$M$11)*L536)</f>
        <v>0.87560000000000004</v>
      </c>
      <c r="N536" s="127">
        <f t="shared" si="260"/>
        <v>0</v>
      </c>
      <c r="O536" s="128">
        <f>N536 / AA750</f>
        <v>0</v>
      </c>
      <c r="P536" s="276">
        <f>N536 / AA816</f>
        <v>0</v>
      </c>
      <c r="Q536" s="129">
        <f t="shared" si="261"/>
        <v>776610.32434901781</v>
      </c>
      <c r="R536" s="130">
        <f>Q536 / AA750*100</f>
        <v>0.47020219384391881</v>
      </c>
      <c r="S536" s="286">
        <f>Q536 / AA816*100</f>
        <v>0.43357794074447076</v>
      </c>
      <c r="T536" s="130">
        <f t="shared" si="262"/>
        <v>0</v>
      </c>
      <c r="U536" s="286">
        <f t="shared" si="263"/>
        <v>0.47020219384391881</v>
      </c>
      <c r="V536" s="121">
        <f t="shared" si="264"/>
        <v>1</v>
      </c>
      <c r="W536" s="121">
        <v>1</v>
      </c>
      <c r="X536" s="121">
        <v>1</v>
      </c>
      <c r="Y536" s="128">
        <f t="shared" si="265"/>
        <v>0</v>
      </c>
      <c r="Z536" s="128">
        <f t="shared" si="266"/>
        <v>0</v>
      </c>
      <c r="AA536" s="75"/>
      <c r="AB536" s="131">
        <v>20</v>
      </c>
      <c r="AC536" s="131">
        <f t="shared" si="267"/>
        <v>0</v>
      </c>
      <c r="AD536" s="191">
        <f t="shared" si="268"/>
        <v>0</v>
      </c>
      <c r="AE536" s="133">
        <v>34000</v>
      </c>
      <c r="AF536" s="134">
        <f>IF(D536 = D816,1,_xll.BDP(K536,$AF$11)*L536)</f>
        <v>0.876</v>
      </c>
      <c r="AG536" s="135">
        <f>AC536*AE536*V536/AF536 / AI750</f>
        <v>0</v>
      </c>
      <c r="AH536" s="301">
        <f>AC536*AE536*V536/AF536 / AI816</f>
        <v>0</v>
      </c>
      <c r="AI536" s="78"/>
      <c r="AJ536" s="74"/>
      <c r="AK536" s="66"/>
    </row>
    <row r="537" spans="1:37" s="30" customFormat="1" ht="12" customHeight="1" x14ac:dyDescent="0.2">
      <c r="B537" s="121">
        <v>5986</v>
      </c>
      <c r="C537" s="121" t="s">
        <v>89</v>
      </c>
      <c r="D537" s="121" t="str">
        <f>_xll.BDP(C537,$D$11)</f>
        <v>GBp</v>
      </c>
      <c r="E537" s="121" t="s">
        <v>496</v>
      </c>
      <c r="F537" s="122">
        <f>_xll.BDP(C537,$F$11)</f>
        <v>6034</v>
      </c>
      <c r="G537" s="122">
        <f>_xll.BDP(C537,$G$11)</f>
        <v>5933</v>
      </c>
      <c r="H537" s="123">
        <f t="shared" si="258"/>
        <v>-101</v>
      </c>
      <c r="I537" s="124">
        <f t="shared" si="259"/>
        <v>-1.6738481935697713</v>
      </c>
      <c r="J537" s="125">
        <v>0</v>
      </c>
      <c r="K537" s="121" t="str">
        <f>CONCATENATE(D816,D537, " Curncy")</f>
        <v>EURGBp Curncy</v>
      </c>
      <c r="L537" s="121">
        <f>IF(D537 = D816,1,_xll.BDP(K537,$L$11))</f>
        <v>1</v>
      </c>
      <c r="M537" s="264">
        <f>IF(D537 = D816,1,_xll.BDP(K537,$M$11)*L537)</f>
        <v>0.87560000000000004</v>
      </c>
      <c r="N537" s="127">
        <f t="shared" si="260"/>
        <v>0</v>
      </c>
      <c r="O537" s="128">
        <f>N537 / AA750</f>
        <v>0</v>
      </c>
      <c r="P537" s="276">
        <f>N537 / AA816</f>
        <v>0</v>
      </c>
      <c r="Q537" s="129">
        <f t="shared" si="261"/>
        <v>0</v>
      </c>
      <c r="R537" s="130">
        <f>Q537 / AA750*100</f>
        <v>0</v>
      </c>
      <c r="S537" s="286">
        <f>Q537 / AA816*100</f>
        <v>0</v>
      </c>
      <c r="T537" s="130">
        <f t="shared" si="262"/>
        <v>0</v>
      </c>
      <c r="U537" s="286">
        <f t="shared" si="263"/>
        <v>0</v>
      </c>
      <c r="V537" s="121">
        <f t="shared" si="264"/>
        <v>0.01</v>
      </c>
      <c r="W537" s="121">
        <v>0</v>
      </c>
      <c r="X537" s="121">
        <v>1</v>
      </c>
      <c r="Y537" s="128">
        <f t="shared" si="265"/>
        <v>0</v>
      </c>
      <c r="Z537" s="128">
        <f t="shared" si="266"/>
        <v>0</v>
      </c>
      <c r="AA537" s="75"/>
      <c r="AB537" s="131">
        <f>_xll.BDH(C537,$AB$11,$D$1,$D$1)</f>
        <v>5857</v>
      </c>
      <c r="AC537" s="131">
        <f t="shared" si="267"/>
        <v>177</v>
      </c>
      <c r="AD537" s="191">
        <f t="shared" si="268"/>
        <v>3.0220249274372546</v>
      </c>
      <c r="AE537" s="133">
        <v>0</v>
      </c>
      <c r="AF537" s="134">
        <f>IF(D537 = D816,1,_xll.BDP(K537,$AF$11)*L537)</f>
        <v>0.876</v>
      </c>
      <c r="AG537" s="135">
        <f>AC537*AE537*V537/AF537 / AI750</f>
        <v>0</v>
      </c>
      <c r="AH537" s="301">
        <f>AC537*AE537*V537/AF537 / AI816</f>
        <v>0</v>
      </c>
      <c r="AI537" s="78"/>
      <c r="AJ537" s="74"/>
      <c r="AK537" s="66"/>
    </row>
    <row r="538" spans="1:37" s="30" customFormat="1" ht="12" customHeight="1" x14ac:dyDescent="0.2">
      <c r="B538" s="121">
        <v>20036</v>
      </c>
      <c r="C538" s="121"/>
      <c r="D538" s="121" t="s">
        <v>83</v>
      </c>
      <c r="E538" s="121" t="s">
        <v>88</v>
      </c>
      <c r="F538" s="122">
        <v>8</v>
      </c>
      <c r="G538" s="122">
        <v>8</v>
      </c>
      <c r="H538" s="123">
        <f t="shared" si="258"/>
        <v>0</v>
      </c>
      <c r="I538" s="124">
        <f t="shared" si="259"/>
        <v>0</v>
      </c>
      <c r="J538" s="125">
        <v>377451</v>
      </c>
      <c r="K538" s="121" t="str">
        <f>CONCATENATE(D816,D538, " Curncy")</f>
        <v>EURGBP Curncy</v>
      </c>
      <c r="L538" s="121">
        <f>IF(D538 = D816,1,_xll.BDP(K538,$L$11))</f>
        <v>1</v>
      </c>
      <c r="M538" s="264">
        <f>IF(D538 = D816,1,_xll.BDP(K538,$M$11)*L538)</f>
        <v>0.87560000000000004</v>
      </c>
      <c r="N538" s="127">
        <f t="shared" si="260"/>
        <v>0</v>
      </c>
      <c r="O538" s="128">
        <f>N538 / AA750</f>
        <v>0</v>
      </c>
      <c r="P538" s="276">
        <f>N538 / AA816</f>
        <v>0</v>
      </c>
      <c r="Q538" s="129">
        <f t="shared" si="261"/>
        <v>3448615.8063042485</v>
      </c>
      <c r="R538" s="130">
        <f>Q538 / AA750*100</f>
        <v>2.0879798619833063</v>
      </c>
      <c r="S538" s="286">
        <f>Q538 / AA816*100</f>
        <v>1.9253462036698969</v>
      </c>
      <c r="T538" s="130">
        <f t="shared" si="262"/>
        <v>0</v>
      </c>
      <c r="U538" s="286">
        <f t="shared" si="263"/>
        <v>2.0879798619833063</v>
      </c>
      <c r="V538" s="121">
        <f t="shared" si="264"/>
        <v>1</v>
      </c>
      <c r="W538" s="121">
        <v>1</v>
      </c>
      <c r="X538" s="121">
        <v>1</v>
      </c>
      <c r="Y538" s="128">
        <f t="shared" si="265"/>
        <v>0</v>
      </c>
      <c r="Z538" s="128">
        <f t="shared" si="266"/>
        <v>0</v>
      </c>
      <c r="AA538" s="75"/>
      <c r="AB538" s="131">
        <v>8</v>
      </c>
      <c r="AC538" s="131">
        <f t="shared" si="267"/>
        <v>0</v>
      </c>
      <c r="AD538" s="191">
        <f t="shared" si="268"/>
        <v>0</v>
      </c>
      <c r="AE538" s="133">
        <v>377451</v>
      </c>
      <c r="AF538" s="134">
        <f>IF(D538 = D816,1,_xll.BDP(K538,$AF$11)*L538)</f>
        <v>0.876</v>
      </c>
      <c r="AG538" s="135">
        <f>AC538*AE538*V538/AF538 / AI750</f>
        <v>0</v>
      </c>
      <c r="AH538" s="301">
        <f>AC538*AE538*V538/AF538 / AI816</f>
        <v>0</v>
      </c>
      <c r="AI538" s="78"/>
      <c r="AJ538" s="74"/>
      <c r="AK538" s="66"/>
    </row>
    <row r="539" spans="1:37" s="30" customFormat="1" ht="12" customHeight="1" x14ac:dyDescent="0.2">
      <c r="B539" s="121">
        <v>5991</v>
      </c>
      <c r="C539" s="121" t="s">
        <v>1214</v>
      </c>
      <c r="D539" s="121" t="str">
        <f>_xll.BDP(C539,$D$11)</f>
        <v>GBp</v>
      </c>
      <c r="E539" s="121" t="s">
        <v>1332</v>
      </c>
      <c r="F539" s="122">
        <f>_xll.BDP(C539,$F$11)</f>
        <v>1465</v>
      </c>
      <c r="G539" s="122">
        <f>_xll.BDP(C539,$G$11)</f>
        <v>1467</v>
      </c>
      <c r="H539" s="123">
        <f t="shared" si="258"/>
        <v>2</v>
      </c>
      <c r="I539" s="124">
        <f t="shared" si="259"/>
        <v>0.13651877133105803</v>
      </c>
      <c r="J539" s="125">
        <v>0</v>
      </c>
      <c r="K539" s="121" t="str">
        <f>CONCATENATE(D816,D539, " Curncy")</f>
        <v>EURGBp Curncy</v>
      </c>
      <c r="L539" s="121">
        <f>IF(D539 = D816,1,_xll.BDP(K539,$L$11))</f>
        <v>1</v>
      </c>
      <c r="M539" s="264">
        <f>IF(D539 = D816,1,_xll.BDP(K539,$M$11)*L539)</f>
        <v>0.87560000000000004</v>
      </c>
      <c r="N539" s="127">
        <f t="shared" si="260"/>
        <v>0</v>
      </c>
      <c r="O539" s="128">
        <f>N539 / AA750</f>
        <v>0</v>
      </c>
      <c r="P539" s="276">
        <f>N539 / AA816</f>
        <v>0</v>
      </c>
      <c r="Q539" s="129">
        <f t="shared" si="261"/>
        <v>0</v>
      </c>
      <c r="R539" s="130">
        <f>Q539 / AA750*100</f>
        <v>0</v>
      </c>
      <c r="S539" s="286">
        <f>Q539 / AA816*100</f>
        <v>0</v>
      </c>
      <c r="T539" s="130">
        <f t="shared" si="262"/>
        <v>0</v>
      </c>
      <c r="U539" s="286">
        <f t="shared" si="263"/>
        <v>0</v>
      </c>
      <c r="V539" s="121">
        <f t="shared" si="264"/>
        <v>0.01</v>
      </c>
      <c r="W539" s="121">
        <v>0</v>
      </c>
      <c r="X539" s="121">
        <v>1</v>
      </c>
      <c r="Y539" s="128">
        <f t="shared" si="265"/>
        <v>0</v>
      </c>
      <c r="Z539" s="128">
        <f t="shared" si="266"/>
        <v>0</v>
      </c>
      <c r="AA539" s="75"/>
      <c r="AB539" s="131">
        <f>_xll.BDH(C539,$AB$11,$D$1,$D$1)</f>
        <v>1454</v>
      </c>
      <c r="AC539" s="131">
        <f t="shared" si="267"/>
        <v>11</v>
      </c>
      <c r="AD539" s="191">
        <f t="shared" si="268"/>
        <v>0.75653370013755161</v>
      </c>
      <c r="AE539" s="133">
        <v>0</v>
      </c>
      <c r="AF539" s="134">
        <f>IF(D539 = D816,1,_xll.BDP(K539,$AF$11)*L539)</f>
        <v>0.876</v>
      </c>
      <c r="AG539" s="135">
        <f>AC539*AE539*V539/AF539 / AI750</f>
        <v>0</v>
      </c>
      <c r="AH539" s="301">
        <f>AC539*AE539*V539/AF539 / AI816</f>
        <v>0</v>
      </c>
      <c r="AI539" s="78"/>
      <c r="AJ539" s="74"/>
      <c r="AK539" s="66"/>
    </row>
    <row r="540" spans="1:37" s="30" customFormat="1" ht="12" customHeight="1" x14ac:dyDescent="0.2">
      <c r="B540" s="121">
        <v>6328</v>
      </c>
      <c r="C540" s="121" t="s">
        <v>1213</v>
      </c>
      <c r="D540" s="121" t="str">
        <f>_xll.BDP(C540,$D$11)</f>
        <v>GBp</v>
      </c>
      <c r="E540" s="121" t="s">
        <v>1391</v>
      </c>
      <c r="F540" s="122">
        <f>_xll.BDP(C540,$F$11)</f>
        <v>21.5</v>
      </c>
      <c r="G540" s="122">
        <f>_xll.BDP(C540,$G$11)</f>
        <v>23</v>
      </c>
      <c r="H540" s="123">
        <f t="shared" si="258"/>
        <v>1.5</v>
      </c>
      <c r="I540" s="124">
        <f t="shared" si="259"/>
        <v>6.9767441860465116</v>
      </c>
      <c r="J540" s="125">
        <v>0</v>
      </c>
      <c r="K540" s="121" t="str">
        <f>CONCATENATE(D816,D540, " Curncy")</f>
        <v>EURGBp Curncy</v>
      </c>
      <c r="L540" s="121">
        <f>IF(D540 = D816,1,_xll.BDP(K540,$L$11))</f>
        <v>1</v>
      </c>
      <c r="M540" s="264">
        <f>IF(D540 = D816,1,_xll.BDP(K540,$M$11)*L540)</f>
        <v>0.87560000000000004</v>
      </c>
      <c r="N540" s="127">
        <f t="shared" si="260"/>
        <v>0</v>
      </c>
      <c r="O540" s="128">
        <f>N540 / AA750</f>
        <v>0</v>
      </c>
      <c r="P540" s="276">
        <f>N540 / AA816</f>
        <v>0</v>
      </c>
      <c r="Q540" s="129">
        <f t="shared" si="261"/>
        <v>0</v>
      </c>
      <c r="R540" s="130">
        <f>Q540 / AA750*100</f>
        <v>0</v>
      </c>
      <c r="S540" s="286">
        <f>Q540 / AA816*100</f>
        <v>0</v>
      </c>
      <c r="T540" s="130">
        <f t="shared" si="262"/>
        <v>0</v>
      </c>
      <c r="U540" s="286">
        <f t="shared" si="263"/>
        <v>0</v>
      </c>
      <c r="V540" s="121">
        <f t="shared" si="264"/>
        <v>0.01</v>
      </c>
      <c r="W540" s="121">
        <v>0</v>
      </c>
      <c r="X540" s="121">
        <v>1</v>
      </c>
      <c r="Y540" s="128">
        <f t="shared" si="265"/>
        <v>0</v>
      </c>
      <c r="Z540" s="128">
        <f t="shared" si="266"/>
        <v>0</v>
      </c>
      <c r="AA540" s="75"/>
      <c r="AB540" s="131">
        <f>_xll.BDH(C540,$AB$11,$D$1,$D$1)</f>
        <v>22</v>
      </c>
      <c r="AC540" s="131">
        <f t="shared" si="267"/>
        <v>-0.5</v>
      </c>
      <c r="AD540" s="191">
        <f t="shared" si="268"/>
        <v>-2.2727272727272729</v>
      </c>
      <c r="AE540" s="133">
        <v>0</v>
      </c>
      <c r="AF540" s="134">
        <f>IF(D540 = D816,1,_xll.BDP(K540,$AF$11)*L540)</f>
        <v>0.876</v>
      </c>
      <c r="AG540" s="135">
        <f>AC540*AE540*V540/AF540 / AI750</f>
        <v>0</v>
      </c>
      <c r="AH540" s="301">
        <f>AC540*AE540*V540/AF540 / AI816</f>
        <v>0</v>
      </c>
      <c r="AI540" s="78"/>
      <c r="AJ540" s="74"/>
      <c r="AK540" s="66"/>
    </row>
    <row r="541" spans="1:37" s="30" customFormat="1" ht="12" customHeight="1" x14ac:dyDescent="0.2">
      <c r="B541" s="121">
        <v>6424</v>
      </c>
      <c r="C541" s="121" t="s">
        <v>1215</v>
      </c>
      <c r="D541" s="121" t="str">
        <f>_xll.BDP(C541,$D$11)</f>
        <v>GBp</v>
      </c>
      <c r="E541" s="121" t="s">
        <v>1333</v>
      </c>
      <c r="F541" s="122">
        <f>_xll.BDP(C541,$F$11)</f>
        <v>271.7</v>
      </c>
      <c r="G541" s="122">
        <f>_xll.BDP(C541,$G$11)</f>
        <v>267</v>
      </c>
      <c r="H541" s="123">
        <f t="shared" si="258"/>
        <v>-4.6999999999999886</v>
      </c>
      <c r="I541" s="124">
        <f t="shared" si="259"/>
        <v>-1.7298490982701469</v>
      </c>
      <c r="J541" s="125">
        <v>0</v>
      </c>
      <c r="K541" s="121" t="str">
        <f>CONCATENATE(D816,D541, " Curncy")</f>
        <v>EURGBp Curncy</v>
      </c>
      <c r="L541" s="121">
        <f>IF(D541 = D816,1,_xll.BDP(K541,$L$11))</f>
        <v>1</v>
      </c>
      <c r="M541" s="264">
        <f>IF(D541 = D816,1,_xll.BDP(K541,$M$11)*L541)</f>
        <v>0.87560000000000004</v>
      </c>
      <c r="N541" s="127">
        <f t="shared" si="260"/>
        <v>0</v>
      </c>
      <c r="O541" s="128">
        <f>N541 / AA750</f>
        <v>0</v>
      </c>
      <c r="P541" s="276">
        <f>N541 / AA816</f>
        <v>0</v>
      </c>
      <c r="Q541" s="129">
        <f t="shared" si="261"/>
        <v>0</v>
      </c>
      <c r="R541" s="130">
        <f>Q541 / AA750*100</f>
        <v>0</v>
      </c>
      <c r="S541" s="286">
        <f>Q541 / AA816*100</f>
        <v>0</v>
      </c>
      <c r="T541" s="130">
        <f t="shared" si="262"/>
        <v>0</v>
      </c>
      <c r="U541" s="286">
        <f t="shared" si="263"/>
        <v>0</v>
      </c>
      <c r="V541" s="121">
        <f t="shared" si="264"/>
        <v>0.01</v>
      </c>
      <c r="W541" s="121">
        <v>0</v>
      </c>
      <c r="X541" s="121">
        <v>1</v>
      </c>
      <c r="Y541" s="128">
        <f t="shared" si="265"/>
        <v>0</v>
      </c>
      <c r="Z541" s="128">
        <f t="shared" si="266"/>
        <v>0</v>
      </c>
      <c r="AA541" s="75"/>
      <c r="AB541" s="131">
        <f>_xll.BDH(C541,$AB$11,$D$1,$D$1)</f>
        <v>267.3</v>
      </c>
      <c r="AC541" s="131">
        <f t="shared" si="267"/>
        <v>4.3999999999999773</v>
      </c>
      <c r="AD541" s="191">
        <f t="shared" si="268"/>
        <v>1.6460905349794153</v>
      </c>
      <c r="AE541" s="133">
        <v>0</v>
      </c>
      <c r="AF541" s="134">
        <f>IF(D541 = D816,1,_xll.BDP(K541,$AF$11)*L541)</f>
        <v>0.876</v>
      </c>
      <c r="AG541" s="135">
        <f>AC541*AE541*V541/AF541 / AI750</f>
        <v>0</v>
      </c>
      <c r="AH541" s="301">
        <f>AC541*AE541*V541/AF541 / AI816</f>
        <v>0</v>
      </c>
      <c r="AI541" s="78"/>
      <c r="AJ541" s="74"/>
      <c r="AK541" s="66"/>
    </row>
    <row r="542" spans="1:37" s="30" customFormat="1" ht="12" customHeight="1" x14ac:dyDescent="0.2">
      <c r="A542" s="121"/>
      <c r="B542" s="121">
        <v>27991</v>
      </c>
      <c r="C542" s="121" t="s">
        <v>1429</v>
      </c>
      <c r="D542" s="121" t="str">
        <f>_xll.BDP(C542,$D$11)</f>
        <v>GBp</v>
      </c>
      <c r="E542" s="121" t="s">
        <v>1430</v>
      </c>
      <c r="F542" s="122">
        <f>_xll.BDP(C542,$F$11)</f>
        <v>253.8</v>
      </c>
      <c r="G542" s="122">
        <f>_xll.BDP(C542,$G$11)</f>
        <v>257.2</v>
      </c>
      <c r="H542" s="123">
        <f t="shared" si="258"/>
        <v>3.3999999999999773</v>
      </c>
      <c r="I542" s="124">
        <f t="shared" si="259"/>
        <v>1.3396375098502669</v>
      </c>
      <c r="J542" s="125">
        <v>-418000</v>
      </c>
      <c r="K542" s="121" t="str">
        <f>CONCATENATE(D816,D542, " Curncy")</f>
        <v>EURGBp Curncy</v>
      </c>
      <c r="L542" s="121">
        <f>IF(D542 = D816,1,_xll.BDP(K542,$L$11))</f>
        <v>1</v>
      </c>
      <c r="M542" s="264">
        <f>IF(D542 = D816,1,_xll.BDP(K542,$M$11)*L542)</f>
        <v>0.87560000000000004</v>
      </c>
      <c r="N542" s="127">
        <f t="shared" si="260"/>
        <v>-16231.155778894363</v>
      </c>
      <c r="O542" s="128">
        <f>N542 / AA750</f>
        <v>-9.8272258513378371E-5</v>
      </c>
      <c r="P542" s="276">
        <f>N542 / AA816</f>
        <v>-9.061778961559378E-5</v>
      </c>
      <c r="Q542" s="129">
        <f t="shared" si="261"/>
        <v>-1227839.1959798995</v>
      </c>
      <c r="R542" s="130">
        <f>Q542 / AA750*100</f>
        <v>-0.74340073204826729</v>
      </c>
      <c r="S542" s="286">
        <f>Q542 / AA816*100</f>
        <v>-0.68549692615090829</v>
      </c>
      <c r="T542" s="130">
        <f t="shared" si="262"/>
        <v>-0.74340073204826729</v>
      </c>
      <c r="U542" s="286">
        <f t="shared" si="263"/>
        <v>0</v>
      </c>
      <c r="V542" s="121">
        <f t="shared" si="264"/>
        <v>0.01</v>
      </c>
      <c r="W542" s="121">
        <v>0</v>
      </c>
      <c r="X542" s="121">
        <v>1</v>
      </c>
      <c r="Y542" s="128">
        <f t="shared" si="265"/>
        <v>0</v>
      </c>
      <c r="Z542" s="128">
        <f t="shared" si="266"/>
        <v>0</v>
      </c>
      <c r="AA542" s="121"/>
      <c r="AB542" s="131">
        <f>_xll.BDH(C542,$AB$11,$D$1,$D$1)</f>
        <v>251.4</v>
      </c>
      <c r="AC542" s="131">
        <f t="shared" si="267"/>
        <v>2.4000000000000057</v>
      </c>
      <c r="AD542" s="191">
        <f t="shared" si="268"/>
        <v>0.95465393794749631</v>
      </c>
      <c r="AE542" s="133">
        <v>-418000</v>
      </c>
      <c r="AF542" s="134">
        <f>IF(D542 = D816,1,_xll.BDP(K542,$AF$11)*L542)</f>
        <v>0.876</v>
      </c>
      <c r="AG542" s="135">
        <f>AC542*AE542*V542/AF542 / AI750</f>
        <v>-6.8854463492884604E-5</v>
      </c>
      <c r="AH542" s="301">
        <f>AC542*AE542*V542/AF542 / AI816</f>
        <v>-6.3521419530584674E-5</v>
      </c>
      <c r="AI542" s="136"/>
      <c r="AJ542" s="74"/>
      <c r="AK542" s="66"/>
    </row>
    <row r="543" spans="1:37" s="30" customFormat="1" ht="12" customHeight="1" x14ac:dyDescent="0.2">
      <c r="B543" s="121">
        <v>10208</v>
      </c>
      <c r="C543" s="121" t="s">
        <v>1216</v>
      </c>
      <c r="D543" s="121" t="str">
        <f>_xll.BDP(C543,$D$11)</f>
        <v>GBp</v>
      </c>
      <c r="E543" s="121" t="s">
        <v>1334</v>
      </c>
      <c r="F543" s="122">
        <f>_xll.BDP(C543,$F$11)</f>
        <v>4347</v>
      </c>
      <c r="G543" s="122">
        <f>_xll.BDP(C543,$G$11)</f>
        <v>4334</v>
      </c>
      <c r="H543" s="123">
        <f t="shared" si="258"/>
        <v>-13</v>
      </c>
      <c r="I543" s="124">
        <f t="shared" si="259"/>
        <v>-0.29905682079595125</v>
      </c>
      <c r="J543" s="125">
        <v>0</v>
      </c>
      <c r="K543" s="121" t="str">
        <f>CONCATENATE(D816,D543, " Curncy")</f>
        <v>EURGBp Curncy</v>
      </c>
      <c r="L543" s="121">
        <f>IF(D543 = D816,1,_xll.BDP(K543,$L$11))</f>
        <v>1</v>
      </c>
      <c r="M543" s="264">
        <f>IF(D543 = D816,1,_xll.BDP(K543,$M$11)*L543)</f>
        <v>0.87560000000000004</v>
      </c>
      <c r="N543" s="127">
        <f t="shared" si="260"/>
        <v>0</v>
      </c>
      <c r="O543" s="128">
        <f>N543 / AA750</f>
        <v>0</v>
      </c>
      <c r="P543" s="276">
        <f>N543 / AA816</f>
        <v>0</v>
      </c>
      <c r="Q543" s="129">
        <f t="shared" si="261"/>
        <v>0</v>
      </c>
      <c r="R543" s="130">
        <f>Q543 / AA750*100</f>
        <v>0</v>
      </c>
      <c r="S543" s="286">
        <f>Q543 / AA816*100</f>
        <v>0</v>
      </c>
      <c r="T543" s="130">
        <f t="shared" si="262"/>
        <v>0</v>
      </c>
      <c r="U543" s="286">
        <f t="shared" si="263"/>
        <v>0</v>
      </c>
      <c r="V543" s="121">
        <f t="shared" si="264"/>
        <v>0.01</v>
      </c>
      <c r="W543" s="121">
        <v>0</v>
      </c>
      <c r="X543" s="121">
        <v>1</v>
      </c>
      <c r="Y543" s="128">
        <f t="shared" si="265"/>
        <v>0</v>
      </c>
      <c r="Z543" s="128">
        <f t="shared" si="266"/>
        <v>0</v>
      </c>
      <c r="AA543" s="75"/>
      <c r="AB543" s="131">
        <f>_xll.BDH(C543,$AB$11,$D$1,$D$1)</f>
        <v>4333</v>
      </c>
      <c r="AC543" s="131">
        <f t="shared" si="267"/>
        <v>14</v>
      </c>
      <c r="AD543" s="191">
        <f t="shared" si="268"/>
        <v>0.32310177705977383</v>
      </c>
      <c r="AE543" s="133">
        <v>0</v>
      </c>
      <c r="AF543" s="134">
        <f>IF(D543 = D816,1,_xll.BDP(K543,$AF$11)*L543)</f>
        <v>0.876</v>
      </c>
      <c r="AG543" s="135">
        <f>AC543*AE543*V543/AF543 / AI750</f>
        <v>0</v>
      </c>
      <c r="AH543" s="301">
        <f>AC543*AE543*V543/AF543 / AI816</f>
        <v>0</v>
      </c>
      <c r="AI543" s="78"/>
      <c r="AJ543" s="74"/>
      <c r="AK543" s="66"/>
    </row>
    <row r="544" spans="1:37" s="30" customFormat="1" ht="12" customHeight="1" x14ac:dyDescent="0.2">
      <c r="B544" s="121">
        <v>3392</v>
      </c>
      <c r="C544" s="121" t="s">
        <v>1217</v>
      </c>
      <c r="D544" s="121" t="str">
        <f>_xll.BDP(C544,$D$11)</f>
        <v>GBp</v>
      </c>
      <c r="E544" s="121" t="s">
        <v>1335</v>
      </c>
      <c r="F544" s="122">
        <f>_xll.BDP(C544,$F$11)</f>
        <v>3611</v>
      </c>
      <c r="G544" s="122">
        <f>_xll.BDP(C544,$G$11)</f>
        <v>3618.5</v>
      </c>
      <c r="H544" s="123">
        <f t="shared" si="258"/>
        <v>7.5</v>
      </c>
      <c r="I544" s="124">
        <f t="shared" si="259"/>
        <v>0.20769869842148991</v>
      </c>
      <c r="J544" s="125">
        <v>0</v>
      </c>
      <c r="K544" s="121" t="str">
        <f>CONCATENATE(D816,D544, " Curncy")</f>
        <v>EURGBp Curncy</v>
      </c>
      <c r="L544" s="121">
        <f>IF(D544 = D816,1,_xll.BDP(K544,$L$11))</f>
        <v>1</v>
      </c>
      <c r="M544" s="264">
        <f>IF(D544 = D816,1,_xll.BDP(K544,$M$11)*L544)</f>
        <v>0.87560000000000004</v>
      </c>
      <c r="N544" s="127">
        <f t="shared" si="260"/>
        <v>0</v>
      </c>
      <c r="O544" s="128">
        <f>N544 / AA750</f>
        <v>0</v>
      </c>
      <c r="P544" s="276">
        <f>N544 / AA816</f>
        <v>0</v>
      </c>
      <c r="Q544" s="129">
        <f t="shared" si="261"/>
        <v>0</v>
      </c>
      <c r="R544" s="130">
        <f>Q544 / AA750*100</f>
        <v>0</v>
      </c>
      <c r="S544" s="286">
        <f>Q544 / AA816*100</f>
        <v>0</v>
      </c>
      <c r="T544" s="130">
        <f t="shared" si="262"/>
        <v>0</v>
      </c>
      <c r="U544" s="286">
        <f t="shared" si="263"/>
        <v>0</v>
      </c>
      <c r="V544" s="121">
        <f t="shared" si="264"/>
        <v>0.01</v>
      </c>
      <c r="W544" s="121">
        <v>0</v>
      </c>
      <c r="X544" s="121">
        <v>1</v>
      </c>
      <c r="Y544" s="128">
        <f t="shared" si="265"/>
        <v>0</v>
      </c>
      <c r="Z544" s="128">
        <f t="shared" si="266"/>
        <v>0</v>
      </c>
      <c r="AA544" s="75"/>
      <c r="AB544" s="131">
        <f>_xll.BDH(C544,$AB$11,$D$1,$D$1)</f>
        <v>3599.5</v>
      </c>
      <c r="AC544" s="131">
        <f t="shared" si="267"/>
        <v>11.5</v>
      </c>
      <c r="AD544" s="191">
        <f t="shared" si="268"/>
        <v>0.31948881789137379</v>
      </c>
      <c r="AE544" s="133">
        <v>0</v>
      </c>
      <c r="AF544" s="134">
        <f>IF(D544 = D816,1,_xll.BDP(K544,$AF$11)*L544)</f>
        <v>0.876</v>
      </c>
      <c r="AG544" s="135">
        <f>AC544*AE544*V544/AF544 / AI750</f>
        <v>0</v>
      </c>
      <c r="AH544" s="301">
        <f>AC544*AE544*V544/AF544 / AI816</f>
        <v>0</v>
      </c>
      <c r="AI544" s="78"/>
      <c r="AJ544" s="74"/>
      <c r="AK544" s="66"/>
    </row>
    <row r="545" spans="2:37" s="30" customFormat="1" ht="12" customHeight="1" x14ac:dyDescent="0.2">
      <c r="B545" s="121">
        <v>3424</v>
      </c>
      <c r="C545" s="121" t="s">
        <v>1218</v>
      </c>
      <c r="D545" s="121" t="str">
        <f>_xll.BDP(C545,$D$11)</f>
        <v>GBp</v>
      </c>
      <c r="E545" s="121" t="s">
        <v>1336</v>
      </c>
      <c r="F545" s="122">
        <f>_xll.BDP(C545,$F$11)</f>
        <v>23.05</v>
      </c>
      <c r="G545" s="122">
        <f>_xll.BDP(C545,$G$11)</f>
        <v>23.9</v>
      </c>
      <c r="H545" s="123">
        <f t="shared" si="258"/>
        <v>0.84999999999999787</v>
      </c>
      <c r="I545" s="124">
        <f t="shared" si="259"/>
        <v>3.6876355748373011</v>
      </c>
      <c r="J545" s="125">
        <v>0</v>
      </c>
      <c r="K545" s="121" t="str">
        <f>CONCATENATE(D816,D545, " Curncy")</f>
        <v>EURGBp Curncy</v>
      </c>
      <c r="L545" s="121">
        <f>IF(D545 = D816,1,_xll.BDP(K545,$L$11))</f>
        <v>1</v>
      </c>
      <c r="M545" s="264">
        <f>IF(D545 = D816,1,_xll.BDP(K545,$M$11)*L545)</f>
        <v>0.87560000000000004</v>
      </c>
      <c r="N545" s="127">
        <f t="shared" si="260"/>
        <v>0</v>
      </c>
      <c r="O545" s="128">
        <f>N545 / AA750</f>
        <v>0</v>
      </c>
      <c r="P545" s="276">
        <f>N545 / AA816</f>
        <v>0</v>
      </c>
      <c r="Q545" s="129">
        <f t="shared" si="261"/>
        <v>0</v>
      </c>
      <c r="R545" s="130">
        <f>Q545 / AA750*100</f>
        <v>0</v>
      </c>
      <c r="S545" s="286">
        <f>Q545 / AA816*100</f>
        <v>0</v>
      </c>
      <c r="T545" s="130">
        <f t="shared" si="262"/>
        <v>0</v>
      </c>
      <c r="U545" s="286">
        <f t="shared" si="263"/>
        <v>0</v>
      </c>
      <c r="V545" s="121">
        <f t="shared" si="264"/>
        <v>0.01</v>
      </c>
      <c r="W545" s="121">
        <v>0</v>
      </c>
      <c r="X545" s="121">
        <v>1</v>
      </c>
      <c r="Y545" s="128">
        <f t="shared" si="265"/>
        <v>0</v>
      </c>
      <c r="Z545" s="128">
        <f t="shared" si="266"/>
        <v>0</v>
      </c>
      <c r="AA545" s="75"/>
      <c r="AB545" s="131">
        <f>_xll.BDH(C545,$AB$11,$D$1,$D$1)</f>
        <v>23.65</v>
      </c>
      <c r="AC545" s="131">
        <f t="shared" si="267"/>
        <v>-0.59999999999999787</v>
      </c>
      <c r="AD545" s="191">
        <f t="shared" si="268"/>
        <v>-2.5369978858350866</v>
      </c>
      <c r="AE545" s="133">
        <v>0</v>
      </c>
      <c r="AF545" s="134">
        <f>IF(D545 = D816,1,_xll.BDP(K545,$AF$11)*L545)</f>
        <v>0.876</v>
      </c>
      <c r="AG545" s="135">
        <f>AC545*AE545*V545/AF545 / AI750</f>
        <v>0</v>
      </c>
      <c r="AH545" s="301">
        <f>AC545*AE545*V545/AF545 / AI816</f>
        <v>0</v>
      </c>
      <c r="AI545" s="78"/>
      <c r="AJ545" s="74"/>
      <c r="AK545" s="66"/>
    </row>
    <row r="546" spans="2:37" s="30" customFormat="1" ht="12" customHeight="1" x14ac:dyDescent="0.2">
      <c r="B546" s="121">
        <v>3521</v>
      </c>
      <c r="C546" s="121" t="s">
        <v>87</v>
      </c>
      <c r="D546" s="121" t="str">
        <f>_xll.BDP(C546,$D$11)</f>
        <v>GBp</v>
      </c>
      <c r="E546" s="121" t="s">
        <v>1392</v>
      </c>
      <c r="F546" s="122">
        <f>_xll.BDP(C546,$F$11)</f>
        <v>871.6</v>
      </c>
      <c r="G546" s="122">
        <f>_xll.BDP(C546,$G$11)</f>
        <v>859.2</v>
      </c>
      <c r="H546" s="123">
        <f t="shared" si="258"/>
        <v>-12.399999999999977</v>
      </c>
      <c r="I546" s="124">
        <f t="shared" si="259"/>
        <v>-1.4226709499770511</v>
      </c>
      <c r="J546" s="125">
        <v>0</v>
      </c>
      <c r="K546" s="121" t="str">
        <f>CONCATENATE(D816,D546, " Curncy")</f>
        <v>EURGBp Curncy</v>
      </c>
      <c r="L546" s="121">
        <f>IF(D546 = D816,1,_xll.BDP(K546,$L$11))</f>
        <v>1</v>
      </c>
      <c r="M546" s="264">
        <f>IF(D546 = D816,1,_xll.BDP(K546,$M$11)*L546)</f>
        <v>0.87560000000000004</v>
      </c>
      <c r="N546" s="127">
        <f t="shared" si="260"/>
        <v>0</v>
      </c>
      <c r="O546" s="128">
        <f>N546 / AA750</f>
        <v>0</v>
      </c>
      <c r="P546" s="276">
        <f>N546 / AA816</f>
        <v>0</v>
      </c>
      <c r="Q546" s="129">
        <f t="shared" si="261"/>
        <v>0</v>
      </c>
      <c r="R546" s="130">
        <f>Q546 / AA750*100</f>
        <v>0</v>
      </c>
      <c r="S546" s="286">
        <f>Q546 / AA816*100</f>
        <v>0</v>
      </c>
      <c r="T546" s="130">
        <f t="shared" si="262"/>
        <v>0</v>
      </c>
      <c r="U546" s="286">
        <f t="shared" si="263"/>
        <v>0</v>
      </c>
      <c r="V546" s="121">
        <f t="shared" si="264"/>
        <v>0.01</v>
      </c>
      <c r="W546" s="121">
        <v>0</v>
      </c>
      <c r="X546" s="121">
        <v>1</v>
      </c>
      <c r="Y546" s="128">
        <f t="shared" si="265"/>
        <v>0</v>
      </c>
      <c r="Z546" s="128">
        <f t="shared" si="266"/>
        <v>0</v>
      </c>
      <c r="AA546" s="75"/>
      <c r="AB546" s="131">
        <f>_xll.BDH(C546,$AB$11,$D$1,$D$1)</f>
        <v>874.4</v>
      </c>
      <c r="AC546" s="131">
        <f t="shared" si="267"/>
        <v>-2.7999999999999545</v>
      </c>
      <c r="AD546" s="191">
        <f t="shared" si="268"/>
        <v>-0.32021957913997651</v>
      </c>
      <c r="AE546" s="133">
        <v>0</v>
      </c>
      <c r="AF546" s="134">
        <f>IF(D546 = D816,1,_xll.BDP(K546,$AF$11)*L546)</f>
        <v>0.876</v>
      </c>
      <c r="AG546" s="135">
        <f>AC546*AE546*V546/AF546 / AI750</f>
        <v>0</v>
      </c>
      <c r="AH546" s="301">
        <f>AC546*AE546*V546/AF546 / AI816</f>
        <v>0</v>
      </c>
      <c r="AI546" s="78"/>
      <c r="AJ546" s="74"/>
      <c r="AK546" s="66"/>
    </row>
    <row r="547" spans="2:37" s="30" customFormat="1" ht="12" customHeight="1" x14ac:dyDescent="0.2">
      <c r="B547" s="121">
        <v>3821</v>
      </c>
      <c r="C547" s="121" t="s">
        <v>1219</v>
      </c>
      <c r="D547" s="121" t="str">
        <f>_xll.BDP(C547,$D$11)</f>
        <v>GBp</v>
      </c>
      <c r="E547" s="121" t="s">
        <v>1337</v>
      </c>
      <c r="F547" s="122">
        <f>_xll.BDP(C547,$F$11)</f>
        <v>258.8</v>
      </c>
      <c r="G547" s="122">
        <f>_xll.BDP(C547,$G$11)</f>
        <v>257.5</v>
      </c>
      <c r="H547" s="123">
        <f t="shared" si="258"/>
        <v>-1.3000000000000114</v>
      </c>
      <c r="I547" s="124">
        <f t="shared" si="259"/>
        <v>-0.50231839258114808</v>
      </c>
      <c r="J547" s="125">
        <v>0</v>
      </c>
      <c r="K547" s="121" t="str">
        <f>CONCATENATE(D816,D547, " Curncy")</f>
        <v>EURGBp Curncy</v>
      </c>
      <c r="L547" s="121">
        <f>IF(D547 = D816,1,_xll.BDP(K547,$L$11))</f>
        <v>1</v>
      </c>
      <c r="M547" s="264">
        <f>IF(D547 = D816,1,_xll.BDP(K547,$M$11)*L547)</f>
        <v>0.87560000000000004</v>
      </c>
      <c r="N547" s="127">
        <f t="shared" si="260"/>
        <v>0</v>
      </c>
      <c r="O547" s="128">
        <f>N547 / AA750</f>
        <v>0</v>
      </c>
      <c r="P547" s="276">
        <f>N547 / AA816</f>
        <v>0</v>
      </c>
      <c r="Q547" s="129">
        <f t="shared" si="261"/>
        <v>0</v>
      </c>
      <c r="R547" s="130">
        <f>Q547 / AA750*100</f>
        <v>0</v>
      </c>
      <c r="S547" s="286">
        <f>Q547 / AA816*100</f>
        <v>0</v>
      </c>
      <c r="T547" s="130">
        <f t="shared" si="262"/>
        <v>0</v>
      </c>
      <c r="U547" s="286">
        <f t="shared" si="263"/>
        <v>0</v>
      </c>
      <c r="V547" s="121">
        <f t="shared" si="264"/>
        <v>0.01</v>
      </c>
      <c r="W547" s="121">
        <v>0</v>
      </c>
      <c r="X547" s="121">
        <v>1</v>
      </c>
      <c r="Y547" s="128">
        <f t="shared" si="265"/>
        <v>0</v>
      </c>
      <c r="Z547" s="128">
        <f t="shared" si="266"/>
        <v>0</v>
      </c>
      <c r="AA547" s="75"/>
      <c r="AB547" s="131">
        <f>_xll.BDH(C547,$AB$11,$D$1,$D$1)</f>
        <v>257.60000000000002</v>
      </c>
      <c r="AC547" s="131">
        <f t="shared" si="267"/>
        <v>1.1999999999999886</v>
      </c>
      <c r="AD547" s="191">
        <f t="shared" si="268"/>
        <v>0.46583850931676579</v>
      </c>
      <c r="AE547" s="133">
        <v>0</v>
      </c>
      <c r="AF547" s="134">
        <f>IF(D547 = D816,1,_xll.BDP(K547,$AF$11)*L547)</f>
        <v>0.876</v>
      </c>
      <c r="AG547" s="135">
        <f>AC547*AE547*V547/AF547 / AI750</f>
        <v>0</v>
      </c>
      <c r="AH547" s="301">
        <f>AC547*AE547*V547/AF547 / AI816</f>
        <v>0</v>
      </c>
      <c r="AI547" s="78"/>
      <c r="AJ547" s="74"/>
      <c r="AK547" s="66"/>
    </row>
    <row r="548" spans="2:37" s="30" customFormat="1" ht="12" customHeight="1" x14ac:dyDescent="0.2">
      <c r="B548" s="121">
        <v>3420</v>
      </c>
      <c r="C548" s="121" t="s">
        <v>1220</v>
      </c>
      <c r="D548" s="121" t="str">
        <f>_xll.BDP(C548,$D$11)</f>
        <v>GBp</v>
      </c>
      <c r="E548" s="121" t="s">
        <v>800</v>
      </c>
      <c r="F548" s="122">
        <f>_xll.BDP(C548,$F$11)</f>
        <v>2233.5</v>
      </c>
      <c r="G548" s="122">
        <f>_xll.BDP(C548,$G$11)</f>
        <v>2228.5</v>
      </c>
      <c r="H548" s="123">
        <f t="shared" si="258"/>
        <v>-5</v>
      </c>
      <c r="I548" s="124">
        <f t="shared" si="259"/>
        <v>-0.22386389075442131</v>
      </c>
      <c r="J548" s="125">
        <v>0</v>
      </c>
      <c r="K548" s="121" t="str">
        <f>CONCATENATE(D816,D548, " Curncy")</f>
        <v>EURGBp Curncy</v>
      </c>
      <c r="L548" s="121">
        <f>IF(D548 = D816,1,_xll.BDP(K548,$L$11))</f>
        <v>1</v>
      </c>
      <c r="M548" s="264">
        <f>IF(D548 = D816,1,_xll.BDP(K548,$M$11)*L548)</f>
        <v>0.87560000000000004</v>
      </c>
      <c r="N548" s="127">
        <f t="shared" si="260"/>
        <v>0</v>
      </c>
      <c r="O548" s="128">
        <f>N548 / AA750</f>
        <v>0</v>
      </c>
      <c r="P548" s="276">
        <f>N548 / AA816</f>
        <v>0</v>
      </c>
      <c r="Q548" s="129">
        <f t="shared" si="261"/>
        <v>0</v>
      </c>
      <c r="R548" s="130">
        <f>Q548 / AA750*100</f>
        <v>0</v>
      </c>
      <c r="S548" s="286">
        <f>Q548 / AA816*100</f>
        <v>0</v>
      </c>
      <c r="T548" s="130">
        <f t="shared" si="262"/>
        <v>0</v>
      </c>
      <c r="U548" s="286">
        <f t="shared" si="263"/>
        <v>0</v>
      </c>
      <c r="V548" s="121">
        <f t="shared" si="264"/>
        <v>0.01</v>
      </c>
      <c r="W548" s="121">
        <v>0</v>
      </c>
      <c r="X548" s="121">
        <v>1</v>
      </c>
      <c r="Y548" s="128">
        <f t="shared" si="265"/>
        <v>0</v>
      </c>
      <c r="Z548" s="128">
        <f t="shared" si="266"/>
        <v>0</v>
      </c>
      <c r="AA548" s="75"/>
      <c r="AB548" s="131">
        <f>_xll.BDH(C548,$AB$11,$D$1,$D$1)</f>
        <v>2260</v>
      </c>
      <c r="AC548" s="131">
        <f t="shared" si="267"/>
        <v>-26.5</v>
      </c>
      <c r="AD548" s="191">
        <f t="shared" si="268"/>
        <v>-1.1725663716814159</v>
      </c>
      <c r="AE548" s="133">
        <v>0</v>
      </c>
      <c r="AF548" s="134">
        <f>IF(D548 = D816,1,_xll.BDP(K548,$AF$11)*L548)</f>
        <v>0.876</v>
      </c>
      <c r="AG548" s="135">
        <f>AC548*AE548*V548/AF548 / AI750</f>
        <v>0</v>
      </c>
      <c r="AH548" s="301">
        <f>AC548*AE548*V548/AF548 / AI816</f>
        <v>0</v>
      </c>
      <c r="AI548" s="78"/>
      <c r="AJ548" s="74"/>
      <c r="AK548" s="66"/>
    </row>
    <row r="549" spans="2:37" s="30" customFormat="1" ht="12" customHeight="1" x14ac:dyDescent="0.2">
      <c r="B549" s="121">
        <v>6016</v>
      </c>
      <c r="C549" s="121" t="s">
        <v>1221</v>
      </c>
      <c r="D549" s="121" t="str">
        <f>_xll.BDP(C549,$D$11)</f>
        <v>GBp</v>
      </c>
      <c r="E549" s="121" t="s">
        <v>1338</v>
      </c>
      <c r="F549" s="122">
        <f>_xll.BDP(C549,$F$11)</f>
        <v>2277</v>
      </c>
      <c r="G549" s="122">
        <f>_xll.BDP(C549,$G$11)</f>
        <v>2269</v>
      </c>
      <c r="H549" s="123">
        <f t="shared" si="258"/>
        <v>-8</v>
      </c>
      <c r="I549" s="124">
        <f t="shared" si="259"/>
        <v>-0.35133948177426438</v>
      </c>
      <c r="J549" s="125">
        <v>0</v>
      </c>
      <c r="K549" s="121" t="str">
        <f>CONCATENATE(D816,D549, " Curncy")</f>
        <v>EURGBp Curncy</v>
      </c>
      <c r="L549" s="121">
        <f>IF(D549 = D816,1,_xll.BDP(K549,$L$11))</f>
        <v>1</v>
      </c>
      <c r="M549" s="264">
        <f>IF(D549 = D816,1,_xll.BDP(K549,$M$11)*L549)</f>
        <v>0.87560000000000004</v>
      </c>
      <c r="N549" s="127">
        <f t="shared" si="260"/>
        <v>0</v>
      </c>
      <c r="O549" s="128">
        <f>N549 / AA750</f>
        <v>0</v>
      </c>
      <c r="P549" s="276">
        <f>N549 / AA816</f>
        <v>0</v>
      </c>
      <c r="Q549" s="129">
        <f t="shared" si="261"/>
        <v>0</v>
      </c>
      <c r="R549" s="130">
        <f>Q549 / AA750*100</f>
        <v>0</v>
      </c>
      <c r="S549" s="286">
        <f>Q549 / AA816*100</f>
        <v>0</v>
      </c>
      <c r="T549" s="130">
        <f t="shared" si="262"/>
        <v>0</v>
      </c>
      <c r="U549" s="286">
        <f t="shared" si="263"/>
        <v>0</v>
      </c>
      <c r="V549" s="121">
        <f t="shared" si="264"/>
        <v>0.01</v>
      </c>
      <c r="W549" s="121">
        <v>0</v>
      </c>
      <c r="X549" s="121">
        <v>1</v>
      </c>
      <c r="Y549" s="128">
        <f t="shared" si="265"/>
        <v>0</v>
      </c>
      <c r="Z549" s="128">
        <f t="shared" si="266"/>
        <v>0</v>
      </c>
      <c r="AA549" s="75"/>
      <c r="AB549" s="131">
        <f>_xll.BDH(C549,$AB$11,$D$1,$D$1)</f>
        <v>2307</v>
      </c>
      <c r="AC549" s="131">
        <f t="shared" si="267"/>
        <v>-30</v>
      </c>
      <c r="AD549" s="191">
        <f t="shared" si="268"/>
        <v>-1.3003901170351104</v>
      </c>
      <c r="AE549" s="133">
        <v>0</v>
      </c>
      <c r="AF549" s="134">
        <f>IF(D549 = D816,1,_xll.BDP(K549,$AF$11)*L549)</f>
        <v>0.876</v>
      </c>
      <c r="AG549" s="135">
        <f>AC549*AE549*V549/AF549 / AI750</f>
        <v>0</v>
      </c>
      <c r="AH549" s="301">
        <f>AC549*AE549*V549/AF549 / AI816</f>
        <v>0</v>
      </c>
      <c r="AI549" s="78"/>
      <c r="AJ549" s="74"/>
      <c r="AK549" s="66"/>
    </row>
    <row r="550" spans="2:37" s="30" customFormat="1" ht="12" customHeight="1" x14ac:dyDescent="0.2">
      <c r="B550" s="121">
        <v>19481</v>
      </c>
      <c r="C550" s="121" t="s">
        <v>1222</v>
      </c>
      <c r="D550" s="121" t="str">
        <f>_xll.BDP(C550,$D$11)</f>
        <v>GBp</v>
      </c>
      <c r="E550" s="121" t="s">
        <v>1339</v>
      </c>
      <c r="F550" s="122">
        <f>_xll.BDP(C550,$F$11)</f>
        <v>540.79999999999995</v>
      </c>
      <c r="G550" s="122">
        <f>_xll.BDP(C550,$G$11)</f>
        <v>536.79999999999995</v>
      </c>
      <c r="H550" s="123">
        <f t="shared" si="258"/>
        <v>-4</v>
      </c>
      <c r="I550" s="124">
        <f t="shared" si="259"/>
        <v>-0.73964497041420119</v>
      </c>
      <c r="J550" s="125">
        <v>0</v>
      </c>
      <c r="K550" s="121" t="str">
        <f>CONCATENATE(D816,D550, " Curncy")</f>
        <v>EURGBp Curncy</v>
      </c>
      <c r="L550" s="121">
        <f>IF(D550 = D816,1,_xll.BDP(K550,$L$11))</f>
        <v>1</v>
      </c>
      <c r="M550" s="264">
        <f>IF(D550 = D816,1,_xll.BDP(K550,$M$11)*L550)</f>
        <v>0.87560000000000004</v>
      </c>
      <c r="N550" s="127">
        <f t="shared" si="260"/>
        <v>0</v>
      </c>
      <c r="O550" s="128">
        <f>N550 / AA750</f>
        <v>0</v>
      </c>
      <c r="P550" s="276">
        <f>N550 / AA816</f>
        <v>0</v>
      </c>
      <c r="Q550" s="129">
        <f t="shared" si="261"/>
        <v>0</v>
      </c>
      <c r="R550" s="130">
        <f>Q550 / AA750*100</f>
        <v>0</v>
      </c>
      <c r="S550" s="286">
        <f>Q550 / AA816*100</f>
        <v>0</v>
      </c>
      <c r="T550" s="130">
        <f t="shared" si="262"/>
        <v>0</v>
      </c>
      <c r="U550" s="286">
        <f t="shared" si="263"/>
        <v>0</v>
      </c>
      <c r="V550" s="121">
        <f t="shared" si="264"/>
        <v>0.01</v>
      </c>
      <c r="W550" s="121">
        <v>0</v>
      </c>
      <c r="X550" s="121">
        <v>1</v>
      </c>
      <c r="Y550" s="128">
        <f t="shared" si="265"/>
        <v>0</v>
      </c>
      <c r="Z550" s="128">
        <f t="shared" si="266"/>
        <v>0</v>
      </c>
      <c r="AA550" s="75"/>
      <c r="AB550" s="131">
        <f>_xll.BDH(C550,$AB$11,$D$1,$D$1)</f>
        <v>532</v>
      </c>
      <c r="AC550" s="131">
        <f t="shared" si="267"/>
        <v>8.7999999999999545</v>
      </c>
      <c r="AD550" s="191">
        <f t="shared" si="268"/>
        <v>1.6541353383458561</v>
      </c>
      <c r="AE550" s="133">
        <v>0</v>
      </c>
      <c r="AF550" s="134">
        <f>IF(D550 = D816,1,_xll.BDP(K550,$AF$11)*L550)</f>
        <v>0.876</v>
      </c>
      <c r="AG550" s="135">
        <f>AC550*AE550*V550/AF550 / AI750</f>
        <v>0</v>
      </c>
      <c r="AH550" s="301">
        <f>AC550*AE550*V550/AF550 / AI816</f>
        <v>0</v>
      </c>
      <c r="AI550" s="78"/>
      <c r="AJ550" s="74"/>
      <c r="AK550" s="66"/>
    </row>
    <row r="551" spans="2:37" s="30" customFormat="1" ht="12" customHeight="1" x14ac:dyDescent="0.2">
      <c r="B551" s="121">
        <v>5984</v>
      </c>
      <c r="C551" s="121" t="s">
        <v>1223</v>
      </c>
      <c r="D551" s="121" t="str">
        <f>_xll.BDP(C551,$D$11)</f>
        <v>GBp</v>
      </c>
      <c r="E551" s="121" t="s">
        <v>1340</v>
      </c>
      <c r="F551" s="122">
        <f>_xll.BDP(C551,$F$11)</f>
        <v>630</v>
      </c>
      <c r="G551" s="122">
        <f>_xll.BDP(C551,$G$11)</f>
        <v>624.79999999999995</v>
      </c>
      <c r="H551" s="123">
        <f t="shared" si="258"/>
        <v>-5.2000000000000455</v>
      </c>
      <c r="I551" s="124">
        <f t="shared" si="259"/>
        <v>-0.82539682539683257</v>
      </c>
      <c r="J551" s="125">
        <v>0</v>
      </c>
      <c r="K551" s="121" t="str">
        <f>CONCATENATE(D816,D551, " Curncy")</f>
        <v>EURGBp Curncy</v>
      </c>
      <c r="L551" s="121">
        <f>IF(D551 = D816,1,_xll.BDP(K551,$L$11))</f>
        <v>1</v>
      </c>
      <c r="M551" s="264">
        <f>IF(D551 = D816,1,_xll.BDP(K551,$M$11)*L551)</f>
        <v>0.87560000000000004</v>
      </c>
      <c r="N551" s="127">
        <f t="shared" si="260"/>
        <v>0</v>
      </c>
      <c r="O551" s="128">
        <f>N551 / AA750</f>
        <v>0</v>
      </c>
      <c r="P551" s="276">
        <f>N551 / AA816</f>
        <v>0</v>
      </c>
      <c r="Q551" s="129">
        <f t="shared" si="261"/>
        <v>0</v>
      </c>
      <c r="R551" s="130">
        <f>Q551 / AA750*100</f>
        <v>0</v>
      </c>
      <c r="S551" s="286">
        <f>Q551 / AA816*100</f>
        <v>0</v>
      </c>
      <c r="T551" s="130">
        <f t="shared" si="262"/>
        <v>0</v>
      </c>
      <c r="U551" s="286">
        <f t="shared" si="263"/>
        <v>0</v>
      </c>
      <c r="V551" s="121">
        <f t="shared" si="264"/>
        <v>0.01</v>
      </c>
      <c r="W551" s="121">
        <v>0</v>
      </c>
      <c r="X551" s="121">
        <v>1</v>
      </c>
      <c r="Y551" s="128">
        <f t="shared" si="265"/>
        <v>0</v>
      </c>
      <c r="Z551" s="128">
        <f t="shared" si="266"/>
        <v>0</v>
      </c>
      <c r="AA551" s="75"/>
      <c r="AB551" s="131">
        <f>_xll.BDH(C551,$AB$11,$D$1,$D$1)</f>
        <v>630.79999999999995</v>
      </c>
      <c r="AC551" s="131">
        <f t="shared" si="267"/>
        <v>-0.79999999999995453</v>
      </c>
      <c r="AD551" s="191">
        <f t="shared" si="268"/>
        <v>-0.12682308180088056</v>
      </c>
      <c r="AE551" s="133">
        <v>0</v>
      </c>
      <c r="AF551" s="134">
        <f>IF(D551 = D816,1,_xll.BDP(K551,$AF$11)*L551)</f>
        <v>0.876</v>
      </c>
      <c r="AG551" s="135">
        <f>AC551*AE551*V551/AF551 / AI750</f>
        <v>0</v>
      </c>
      <c r="AH551" s="301">
        <f>AC551*AE551*V551/AF551 / AI816</f>
        <v>0</v>
      </c>
      <c r="AI551" s="78"/>
      <c r="AJ551" s="74"/>
      <c r="AK551" s="66"/>
    </row>
    <row r="552" spans="2:37" s="30" customFormat="1" ht="12" customHeight="1" x14ac:dyDescent="0.2">
      <c r="B552" s="121">
        <v>3494</v>
      </c>
      <c r="C552" s="121"/>
      <c r="D552" s="121" t="s">
        <v>1428</v>
      </c>
      <c r="E552" s="121" t="s">
        <v>497</v>
      </c>
      <c r="F552" s="122">
        <v>1.1299999999999999</v>
      </c>
      <c r="G552" s="122">
        <v>1.1299999999999999</v>
      </c>
      <c r="H552" s="123">
        <f t="shared" si="258"/>
        <v>0</v>
      </c>
      <c r="I552" s="124">
        <f t="shared" si="259"/>
        <v>0</v>
      </c>
      <c r="J552" s="125">
        <v>13500000</v>
      </c>
      <c r="K552" s="121" t="str">
        <f>CONCATENATE(D816,D552, " Curncy")</f>
        <v>EURGBp Curncy</v>
      </c>
      <c r="L552" s="121">
        <f>IF(D552 = D816,1,_xll.BDP(K552,$L$11))</f>
        <v>1</v>
      </c>
      <c r="M552" s="264">
        <f>IF(D552 = D816,1,_xll.BDP(K552,$M$11)*L552)</f>
        <v>0.87560000000000004</v>
      </c>
      <c r="N552" s="127">
        <f t="shared" si="260"/>
        <v>0</v>
      </c>
      <c r="O552" s="128">
        <f>N552 / AA750</f>
        <v>0</v>
      </c>
      <c r="P552" s="276">
        <f>N552 / AA816</f>
        <v>0</v>
      </c>
      <c r="Q552" s="129">
        <f t="shared" si="261"/>
        <v>174223.38967565095</v>
      </c>
      <c r="R552" s="130">
        <f>Q552 / AA750*100</f>
        <v>0.10548433039836737</v>
      </c>
      <c r="S552" s="286">
        <f>Q552 / AA816*100</f>
        <v>9.7268110089072074E-2</v>
      </c>
      <c r="T552" s="130">
        <f t="shared" si="262"/>
        <v>0</v>
      </c>
      <c r="U552" s="286">
        <f t="shared" si="263"/>
        <v>0.10548433039836737</v>
      </c>
      <c r="V552" s="121">
        <f t="shared" si="264"/>
        <v>0.01</v>
      </c>
      <c r="W552" s="121">
        <v>1</v>
      </c>
      <c r="X552" s="121">
        <v>1</v>
      </c>
      <c r="Y552" s="128">
        <f t="shared" si="265"/>
        <v>0</v>
      </c>
      <c r="Z552" s="128">
        <f t="shared" si="266"/>
        <v>0</v>
      </c>
      <c r="AA552" s="75"/>
      <c r="AB552" s="131">
        <v>1.1299999999999999</v>
      </c>
      <c r="AC552" s="131">
        <f t="shared" si="267"/>
        <v>0</v>
      </c>
      <c r="AD552" s="191">
        <f t="shared" si="268"/>
        <v>0</v>
      </c>
      <c r="AE552" s="133">
        <v>13500000</v>
      </c>
      <c r="AF552" s="134">
        <f>IF(D552 = D816,1,_xll.BDP(K552,$AF$11)*L552)</f>
        <v>0.876</v>
      </c>
      <c r="AG552" s="135">
        <f>AC552*AE552*V552/AF552 / AI750</f>
        <v>0</v>
      </c>
      <c r="AH552" s="301">
        <f>AC552*AE552*V552/AF552 / AI816</f>
        <v>0</v>
      </c>
      <c r="AI552" s="78"/>
      <c r="AJ552" s="74"/>
      <c r="AK552" s="66"/>
    </row>
    <row r="553" spans="2:37" s="30" customFormat="1" ht="12" customHeight="1" x14ac:dyDescent="0.2">
      <c r="B553" s="121">
        <v>17897</v>
      </c>
      <c r="C553" s="121" t="s">
        <v>1224</v>
      </c>
      <c r="D553" s="121" t="str">
        <f>_xll.BDP(C553,$D$11)</f>
        <v>EUR</v>
      </c>
      <c r="E553" s="121" t="s">
        <v>1341</v>
      </c>
      <c r="F553" s="122">
        <f>_xll.BDP(C553,$F$11)</f>
        <v>16.010000000000002</v>
      </c>
      <c r="G553" s="122">
        <f>_xll.BDP(C553,$G$11)</f>
        <v>15.91</v>
      </c>
      <c r="H553" s="123">
        <f t="shared" si="258"/>
        <v>-0.10000000000000142</v>
      </c>
      <c r="I553" s="124">
        <f t="shared" si="259"/>
        <v>-0.62460961898814127</v>
      </c>
      <c r="J553" s="125">
        <v>0</v>
      </c>
      <c r="K553" s="121" t="str">
        <f>CONCATENATE(D816,D553, " Curncy")</f>
        <v>EUREUR Curncy</v>
      </c>
      <c r="L553" s="121">
        <f>IF(D553 = D816,1,_xll.BDP(K553,$L$11))</f>
        <v>1</v>
      </c>
      <c r="M553" s="264">
        <f>IF(D553 = D816,1,_xll.BDP(K553,$M$11)*L553)</f>
        <v>1</v>
      </c>
      <c r="N553" s="127">
        <f t="shared" si="260"/>
        <v>0</v>
      </c>
      <c r="O553" s="128">
        <f>N553 / AA750</f>
        <v>0</v>
      </c>
      <c r="P553" s="276">
        <f>N553 / AA816</f>
        <v>0</v>
      </c>
      <c r="Q553" s="129">
        <f t="shared" si="261"/>
        <v>0</v>
      </c>
      <c r="R553" s="130">
        <f>Q553 / AA750*100</f>
        <v>0</v>
      </c>
      <c r="S553" s="286">
        <f>Q553 / AA816*100</f>
        <v>0</v>
      </c>
      <c r="T553" s="130">
        <f t="shared" si="262"/>
        <v>0</v>
      </c>
      <c r="U553" s="286">
        <f t="shared" si="263"/>
        <v>0</v>
      </c>
      <c r="V553" s="121">
        <f t="shared" si="264"/>
        <v>1</v>
      </c>
      <c r="W553" s="121">
        <v>0</v>
      </c>
      <c r="X553" s="121">
        <v>1</v>
      </c>
      <c r="Y553" s="128">
        <f t="shared" si="265"/>
        <v>0</v>
      </c>
      <c r="Z553" s="128">
        <f t="shared" si="266"/>
        <v>0</v>
      </c>
      <c r="AA553" s="75"/>
      <c r="AB553" s="131">
        <f>_xll.BDH(C553,$AB$11,$D$1,$D$1)</f>
        <v>15.89</v>
      </c>
      <c r="AC553" s="131">
        <f t="shared" si="267"/>
        <v>0.12000000000000099</v>
      </c>
      <c r="AD553" s="191">
        <f t="shared" si="268"/>
        <v>0.75519194461926364</v>
      </c>
      <c r="AE553" s="133">
        <v>0</v>
      </c>
      <c r="AF553" s="134">
        <f>IF(D553 = D816,1,_xll.BDP(K553,$AF$11)*L553)</f>
        <v>1</v>
      </c>
      <c r="AG553" s="135">
        <f>AC553*AE553*V553/AF553 / AI750</f>
        <v>0</v>
      </c>
      <c r="AH553" s="301">
        <f>AC553*AE553*V553/AF553 / AI816</f>
        <v>0</v>
      </c>
      <c r="AI553" s="78"/>
      <c r="AJ553" s="74"/>
      <c r="AK553" s="66"/>
    </row>
    <row r="554" spans="2:37" s="30" customFormat="1" ht="12" customHeight="1" x14ac:dyDescent="0.2">
      <c r="B554" s="121">
        <v>2765</v>
      </c>
      <c r="C554" s="121" t="s">
        <v>861</v>
      </c>
      <c r="D554" s="121" t="str">
        <f>_xll.BDP(C554,$D$11)</f>
        <v>USD</v>
      </c>
      <c r="E554" s="121" t="s">
        <v>906</v>
      </c>
      <c r="F554" s="122">
        <f>_xll.BDP(C554,$F$11)</f>
        <v>1146</v>
      </c>
      <c r="G554" s="122">
        <f>_xll.BDP(C554,$G$11)</f>
        <v>1135</v>
      </c>
      <c r="H554" s="123">
        <f t="shared" si="258"/>
        <v>-11</v>
      </c>
      <c r="I554" s="124">
        <f t="shared" si="259"/>
        <v>-0.95986038394415363</v>
      </c>
      <c r="J554" s="125">
        <v>0</v>
      </c>
      <c r="K554" s="121" t="str">
        <f>CONCATENATE(D816,D554, " Curncy")</f>
        <v>EURUSD Curncy</v>
      </c>
      <c r="L554" s="121">
        <f>IF(D554 = D816,1,_xll.BDP(K554,$L$11))</f>
        <v>1</v>
      </c>
      <c r="M554" s="264">
        <f>IF(D554 = D816,1,_xll.BDP(K554,$M$11)*L554)</f>
        <v>1.2327999999999999</v>
      </c>
      <c r="N554" s="127">
        <f t="shared" si="260"/>
        <v>0</v>
      </c>
      <c r="O554" s="128">
        <f>N554 / AA750</f>
        <v>0</v>
      </c>
      <c r="P554" s="276">
        <f>N554 / AA816</f>
        <v>0</v>
      </c>
      <c r="Q554" s="129">
        <f t="shared" si="261"/>
        <v>0</v>
      </c>
      <c r="R554" s="130">
        <f>Q554 / AA750*100</f>
        <v>0</v>
      </c>
      <c r="S554" s="286">
        <f>Q554 / AA816*100</f>
        <v>0</v>
      </c>
      <c r="T554" s="130">
        <f t="shared" si="262"/>
        <v>0</v>
      </c>
      <c r="U554" s="286">
        <f t="shared" si="263"/>
        <v>0</v>
      </c>
      <c r="V554" s="121">
        <f t="shared" si="264"/>
        <v>1</v>
      </c>
      <c r="W554" s="121">
        <v>0</v>
      </c>
      <c r="X554" s="121">
        <v>1</v>
      </c>
      <c r="Y554" s="128">
        <f t="shared" si="265"/>
        <v>0</v>
      </c>
      <c r="Z554" s="128">
        <f t="shared" si="266"/>
        <v>0</v>
      </c>
      <c r="AA554" s="75"/>
      <c r="AB554" s="131">
        <f>_xll.BDH(C554,$AB$11,$D$1,$D$1)</f>
        <v>1148</v>
      </c>
      <c r="AC554" s="131">
        <f t="shared" si="267"/>
        <v>-2</v>
      </c>
      <c r="AD554" s="191">
        <f t="shared" si="268"/>
        <v>-0.17421602787456447</v>
      </c>
      <c r="AE554" s="133">
        <v>0</v>
      </c>
      <c r="AF554" s="134">
        <f>IF(D554 = D816,1,_xll.BDP(K554,$AF$11)*L554)</f>
        <v>1.2294</v>
      </c>
      <c r="AG554" s="135">
        <f>AC554*AE554*V554/AF554 / AI750</f>
        <v>0</v>
      </c>
      <c r="AH554" s="301">
        <f>AC554*AE554*V554/AF554 / AI816</f>
        <v>0</v>
      </c>
      <c r="AI554" s="78"/>
      <c r="AJ554" s="74"/>
      <c r="AK554" s="66"/>
    </row>
    <row r="555" spans="2:37" s="30" customFormat="1" ht="12" customHeight="1" x14ac:dyDescent="0.2">
      <c r="B555" s="121">
        <v>10220</v>
      </c>
      <c r="C555" s="121" t="s">
        <v>1227</v>
      </c>
      <c r="D555" s="121" t="str">
        <f>_xll.BDP(C555,$D$11)</f>
        <v>GBp</v>
      </c>
      <c r="E555" s="121" t="s">
        <v>1344</v>
      </c>
      <c r="F555" s="122">
        <f>_xll.BDP(C555,$F$11)</f>
        <v>981.5</v>
      </c>
      <c r="G555" s="122">
        <f>_xll.BDP(C555,$G$11)</f>
        <v>981.5</v>
      </c>
      <c r="H555" s="123">
        <f t="shared" si="258"/>
        <v>0</v>
      </c>
      <c r="I555" s="124">
        <f t="shared" si="259"/>
        <v>0</v>
      </c>
      <c r="J555" s="125">
        <v>0</v>
      </c>
      <c r="K555" s="121" t="str">
        <f>CONCATENATE(D816,D555, " Curncy")</f>
        <v>EURGBp Curncy</v>
      </c>
      <c r="L555" s="121">
        <f>IF(D555 = D816,1,_xll.BDP(K555,$L$11))</f>
        <v>1</v>
      </c>
      <c r="M555" s="264">
        <f>IF(D555 = D816,1,_xll.BDP(K555,$M$11)*L555)</f>
        <v>0.87560000000000004</v>
      </c>
      <c r="N555" s="127">
        <f t="shared" si="260"/>
        <v>0</v>
      </c>
      <c r="O555" s="128">
        <f>N555 / AA750</f>
        <v>0</v>
      </c>
      <c r="P555" s="276">
        <f>N555 / AA816</f>
        <v>0</v>
      </c>
      <c r="Q555" s="129">
        <f t="shared" si="261"/>
        <v>0</v>
      </c>
      <c r="R555" s="130">
        <f>Q555 / AA750*100</f>
        <v>0</v>
      </c>
      <c r="S555" s="286">
        <f>Q555 / AA816*100</f>
        <v>0</v>
      </c>
      <c r="T555" s="130">
        <f t="shared" si="262"/>
        <v>0</v>
      </c>
      <c r="U555" s="286">
        <f t="shared" si="263"/>
        <v>0</v>
      </c>
      <c r="V555" s="121">
        <f t="shared" si="264"/>
        <v>0.01</v>
      </c>
      <c r="W555" s="121">
        <v>0</v>
      </c>
      <c r="X555" s="121">
        <v>1</v>
      </c>
      <c r="Y555" s="128">
        <f t="shared" si="265"/>
        <v>0</v>
      </c>
      <c r="Z555" s="128">
        <f t="shared" si="266"/>
        <v>0</v>
      </c>
      <c r="AA555" s="75"/>
      <c r="AB555" s="131">
        <f>_xll.BDH(C555,$AB$11,$D$1,$D$1)</f>
        <v>974.5</v>
      </c>
      <c r="AC555" s="131">
        <f t="shared" si="267"/>
        <v>7</v>
      </c>
      <c r="AD555" s="191">
        <f t="shared" si="268"/>
        <v>0.71831708568496666</v>
      </c>
      <c r="AE555" s="133">
        <v>0</v>
      </c>
      <c r="AF555" s="134">
        <f>IF(D555 = D816,1,_xll.BDP(K555,$AF$11)*L555)</f>
        <v>0.876</v>
      </c>
      <c r="AG555" s="135">
        <f>AC555*AE555*V555/AF555 / AI750</f>
        <v>0</v>
      </c>
      <c r="AH555" s="301">
        <f>AC555*AE555*V555/AF555 / AI816</f>
        <v>0</v>
      </c>
      <c r="AI555" s="78"/>
      <c r="AJ555" s="74"/>
      <c r="AK555" s="66"/>
    </row>
    <row r="556" spans="2:37" s="30" customFormat="1" ht="12" customHeight="1" x14ac:dyDescent="0.2">
      <c r="B556" s="121">
        <v>6450</v>
      </c>
      <c r="C556" s="121" t="s">
        <v>1228</v>
      </c>
      <c r="D556" s="121" t="str">
        <f>_xll.BDP(C556,$D$11)</f>
        <v>GBp</v>
      </c>
      <c r="E556" s="121" t="s">
        <v>1345</v>
      </c>
      <c r="F556" s="122">
        <f>_xll.BDP(C556,$F$11)</f>
        <v>3192</v>
      </c>
      <c r="G556" s="122">
        <f>_xll.BDP(C556,$G$11)</f>
        <v>3142</v>
      </c>
      <c r="H556" s="123">
        <f t="shared" si="258"/>
        <v>-50</v>
      </c>
      <c r="I556" s="124">
        <f t="shared" si="259"/>
        <v>-1.5664160401002505</v>
      </c>
      <c r="J556" s="125">
        <v>0</v>
      </c>
      <c r="K556" s="121" t="str">
        <f>CONCATENATE(D816,D556, " Curncy")</f>
        <v>EURGBp Curncy</v>
      </c>
      <c r="L556" s="121">
        <f>IF(D556 = D816,1,_xll.BDP(K556,$L$11))</f>
        <v>1</v>
      </c>
      <c r="M556" s="264">
        <f>IF(D556 = D816,1,_xll.BDP(K556,$M$11)*L556)</f>
        <v>0.87560000000000004</v>
      </c>
      <c r="N556" s="127">
        <f t="shared" si="260"/>
        <v>0</v>
      </c>
      <c r="O556" s="128">
        <f>N556 / AA750</f>
        <v>0</v>
      </c>
      <c r="P556" s="276">
        <f>N556 / AA816</f>
        <v>0</v>
      </c>
      <c r="Q556" s="129">
        <f t="shared" si="261"/>
        <v>0</v>
      </c>
      <c r="R556" s="130">
        <f>Q556 / AA750*100</f>
        <v>0</v>
      </c>
      <c r="S556" s="286">
        <f>Q556 / AA816*100</f>
        <v>0</v>
      </c>
      <c r="T556" s="130">
        <f t="shared" si="262"/>
        <v>0</v>
      </c>
      <c r="U556" s="286">
        <f t="shared" si="263"/>
        <v>0</v>
      </c>
      <c r="V556" s="121">
        <f t="shared" si="264"/>
        <v>0.01</v>
      </c>
      <c r="W556" s="121">
        <v>0</v>
      </c>
      <c r="X556" s="121">
        <v>1</v>
      </c>
      <c r="Y556" s="128">
        <f t="shared" si="265"/>
        <v>0</v>
      </c>
      <c r="Z556" s="128">
        <f t="shared" si="266"/>
        <v>0</v>
      </c>
      <c r="AA556" s="75"/>
      <c r="AB556" s="131">
        <f>_xll.BDH(C556,$AB$11,$D$1,$D$1)</f>
        <v>3208</v>
      </c>
      <c r="AC556" s="131">
        <f t="shared" si="267"/>
        <v>-16</v>
      </c>
      <c r="AD556" s="191">
        <f t="shared" si="268"/>
        <v>-0.49875311720698251</v>
      </c>
      <c r="AE556" s="133">
        <v>0</v>
      </c>
      <c r="AF556" s="134">
        <f>IF(D556 = D816,1,_xll.BDP(K556,$AF$11)*L556)</f>
        <v>0.876</v>
      </c>
      <c r="AG556" s="135">
        <f>AC556*AE556*V556/AF556 / AI750</f>
        <v>0</v>
      </c>
      <c r="AH556" s="301">
        <f>AC556*AE556*V556/AF556 / AI816</f>
        <v>0</v>
      </c>
      <c r="AI556" s="78"/>
      <c r="AJ556" s="74"/>
      <c r="AK556" s="66"/>
    </row>
    <row r="557" spans="2:37" s="30" customFormat="1" ht="12" customHeight="1" x14ac:dyDescent="0.2">
      <c r="B557" s="121">
        <v>18686</v>
      </c>
      <c r="C557" s="121"/>
      <c r="D557" s="121" t="s">
        <v>83</v>
      </c>
      <c r="E557" s="121" t="s">
        <v>86</v>
      </c>
      <c r="F557" s="122">
        <v>1E-4</v>
      </c>
      <c r="G557" s="122">
        <v>1E-4</v>
      </c>
      <c r="H557" s="123">
        <f t="shared" si="258"/>
        <v>0</v>
      </c>
      <c r="I557" s="124">
        <f t="shared" si="259"/>
        <v>0</v>
      </c>
      <c r="J557" s="125">
        <v>381968</v>
      </c>
      <c r="K557" s="121" t="str">
        <f>CONCATENATE(D816,D557, " Curncy")</f>
        <v>EURGBP Curncy</v>
      </c>
      <c r="L557" s="121">
        <f>IF(D557 = D816,1,_xll.BDP(K557,$L$11))</f>
        <v>1</v>
      </c>
      <c r="M557" s="264">
        <f>IF(D557 = D816,1,_xll.BDP(K557,$M$11)*L557)</f>
        <v>0.87560000000000004</v>
      </c>
      <c r="N557" s="127">
        <f t="shared" si="260"/>
        <v>0</v>
      </c>
      <c r="O557" s="128">
        <f>N557 / AA750</f>
        <v>0</v>
      </c>
      <c r="P557" s="276">
        <f>N557 / AA816</f>
        <v>0</v>
      </c>
      <c r="Q557" s="129">
        <f t="shared" si="261"/>
        <v>43.623572407492006</v>
      </c>
      <c r="R557" s="130">
        <f>Q557 / AA750*100</f>
        <v>2.6412086996790296E-5</v>
      </c>
      <c r="S557" s="286">
        <f>Q557 / AA816*100</f>
        <v>2.4354838069159417E-5</v>
      </c>
      <c r="T557" s="130">
        <f t="shared" si="262"/>
        <v>0</v>
      </c>
      <c r="U557" s="286">
        <f t="shared" si="263"/>
        <v>2.6412086996790296E-5</v>
      </c>
      <c r="V557" s="121">
        <f t="shared" si="264"/>
        <v>1</v>
      </c>
      <c r="W557" s="121">
        <v>1</v>
      </c>
      <c r="X557" s="121">
        <v>1</v>
      </c>
      <c r="Y557" s="128">
        <f t="shared" si="265"/>
        <v>0</v>
      </c>
      <c r="Z557" s="128">
        <f t="shared" si="266"/>
        <v>0</v>
      </c>
      <c r="AA557" s="75"/>
      <c r="AB557" s="131">
        <v>1E-4</v>
      </c>
      <c r="AC557" s="131">
        <f t="shared" si="267"/>
        <v>0</v>
      </c>
      <c r="AD557" s="191">
        <f t="shared" si="268"/>
        <v>0</v>
      </c>
      <c r="AE557" s="133">
        <v>381968</v>
      </c>
      <c r="AF557" s="134">
        <f>IF(D557 = D816,1,_xll.BDP(K557,$AF$11)*L557)</f>
        <v>0.876</v>
      </c>
      <c r="AG557" s="135">
        <f>AC557*AE557*V557/AF557 / AI750</f>
        <v>0</v>
      </c>
      <c r="AH557" s="301">
        <f>AC557*AE557*V557/AF557 / AI816</f>
        <v>0</v>
      </c>
      <c r="AI557" s="78"/>
      <c r="AJ557" s="74"/>
      <c r="AK557" s="66"/>
    </row>
    <row r="558" spans="2:37" s="30" customFormat="1" ht="12" customHeight="1" x14ac:dyDescent="0.2">
      <c r="B558" s="121">
        <v>18687</v>
      </c>
      <c r="C558" s="121"/>
      <c r="D558" s="121" t="s">
        <v>83</v>
      </c>
      <c r="E558" s="121" t="s">
        <v>85</v>
      </c>
      <c r="F558" s="122">
        <v>0.33</v>
      </c>
      <c r="G558" s="122">
        <v>0.33</v>
      </c>
      <c r="H558" s="123">
        <f t="shared" si="258"/>
        <v>0</v>
      </c>
      <c r="I558" s="124">
        <f t="shared" si="259"/>
        <v>0</v>
      </c>
      <c r="J558" s="125">
        <v>898948</v>
      </c>
      <c r="K558" s="121" t="str">
        <f>CONCATENATE(D816,D558, " Curncy")</f>
        <v>EURGBP Curncy</v>
      </c>
      <c r="L558" s="121">
        <f>IF(D558 = D816,1,_xll.BDP(K558,$L$11))</f>
        <v>1</v>
      </c>
      <c r="M558" s="264">
        <f>IF(D558 = D816,1,_xll.BDP(K558,$M$11)*L558)</f>
        <v>0.87560000000000004</v>
      </c>
      <c r="N558" s="127">
        <f t="shared" si="260"/>
        <v>0</v>
      </c>
      <c r="O558" s="128">
        <f>N558 / AA750</f>
        <v>0</v>
      </c>
      <c r="P558" s="276">
        <f>N558 / AA816</f>
        <v>0</v>
      </c>
      <c r="Q558" s="129">
        <f t="shared" si="261"/>
        <v>338799.49748743721</v>
      </c>
      <c r="R558" s="130">
        <f>Q558 / AA750*100</f>
        <v>0.20512767085004274</v>
      </c>
      <c r="S558" s="286">
        <f>Q558 / AA816*100</f>
        <v>0.18915018747529261</v>
      </c>
      <c r="T558" s="130">
        <f t="shared" si="262"/>
        <v>0</v>
      </c>
      <c r="U558" s="286">
        <f t="shared" si="263"/>
        <v>0.20512767085004274</v>
      </c>
      <c r="V558" s="121">
        <f t="shared" si="264"/>
        <v>1</v>
      </c>
      <c r="W558" s="121">
        <v>1</v>
      </c>
      <c r="X558" s="121">
        <v>1</v>
      </c>
      <c r="Y558" s="128">
        <f t="shared" si="265"/>
        <v>0</v>
      </c>
      <c r="Z558" s="128">
        <f t="shared" si="266"/>
        <v>0</v>
      </c>
      <c r="AA558" s="75"/>
      <c r="AB558" s="131">
        <v>0.33</v>
      </c>
      <c r="AC558" s="131">
        <f t="shared" si="267"/>
        <v>0</v>
      </c>
      <c r="AD558" s="191">
        <f t="shared" si="268"/>
        <v>0</v>
      </c>
      <c r="AE558" s="133">
        <v>898948</v>
      </c>
      <c r="AF558" s="134">
        <f>IF(D558 = D816,1,_xll.BDP(K558,$AF$11)*L558)</f>
        <v>0.876</v>
      </c>
      <c r="AG558" s="135">
        <f>AC558*AE558*V558/AF558 / AI750</f>
        <v>0</v>
      </c>
      <c r="AH558" s="301">
        <f>AC558*AE558*V558/AF558 / AI816</f>
        <v>0</v>
      </c>
      <c r="AI558" s="78"/>
      <c r="AJ558" s="74"/>
      <c r="AK558" s="66"/>
    </row>
    <row r="559" spans="2:37" s="30" customFormat="1" ht="12" customHeight="1" x14ac:dyDescent="0.2">
      <c r="B559" s="121">
        <v>18698</v>
      </c>
      <c r="C559" s="121"/>
      <c r="D559" s="121" t="s">
        <v>83</v>
      </c>
      <c r="E559" s="121" t="s">
        <v>84</v>
      </c>
      <c r="F559" s="122">
        <v>9.9999999999999995E-7</v>
      </c>
      <c r="G559" s="122">
        <v>9.9999999999999995E-7</v>
      </c>
      <c r="H559" s="123">
        <f t="shared" si="258"/>
        <v>0</v>
      </c>
      <c r="I559" s="124">
        <f t="shared" si="259"/>
        <v>0</v>
      </c>
      <c r="J559" s="125">
        <v>595000</v>
      </c>
      <c r="K559" s="121" t="str">
        <f>CONCATENATE(D816,D559, " Curncy")</f>
        <v>EURGBP Curncy</v>
      </c>
      <c r="L559" s="121">
        <f>IF(D559 = D816,1,_xll.BDP(K559,$L$11))</f>
        <v>1</v>
      </c>
      <c r="M559" s="264">
        <f>IF(D559 = D816,1,_xll.BDP(K559,$M$11)*L559)</f>
        <v>0.87560000000000004</v>
      </c>
      <c r="N559" s="127">
        <f t="shared" si="260"/>
        <v>0</v>
      </c>
      <c r="O559" s="128">
        <f>N559 / AA750</f>
        <v>0</v>
      </c>
      <c r="P559" s="276">
        <f>N559 / AA816</f>
        <v>0</v>
      </c>
      <c r="Q559" s="129">
        <f t="shared" si="261"/>
        <v>0.67953403380539057</v>
      </c>
      <c r="R559" s="130">
        <f>Q559 / AA750*100</f>
        <v>4.1142691961342901E-7</v>
      </c>
      <c r="S559" s="286">
        <f>Q559 / AA816*100</f>
        <v>3.7938069815141195E-7</v>
      </c>
      <c r="T559" s="130">
        <f t="shared" si="262"/>
        <v>0</v>
      </c>
      <c r="U559" s="286">
        <f t="shared" si="263"/>
        <v>4.1142691961342901E-7</v>
      </c>
      <c r="V559" s="121">
        <f t="shared" si="264"/>
        <v>1</v>
      </c>
      <c r="W559" s="121">
        <v>1</v>
      </c>
      <c r="X559" s="121">
        <v>1</v>
      </c>
      <c r="Y559" s="128">
        <f t="shared" si="265"/>
        <v>0</v>
      </c>
      <c r="Z559" s="128">
        <f t="shared" si="266"/>
        <v>0</v>
      </c>
      <c r="AA559" s="75"/>
      <c r="AB559" s="131">
        <v>9.9999999999999995E-7</v>
      </c>
      <c r="AC559" s="131">
        <f t="shared" si="267"/>
        <v>0</v>
      </c>
      <c r="AD559" s="191">
        <f t="shared" si="268"/>
        <v>0</v>
      </c>
      <c r="AE559" s="133">
        <v>595000</v>
      </c>
      <c r="AF559" s="134">
        <f>IF(D559 = D816,1,_xll.BDP(K559,$AF$11)*L559)</f>
        <v>0.876</v>
      </c>
      <c r="AG559" s="135">
        <f>AC559*AE559*V559/AF559 / AI750</f>
        <v>0</v>
      </c>
      <c r="AH559" s="301">
        <f>AC559*AE559*V559/AF559 / AI816</f>
        <v>0</v>
      </c>
      <c r="AI559" s="78"/>
      <c r="AJ559" s="74"/>
      <c r="AK559" s="66"/>
    </row>
    <row r="560" spans="2:37" s="30" customFormat="1" ht="12" customHeight="1" x14ac:dyDescent="0.2">
      <c r="B560" s="121">
        <v>10257</v>
      </c>
      <c r="C560" s="121" t="s">
        <v>1229</v>
      </c>
      <c r="D560" s="121" t="str">
        <f>_xll.BDP(C560,$D$11)</f>
        <v>GBp</v>
      </c>
      <c r="E560" s="121" t="s">
        <v>1346</v>
      </c>
      <c r="F560" s="122">
        <f>_xll.BDP(C560,$F$11)</f>
        <v>88.2</v>
      </c>
      <c r="G560" s="122">
        <f>_xll.BDP(C560,$G$11)</f>
        <v>86.65</v>
      </c>
      <c r="H560" s="123">
        <f t="shared" si="258"/>
        <v>-1.5499999999999972</v>
      </c>
      <c r="I560" s="124">
        <f t="shared" si="259"/>
        <v>-1.7573696145124682</v>
      </c>
      <c r="J560" s="125">
        <v>0</v>
      </c>
      <c r="K560" s="121" t="str">
        <f>CONCATENATE(D816,D560, " Curncy")</f>
        <v>EURGBp Curncy</v>
      </c>
      <c r="L560" s="121">
        <f>IF(D560 = D816,1,_xll.BDP(K560,$L$11))</f>
        <v>1</v>
      </c>
      <c r="M560" s="264">
        <f>IF(D560 = D816,1,_xll.BDP(K560,$M$11)*L560)</f>
        <v>0.87560000000000004</v>
      </c>
      <c r="N560" s="127">
        <f t="shared" si="260"/>
        <v>0</v>
      </c>
      <c r="O560" s="128">
        <f>N560 / AA750</f>
        <v>0</v>
      </c>
      <c r="P560" s="276">
        <f>N560 / AA816</f>
        <v>0</v>
      </c>
      <c r="Q560" s="129">
        <f t="shared" si="261"/>
        <v>0</v>
      </c>
      <c r="R560" s="130">
        <f>Q560 / AA750*100</f>
        <v>0</v>
      </c>
      <c r="S560" s="286">
        <f>Q560 / AA816*100</f>
        <v>0</v>
      </c>
      <c r="T560" s="130">
        <f t="shared" si="262"/>
        <v>0</v>
      </c>
      <c r="U560" s="286">
        <f t="shared" si="263"/>
        <v>0</v>
      </c>
      <c r="V560" s="121">
        <f t="shared" si="264"/>
        <v>0.01</v>
      </c>
      <c r="W560" s="121">
        <v>0</v>
      </c>
      <c r="X560" s="121">
        <v>1</v>
      </c>
      <c r="Y560" s="128">
        <f t="shared" si="265"/>
        <v>0</v>
      </c>
      <c r="Z560" s="128">
        <f t="shared" si="266"/>
        <v>0</v>
      </c>
      <c r="AA560" s="75"/>
      <c r="AB560" s="131">
        <f>_xll.BDH(C560,$AB$11,$D$1,$D$1)</f>
        <v>86.8</v>
      </c>
      <c r="AC560" s="131">
        <f t="shared" si="267"/>
        <v>1.4000000000000057</v>
      </c>
      <c r="AD560" s="191">
        <f t="shared" si="268"/>
        <v>1.6129032258064582</v>
      </c>
      <c r="AE560" s="133">
        <v>0</v>
      </c>
      <c r="AF560" s="134">
        <f>IF(D560 = D816,1,_xll.BDP(K560,$AF$11)*L560)</f>
        <v>0.876</v>
      </c>
      <c r="AG560" s="135">
        <f>AC560*AE560*V560/AF560 / AI750</f>
        <v>0</v>
      </c>
      <c r="AH560" s="301">
        <f>AC560*AE560*V560/AF560 / AI816</f>
        <v>0</v>
      </c>
      <c r="AI560" s="78"/>
      <c r="AJ560" s="74"/>
      <c r="AK560" s="66"/>
    </row>
    <row r="561" spans="1:37" s="30" customFormat="1" ht="12" customHeight="1" x14ac:dyDescent="0.2">
      <c r="B561" s="121">
        <v>7264</v>
      </c>
      <c r="C561" s="121" t="s">
        <v>1230</v>
      </c>
      <c r="D561" s="121" t="str">
        <f>_xll.BDP(C561,$D$11)</f>
        <v>GBp</v>
      </c>
      <c r="E561" s="121" t="s">
        <v>1347</v>
      </c>
      <c r="F561" s="122">
        <f>_xll.BDP(C561,$F$11)</f>
        <v>3570.5</v>
      </c>
      <c r="G561" s="122">
        <f>_xll.BDP(C561,$G$11)</f>
        <v>3488</v>
      </c>
      <c r="H561" s="123">
        <f t="shared" ref="H561:H592" si="269">IF(OR(OR(G561="#N/A N/A",G561="#N/A Real Time"),OR(F561="#N/A N/A",F561="#N/A Real Time")),0,  G561 - F561)</f>
        <v>-82.5</v>
      </c>
      <c r="I561" s="124">
        <f t="shared" ref="I561:I592" si="270">IF(OR(F561=0,F561="#N/A N/A"),0,H561 / F561*100)</f>
        <v>-2.3106007561966111</v>
      </c>
      <c r="J561" s="125">
        <v>0</v>
      </c>
      <c r="K561" s="121" t="str">
        <f>CONCATENATE(D816,D561, " Curncy")</f>
        <v>EURGBp Curncy</v>
      </c>
      <c r="L561" s="121">
        <f>IF(D561 = D816,1,_xll.BDP(K561,$L$11))</f>
        <v>1</v>
      </c>
      <c r="M561" s="264">
        <f>IF(D561 = D816,1,_xll.BDP(K561,$M$11)*L561)</f>
        <v>0.87560000000000004</v>
      </c>
      <c r="N561" s="127">
        <f t="shared" ref="N561:N592" si="271">H561*J561*V561/M561</f>
        <v>0</v>
      </c>
      <c r="O561" s="128">
        <f>N561 / AA750</f>
        <v>0</v>
      </c>
      <c r="P561" s="276">
        <f>N561 / AA816</f>
        <v>0</v>
      </c>
      <c r="Q561" s="129">
        <f t="shared" ref="Q561:Q593" si="272">IF(J561=0,0,G561*J561*V561/M561)</f>
        <v>0</v>
      </c>
      <c r="R561" s="130">
        <f>Q561 / AA750*100</f>
        <v>0</v>
      </c>
      <c r="S561" s="286">
        <f>Q561 / AA816*100</f>
        <v>0</v>
      </c>
      <c r="T561" s="130">
        <f t="shared" ref="T561:T592" si="273">IF(S561&lt;0,R561,0)</f>
        <v>0</v>
      </c>
      <c r="U561" s="286">
        <f t="shared" ref="U561:U593" si="274">IF(S561&gt;0,R561,0)</f>
        <v>0</v>
      </c>
      <c r="V561" s="121">
        <f t="shared" ref="V561:V593" si="275">IF(EXACT(D561,UPPER(D561)),1,0.01)/X561</f>
        <v>0.01</v>
      </c>
      <c r="W561" s="121">
        <v>0</v>
      </c>
      <c r="X561" s="121">
        <v>1</v>
      </c>
      <c r="Y561" s="128">
        <f t="shared" ref="Y561:Y593" si="276">IF(AND(S561&lt;0,O561&gt;0),O561,0)</f>
        <v>0</v>
      </c>
      <c r="Z561" s="128">
        <f t="shared" ref="Z561:Z593" si="277">IF(AND(S561&gt;0,O561&gt;0),O561,0)</f>
        <v>0</v>
      </c>
      <c r="AA561" s="75"/>
      <c r="AB561" s="131">
        <f>_xll.BDH(C561,$AB$11,$D$1,$D$1)</f>
        <v>3070</v>
      </c>
      <c r="AC561" s="131">
        <f t="shared" ref="AC561:AC592" si="278">IF(OR(OR(F561="#N/A N/A",F561="#N/A Real Time"),OR(AB561="#N/A N/A",AB561="#N/A Real Time")),0,  F561 - AB561)</f>
        <v>500.5</v>
      </c>
      <c r="AD561" s="191">
        <f t="shared" ref="AD561:AD592" si="279">IF(OR(AB561=0,AB561="#N/A N/A"),0,AC561 / AB561*100)</f>
        <v>16.302931596091206</v>
      </c>
      <c r="AE561" s="133">
        <v>0</v>
      </c>
      <c r="AF561" s="134">
        <f>IF(D561 = D816,1,_xll.BDP(K561,$AF$11)*L561)</f>
        <v>0.876</v>
      </c>
      <c r="AG561" s="135">
        <f>AC561*AE561*V561/AF561 / AI750</f>
        <v>0</v>
      </c>
      <c r="AH561" s="301">
        <f>AC561*AE561*V561/AF561 / AI816</f>
        <v>0</v>
      </c>
      <c r="AI561" s="78"/>
      <c r="AJ561" s="74"/>
      <c r="AK561" s="66"/>
    </row>
    <row r="562" spans="1:37" s="30" customFormat="1" ht="12" customHeight="1" x14ac:dyDescent="0.2">
      <c r="A562" s="1"/>
      <c r="B562" s="121">
        <v>679</v>
      </c>
      <c r="C562" s="121" t="s">
        <v>0</v>
      </c>
      <c r="D562" s="121" t="str">
        <f>_xll.BDP(C562,$D$11)</f>
        <v>GBp</v>
      </c>
      <c r="E562" s="121" t="s">
        <v>376</v>
      </c>
      <c r="F562" s="122">
        <f>_xll.BDP(C562,$F$11)</f>
        <v>1297.5</v>
      </c>
      <c r="G562" s="122">
        <f>_xll.BDP(C562,$G$11)</f>
        <v>1311</v>
      </c>
      <c r="H562" s="123">
        <f t="shared" si="269"/>
        <v>13.5</v>
      </c>
      <c r="I562" s="124">
        <f t="shared" si="270"/>
        <v>1.0404624277456647</v>
      </c>
      <c r="J562" s="125">
        <v>1807000</v>
      </c>
      <c r="K562" s="121" t="str">
        <f>CONCATENATE(D816,D562, " Curncy")</f>
        <v>EURGBp Curncy</v>
      </c>
      <c r="L562" s="121">
        <f>IF(D562 = D816,1,_xll.BDP(K562,$L$11))</f>
        <v>1</v>
      </c>
      <c r="M562" s="264">
        <f>IF(D562 = D816,1,_xll.BDP(K562,$M$11)*L562)</f>
        <v>0.87560000000000004</v>
      </c>
      <c r="N562" s="127">
        <f t="shared" si="271"/>
        <v>278603.24349017814</v>
      </c>
      <c r="O562" s="128">
        <f>N562 / AA750</f>
        <v>1.6868157967243349E-3</v>
      </c>
      <c r="P562" s="276">
        <f>N562 / AA816</f>
        <v>1.5554289816898518E-3</v>
      </c>
      <c r="Q562" s="129">
        <f t="shared" si="272"/>
        <v>27055470.534490634</v>
      </c>
      <c r="R562" s="130">
        <f>Q562 / AA750*100</f>
        <v>16.380855625967431</v>
      </c>
      <c r="S562" s="286">
        <f>Q562 / AA816*100</f>
        <v>15.104943666632561</v>
      </c>
      <c r="T562" s="130">
        <f t="shared" si="273"/>
        <v>0</v>
      </c>
      <c r="U562" s="286">
        <f t="shared" si="274"/>
        <v>16.380855625967431</v>
      </c>
      <c r="V562" s="121">
        <f t="shared" si="275"/>
        <v>0.01</v>
      </c>
      <c r="W562" s="121">
        <v>0</v>
      </c>
      <c r="X562" s="121">
        <v>1</v>
      </c>
      <c r="Y562" s="128">
        <f t="shared" si="276"/>
        <v>0</v>
      </c>
      <c r="Z562" s="128">
        <f t="shared" si="277"/>
        <v>1.6868157967243349E-3</v>
      </c>
      <c r="AA562" s="75"/>
      <c r="AB562" s="131">
        <f>_xll.BDH(C562,$AB$11,$D$1,$D$1)</f>
        <v>1316</v>
      </c>
      <c r="AC562" s="131">
        <f t="shared" si="278"/>
        <v>-18.5</v>
      </c>
      <c r="AD562" s="191">
        <f t="shared" si="279"/>
        <v>-1.405775075987842</v>
      </c>
      <c r="AE562" s="133">
        <v>1807000</v>
      </c>
      <c r="AF562" s="134">
        <f>IF(D562 = D816,1,_xll.BDP(K562,$AF$11)*L562)</f>
        <v>0.876</v>
      </c>
      <c r="AG562" s="135">
        <f>AC562*AE562*V562/AF562 / AI750</f>
        <v>-2.2944281173598292E-3</v>
      </c>
      <c r="AH562" s="301">
        <f>AC562*AE562*V562/AF562 / AI816</f>
        <v>-2.1167158036260723E-3</v>
      </c>
      <c r="AI562" s="78"/>
      <c r="AJ562" s="74"/>
      <c r="AK562" s="66"/>
    </row>
    <row r="563" spans="1:37" ht="12" customHeight="1" x14ac:dyDescent="0.2">
      <c r="A563" s="30"/>
      <c r="B563" s="121">
        <v>3488</v>
      </c>
      <c r="C563" s="121" t="s">
        <v>1231</v>
      </c>
      <c r="D563" s="121" t="str">
        <f>_xll.BDP(C563,$D$11)</f>
        <v>GBp</v>
      </c>
      <c r="E563" s="121" t="s">
        <v>1348</v>
      </c>
      <c r="F563" s="122">
        <f>_xll.BDP(C563,$F$11)</f>
        <v>734</v>
      </c>
      <c r="G563" s="122">
        <f>_xll.BDP(C563,$G$11)</f>
        <v>737</v>
      </c>
      <c r="H563" s="123">
        <f t="shared" si="269"/>
        <v>3</v>
      </c>
      <c r="I563" s="124">
        <f t="shared" si="270"/>
        <v>0.40871934604904631</v>
      </c>
      <c r="J563" s="125">
        <v>0</v>
      </c>
      <c r="K563" s="121" t="str">
        <f>CONCATENATE(D816,D563, " Curncy")</f>
        <v>EURGBp Curncy</v>
      </c>
      <c r="L563" s="121">
        <f>IF(D563 = D816,1,_xll.BDP(K563,$L$11))</f>
        <v>1</v>
      </c>
      <c r="M563" s="264">
        <f>IF(D563 = D816,1,_xll.BDP(K563,$M$11)*L563)</f>
        <v>0.87560000000000004</v>
      </c>
      <c r="N563" s="127">
        <f t="shared" si="271"/>
        <v>0</v>
      </c>
      <c r="O563" s="128">
        <f>N563 / AA750</f>
        <v>0</v>
      </c>
      <c r="P563" s="276">
        <f>N563 / AA816</f>
        <v>0</v>
      </c>
      <c r="Q563" s="129">
        <f t="shared" si="272"/>
        <v>0</v>
      </c>
      <c r="R563" s="130">
        <f>Q563 / AA750*100</f>
        <v>0</v>
      </c>
      <c r="S563" s="286">
        <f>Q563 / AA816*100</f>
        <v>0</v>
      </c>
      <c r="T563" s="130">
        <f t="shared" si="273"/>
        <v>0</v>
      </c>
      <c r="U563" s="286">
        <f t="shared" si="274"/>
        <v>0</v>
      </c>
      <c r="V563" s="121">
        <f t="shared" si="275"/>
        <v>0.01</v>
      </c>
      <c r="W563" s="121">
        <v>0</v>
      </c>
      <c r="X563" s="121">
        <v>1</v>
      </c>
      <c r="Y563" s="128">
        <f t="shared" si="276"/>
        <v>0</v>
      </c>
      <c r="Z563" s="128">
        <f t="shared" si="277"/>
        <v>0</v>
      </c>
      <c r="AA563" s="75"/>
      <c r="AB563" s="131">
        <f>_xll.BDH(C563,$AB$11,$D$1,$D$1)</f>
        <v>737</v>
      </c>
      <c r="AC563" s="131">
        <f t="shared" si="278"/>
        <v>-3</v>
      </c>
      <c r="AD563" s="191">
        <f t="shared" si="279"/>
        <v>-0.40705563093622793</v>
      </c>
      <c r="AE563" s="133">
        <v>0</v>
      </c>
      <c r="AF563" s="134">
        <f>IF(D563 = D816,1,_xll.BDP(K563,$AF$11)*L563)</f>
        <v>0.876</v>
      </c>
      <c r="AG563" s="135">
        <f>AC563*AE563*V563/AF563 / AI750</f>
        <v>0</v>
      </c>
      <c r="AH563" s="301">
        <f>AC563*AE563*V563/AF563 / AI816</f>
        <v>0</v>
      </c>
      <c r="AI563" s="78"/>
      <c r="AJ563" s="74"/>
      <c r="AK563" s="66"/>
    </row>
    <row r="564" spans="1:37" s="30" customFormat="1" ht="12" customHeight="1" x14ac:dyDescent="0.2">
      <c r="B564" s="121">
        <v>6379</v>
      </c>
      <c r="C564" s="121" t="s">
        <v>1232</v>
      </c>
      <c r="D564" s="121" t="str">
        <f>_xll.BDP(C564,$D$11)</f>
        <v>GBp</v>
      </c>
      <c r="E564" s="121" t="s">
        <v>1349</v>
      </c>
      <c r="F564" s="122">
        <f>_xll.BDP(C564,$F$11)</f>
        <v>1331</v>
      </c>
      <c r="G564" s="122">
        <f>_xll.BDP(C564,$G$11)</f>
        <v>1312.5</v>
      </c>
      <c r="H564" s="123">
        <f t="shared" si="269"/>
        <v>-18.5</v>
      </c>
      <c r="I564" s="124">
        <f t="shared" si="270"/>
        <v>-1.389932381667919</v>
      </c>
      <c r="J564" s="125">
        <v>0</v>
      </c>
      <c r="K564" s="121" t="str">
        <f>CONCATENATE(D816,D564, " Curncy")</f>
        <v>EURGBp Curncy</v>
      </c>
      <c r="L564" s="121">
        <f>IF(D564 = D816,1,_xll.BDP(K564,$L$11))</f>
        <v>1</v>
      </c>
      <c r="M564" s="264">
        <f>IF(D564 = D816,1,_xll.BDP(K564,$M$11)*L564)</f>
        <v>0.87560000000000004</v>
      </c>
      <c r="N564" s="127">
        <f t="shared" si="271"/>
        <v>0</v>
      </c>
      <c r="O564" s="128">
        <f>N564 / AA750</f>
        <v>0</v>
      </c>
      <c r="P564" s="276">
        <f>N564 / AA816</f>
        <v>0</v>
      </c>
      <c r="Q564" s="129">
        <f t="shared" si="272"/>
        <v>0</v>
      </c>
      <c r="R564" s="130">
        <f>Q564 / AA750*100</f>
        <v>0</v>
      </c>
      <c r="S564" s="286">
        <f>Q564 / AA816*100</f>
        <v>0</v>
      </c>
      <c r="T564" s="130">
        <f t="shared" si="273"/>
        <v>0</v>
      </c>
      <c r="U564" s="286">
        <f t="shared" si="274"/>
        <v>0</v>
      </c>
      <c r="V564" s="121">
        <f t="shared" si="275"/>
        <v>0.01</v>
      </c>
      <c r="W564" s="121">
        <v>0</v>
      </c>
      <c r="X564" s="121">
        <v>1</v>
      </c>
      <c r="Y564" s="128">
        <f t="shared" si="276"/>
        <v>0</v>
      </c>
      <c r="Z564" s="128">
        <f t="shared" si="277"/>
        <v>0</v>
      </c>
      <c r="AA564" s="75"/>
      <c r="AB564" s="131">
        <f>_xll.BDH(C564,$AB$11,$D$1,$D$1)</f>
        <v>1334</v>
      </c>
      <c r="AC564" s="131">
        <f t="shared" si="278"/>
        <v>-3</v>
      </c>
      <c r="AD564" s="191">
        <f t="shared" si="279"/>
        <v>-0.22488755622188905</v>
      </c>
      <c r="AE564" s="133">
        <v>0</v>
      </c>
      <c r="AF564" s="134">
        <f>IF(D564 = D816,1,_xll.BDP(K564,$AF$11)*L564)</f>
        <v>0.876</v>
      </c>
      <c r="AG564" s="135">
        <f>AC564*AE564*V564/AF564 / AI750</f>
        <v>0</v>
      </c>
      <c r="AH564" s="301">
        <f>AC564*AE564*V564/AF564 / AI816</f>
        <v>0</v>
      </c>
      <c r="AI564" s="78"/>
      <c r="AJ564" s="74"/>
      <c r="AK564" s="66"/>
    </row>
    <row r="565" spans="1:37" s="30" customFormat="1" ht="12" customHeight="1" x14ac:dyDescent="0.2">
      <c r="B565" s="121">
        <v>8131</v>
      </c>
      <c r="C565" s="121" t="s">
        <v>1233</v>
      </c>
      <c r="D565" s="121" t="str">
        <f>_xll.BDP(C565,$D$11)</f>
        <v>GBp</v>
      </c>
      <c r="E565" s="121" t="s">
        <v>1350</v>
      </c>
      <c r="F565" s="122">
        <f>_xll.BDP(C565,$F$11)</f>
        <v>1513.5</v>
      </c>
      <c r="G565" s="122">
        <f>_xll.BDP(C565,$G$11)</f>
        <v>1491</v>
      </c>
      <c r="H565" s="123">
        <f t="shared" si="269"/>
        <v>-22.5</v>
      </c>
      <c r="I565" s="124">
        <f t="shared" si="270"/>
        <v>-1.4866204162537164</v>
      </c>
      <c r="J565" s="125">
        <v>0</v>
      </c>
      <c r="K565" s="121" t="str">
        <f>CONCATENATE(D816,D565, " Curncy")</f>
        <v>EURGBp Curncy</v>
      </c>
      <c r="L565" s="121">
        <f>IF(D565 = D816,1,_xll.BDP(K565,$L$11))</f>
        <v>1</v>
      </c>
      <c r="M565" s="264">
        <f>IF(D565 = D816,1,_xll.BDP(K565,$M$11)*L565)</f>
        <v>0.87560000000000004</v>
      </c>
      <c r="N565" s="127">
        <f t="shared" si="271"/>
        <v>0</v>
      </c>
      <c r="O565" s="128">
        <f>N565 / AA750</f>
        <v>0</v>
      </c>
      <c r="P565" s="276">
        <f>N565 / AA816</f>
        <v>0</v>
      </c>
      <c r="Q565" s="129">
        <f t="shared" si="272"/>
        <v>0</v>
      </c>
      <c r="R565" s="130">
        <f>Q565 / AA750*100</f>
        <v>0</v>
      </c>
      <c r="S565" s="286">
        <f>Q565 / AA816*100</f>
        <v>0</v>
      </c>
      <c r="T565" s="130">
        <f t="shared" si="273"/>
        <v>0</v>
      </c>
      <c r="U565" s="286">
        <f t="shared" si="274"/>
        <v>0</v>
      </c>
      <c r="V565" s="121">
        <f t="shared" si="275"/>
        <v>0.01</v>
      </c>
      <c r="W565" s="121">
        <v>0</v>
      </c>
      <c r="X565" s="121">
        <v>1</v>
      </c>
      <c r="Y565" s="128">
        <f t="shared" si="276"/>
        <v>0</v>
      </c>
      <c r="Z565" s="128">
        <f t="shared" si="277"/>
        <v>0</v>
      </c>
      <c r="AA565" s="75"/>
      <c r="AB565" s="131">
        <f>_xll.BDH(C565,$AB$11,$D$1,$D$1)</f>
        <v>1503</v>
      </c>
      <c r="AC565" s="131">
        <f t="shared" si="278"/>
        <v>10.5</v>
      </c>
      <c r="AD565" s="191">
        <f t="shared" si="279"/>
        <v>0.69860279441117767</v>
      </c>
      <c r="AE565" s="133">
        <v>0</v>
      </c>
      <c r="AF565" s="134">
        <f>IF(D565 = D816,1,_xll.BDP(K565,$AF$11)*L565)</f>
        <v>0.876</v>
      </c>
      <c r="AG565" s="135">
        <f>AC565*AE565*V565/AF565 / AI750</f>
        <v>0</v>
      </c>
      <c r="AH565" s="301">
        <f>AC565*AE565*V565/AF565 / AI816</f>
        <v>0</v>
      </c>
      <c r="AI565" s="78"/>
      <c r="AJ565" s="74"/>
      <c r="AK565" s="66"/>
    </row>
    <row r="566" spans="1:37" s="30" customFormat="1" ht="12" customHeight="1" x14ac:dyDescent="0.2">
      <c r="B566" s="121">
        <v>22767</v>
      </c>
      <c r="C566" s="121" t="s">
        <v>1234</v>
      </c>
      <c r="D566" s="121" t="str">
        <f>_xll.BDP(C566,$D$11)</f>
        <v>GBp</v>
      </c>
      <c r="E566" s="121" t="s">
        <v>1351</v>
      </c>
      <c r="F566" s="122">
        <f>_xll.BDP(C566,$F$11)</f>
        <v>432.8</v>
      </c>
      <c r="G566" s="122">
        <f>_xll.BDP(C566,$G$11)</f>
        <v>426.8</v>
      </c>
      <c r="H566" s="123">
        <f t="shared" si="269"/>
        <v>-6</v>
      </c>
      <c r="I566" s="124">
        <f t="shared" si="270"/>
        <v>-1.3863216266173752</v>
      </c>
      <c r="J566" s="125">
        <v>0</v>
      </c>
      <c r="K566" s="121" t="str">
        <f>CONCATENATE(D816,D566, " Curncy")</f>
        <v>EURGBp Curncy</v>
      </c>
      <c r="L566" s="121">
        <f>IF(D566 = D816,1,_xll.BDP(K566,$L$11))</f>
        <v>1</v>
      </c>
      <c r="M566" s="264">
        <f>IF(D566 = D816,1,_xll.BDP(K566,$M$11)*L566)</f>
        <v>0.87560000000000004</v>
      </c>
      <c r="N566" s="127">
        <f t="shared" si="271"/>
        <v>0</v>
      </c>
      <c r="O566" s="128">
        <f>N566 / AA750</f>
        <v>0</v>
      </c>
      <c r="P566" s="276">
        <f>N566 / AA816</f>
        <v>0</v>
      </c>
      <c r="Q566" s="129">
        <f t="shared" si="272"/>
        <v>0</v>
      </c>
      <c r="R566" s="130">
        <f>Q566 / AA750*100</f>
        <v>0</v>
      </c>
      <c r="S566" s="286">
        <f>Q566 / AA816*100</f>
        <v>0</v>
      </c>
      <c r="T566" s="130">
        <f t="shared" si="273"/>
        <v>0</v>
      </c>
      <c r="U566" s="286">
        <f t="shared" si="274"/>
        <v>0</v>
      </c>
      <c r="V566" s="121">
        <f t="shared" si="275"/>
        <v>0.01</v>
      </c>
      <c r="W566" s="121">
        <v>0</v>
      </c>
      <c r="X566" s="121">
        <v>1</v>
      </c>
      <c r="Y566" s="128">
        <f t="shared" si="276"/>
        <v>0</v>
      </c>
      <c r="Z566" s="128">
        <f t="shared" si="277"/>
        <v>0</v>
      </c>
      <c r="AA566" s="75"/>
      <c r="AB566" s="131">
        <f>_xll.BDH(C566,$AB$11,$D$1,$D$1)</f>
        <v>469.8</v>
      </c>
      <c r="AC566" s="131">
        <f t="shared" si="278"/>
        <v>-37</v>
      </c>
      <c r="AD566" s="191">
        <f t="shared" si="279"/>
        <v>-7.8756917837377607</v>
      </c>
      <c r="AE566" s="133">
        <v>0</v>
      </c>
      <c r="AF566" s="134">
        <f>IF(D566 = D816,1,_xll.BDP(K566,$AF$11)*L566)</f>
        <v>0.876</v>
      </c>
      <c r="AG566" s="135">
        <f>AC566*AE566*V566/AF566 / AI750</f>
        <v>0</v>
      </c>
      <c r="AH566" s="301">
        <f>AC566*AE566*V566/AF566 / AI816</f>
        <v>0</v>
      </c>
      <c r="AI566" s="78"/>
      <c r="AJ566" s="74"/>
      <c r="AK566" s="66"/>
    </row>
    <row r="567" spans="1:37" s="30" customFormat="1" ht="12" customHeight="1" x14ac:dyDescent="0.2">
      <c r="B567" s="121">
        <v>3528</v>
      </c>
      <c r="C567" s="121" t="s">
        <v>1235</v>
      </c>
      <c r="D567" s="121" t="str">
        <f>_xll.BDP(C567,$D$11)</f>
        <v>GBp</v>
      </c>
      <c r="E567" s="121" t="s">
        <v>1352</v>
      </c>
      <c r="F567" s="122">
        <f>_xll.BDP(C567,$F$11)</f>
        <v>367.6</v>
      </c>
      <c r="G567" s="122">
        <f>_xll.BDP(C567,$G$11)</f>
        <v>362.7</v>
      </c>
      <c r="H567" s="123">
        <f t="shared" si="269"/>
        <v>-4.9000000000000341</v>
      </c>
      <c r="I567" s="124">
        <f t="shared" si="270"/>
        <v>-1.3329706202393998</v>
      </c>
      <c r="J567" s="125">
        <v>0</v>
      </c>
      <c r="K567" s="121" t="str">
        <f>CONCATENATE(D816,D567, " Curncy")</f>
        <v>EURGBp Curncy</v>
      </c>
      <c r="L567" s="121">
        <f>IF(D567 = D816,1,_xll.BDP(K567,$L$11))</f>
        <v>1</v>
      </c>
      <c r="M567" s="264">
        <f>IF(D567 = D816,1,_xll.BDP(K567,$M$11)*L567)</f>
        <v>0.87560000000000004</v>
      </c>
      <c r="N567" s="127">
        <f t="shared" si="271"/>
        <v>0</v>
      </c>
      <c r="O567" s="128">
        <f>N567 / AA750</f>
        <v>0</v>
      </c>
      <c r="P567" s="276">
        <f>N567 / AA816</f>
        <v>0</v>
      </c>
      <c r="Q567" s="129">
        <f t="shared" si="272"/>
        <v>0</v>
      </c>
      <c r="R567" s="130">
        <f>Q567 / AA750*100</f>
        <v>0</v>
      </c>
      <c r="S567" s="286">
        <f>Q567 / AA816*100</f>
        <v>0</v>
      </c>
      <c r="T567" s="130">
        <f t="shared" si="273"/>
        <v>0</v>
      </c>
      <c r="U567" s="286">
        <f t="shared" si="274"/>
        <v>0</v>
      </c>
      <c r="V567" s="121">
        <f t="shared" si="275"/>
        <v>0.01</v>
      </c>
      <c r="W567" s="121">
        <v>0</v>
      </c>
      <c r="X567" s="121">
        <v>1</v>
      </c>
      <c r="Y567" s="128">
        <f t="shared" si="276"/>
        <v>0</v>
      </c>
      <c r="Z567" s="128">
        <f t="shared" si="277"/>
        <v>0</v>
      </c>
      <c r="AA567" s="75"/>
      <c r="AB567" s="131">
        <f>_xll.BDH(C567,$AB$11,$D$1,$D$1)</f>
        <v>370.3</v>
      </c>
      <c r="AC567" s="131">
        <f t="shared" si="278"/>
        <v>-2.6999999999999886</v>
      </c>
      <c r="AD567" s="191">
        <f t="shared" si="279"/>
        <v>-0.72913853632189807</v>
      </c>
      <c r="AE567" s="133">
        <v>0</v>
      </c>
      <c r="AF567" s="134">
        <f>IF(D567 = D816,1,_xll.BDP(K567,$AF$11)*L567)</f>
        <v>0.876</v>
      </c>
      <c r="AG567" s="135">
        <f>AC567*AE567*V567/AF567 / AI750</f>
        <v>0</v>
      </c>
      <c r="AH567" s="301">
        <f>AC567*AE567*V567/AF567 / AI816</f>
        <v>0</v>
      </c>
      <c r="AI567" s="78"/>
      <c r="AJ567" s="74"/>
      <c r="AK567" s="66"/>
    </row>
    <row r="568" spans="1:37" s="30" customFormat="1" ht="12" customHeight="1" x14ac:dyDescent="0.2">
      <c r="B568" s="121">
        <v>3430</v>
      </c>
      <c r="C568" s="121" t="s">
        <v>1236</v>
      </c>
      <c r="D568" s="121" t="str">
        <f>_xll.BDP(C568,$D$11)</f>
        <v>GBp</v>
      </c>
      <c r="E568" s="121" t="s">
        <v>1353</v>
      </c>
      <c r="F568" s="122">
        <f>_xll.BDP(C568,$F$11)</f>
        <v>1276</v>
      </c>
      <c r="G568" s="122">
        <f>_xll.BDP(C568,$G$11)</f>
        <v>1259.5</v>
      </c>
      <c r="H568" s="123">
        <f t="shared" si="269"/>
        <v>-16.5</v>
      </c>
      <c r="I568" s="124">
        <f t="shared" si="270"/>
        <v>-1.2931034482758621</v>
      </c>
      <c r="J568" s="125">
        <v>0</v>
      </c>
      <c r="K568" s="121" t="str">
        <f>CONCATENATE(D816,D568, " Curncy")</f>
        <v>EURGBp Curncy</v>
      </c>
      <c r="L568" s="121">
        <f>IF(D568 = D816,1,_xll.BDP(K568,$L$11))</f>
        <v>1</v>
      </c>
      <c r="M568" s="264">
        <f>IF(D568 = D816,1,_xll.BDP(K568,$M$11)*L568)</f>
        <v>0.87560000000000004</v>
      </c>
      <c r="N568" s="127">
        <f t="shared" si="271"/>
        <v>0</v>
      </c>
      <c r="O568" s="128">
        <f>N568 / AA750</f>
        <v>0</v>
      </c>
      <c r="P568" s="276">
        <f>N568 / AA816</f>
        <v>0</v>
      </c>
      <c r="Q568" s="129">
        <f t="shared" si="272"/>
        <v>0</v>
      </c>
      <c r="R568" s="130">
        <f>Q568 / AA750*100</f>
        <v>0</v>
      </c>
      <c r="S568" s="286">
        <f>Q568 / AA816*100</f>
        <v>0</v>
      </c>
      <c r="T568" s="130">
        <f t="shared" si="273"/>
        <v>0</v>
      </c>
      <c r="U568" s="286">
        <f t="shared" si="274"/>
        <v>0</v>
      </c>
      <c r="V568" s="121">
        <f t="shared" si="275"/>
        <v>0.01</v>
      </c>
      <c r="W568" s="121">
        <v>0</v>
      </c>
      <c r="X568" s="121">
        <v>1</v>
      </c>
      <c r="Y568" s="128">
        <f t="shared" si="276"/>
        <v>0</v>
      </c>
      <c r="Z568" s="128">
        <f t="shared" si="277"/>
        <v>0</v>
      </c>
      <c r="AA568" s="75"/>
      <c r="AB568" s="131">
        <f>_xll.BDH(C568,$AB$11,$D$1,$D$1)</f>
        <v>1264.5</v>
      </c>
      <c r="AC568" s="131">
        <f t="shared" si="278"/>
        <v>11.5</v>
      </c>
      <c r="AD568" s="191">
        <f t="shared" si="279"/>
        <v>0.90945037564254638</v>
      </c>
      <c r="AE568" s="133">
        <v>0</v>
      </c>
      <c r="AF568" s="134">
        <f>IF(D568 = D816,1,_xll.BDP(K568,$AF$11)*L568)</f>
        <v>0.876</v>
      </c>
      <c r="AG568" s="135">
        <f>AC568*AE568*V568/AF568 / AI750</f>
        <v>0</v>
      </c>
      <c r="AH568" s="301">
        <f>AC568*AE568*V568/AF568 / AI816</f>
        <v>0</v>
      </c>
      <c r="AI568" s="78"/>
      <c r="AJ568" s="74"/>
      <c r="AK568" s="66"/>
    </row>
    <row r="569" spans="1:37" s="30" customFormat="1" ht="12" customHeight="1" x14ac:dyDescent="0.2">
      <c r="B569" s="121">
        <v>8603</v>
      </c>
      <c r="C569" s="121" t="s">
        <v>1237</v>
      </c>
      <c r="D569" s="121" t="str">
        <f>_xll.BDP(C569,$D$11)</f>
        <v>GBp</v>
      </c>
      <c r="E569" s="121" t="s">
        <v>1354</v>
      </c>
      <c r="F569" s="122">
        <f>_xll.BDP(C569,$F$11)</f>
        <v>1086.5</v>
      </c>
      <c r="G569" s="122">
        <f>_xll.BDP(C569,$G$11)</f>
        <v>1067</v>
      </c>
      <c r="H569" s="123">
        <f t="shared" si="269"/>
        <v>-19.5</v>
      </c>
      <c r="I569" s="124">
        <f t="shared" si="270"/>
        <v>-1.7947537965945699</v>
      </c>
      <c r="J569" s="125">
        <v>0</v>
      </c>
      <c r="K569" s="121" t="str">
        <f>CONCATENATE(D816,D569, " Curncy")</f>
        <v>EURGBp Curncy</v>
      </c>
      <c r="L569" s="121">
        <f>IF(D569 = D816,1,_xll.BDP(K569,$L$11))</f>
        <v>1</v>
      </c>
      <c r="M569" s="264">
        <f>IF(D569 = D816,1,_xll.BDP(K569,$M$11)*L569)</f>
        <v>0.87560000000000004</v>
      </c>
      <c r="N569" s="127">
        <f t="shared" si="271"/>
        <v>0</v>
      </c>
      <c r="O569" s="128">
        <f>N569 / AA750</f>
        <v>0</v>
      </c>
      <c r="P569" s="276">
        <f>N569 / AA816</f>
        <v>0</v>
      </c>
      <c r="Q569" s="129">
        <f t="shared" si="272"/>
        <v>0</v>
      </c>
      <c r="R569" s="130">
        <f>Q569 / AA750*100</f>
        <v>0</v>
      </c>
      <c r="S569" s="286">
        <f>Q569 / AA816*100</f>
        <v>0</v>
      </c>
      <c r="T569" s="130">
        <f t="shared" si="273"/>
        <v>0</v>
      </c>
      <c r="U569" s="286">
        <f t="shared" si="274"/>
        <v>0</v>
      </c>
      <c r="V569" s="121">
        <f t="shared" si="275"/>
        <v>0.01</v>
      </c>
      <c r="W569" s="121">
        <v>0</v>
      </c>
      <c r="X569" s="121">
        <v>1</v>
      </c>
      <c r="Y569" s="128">
        <f t="shared" si="276"/>
        <v>0</v>
      </c>
      <c r="Z569" s="128">
        <f t="shared" si="277"/>
        <v>0</v>
      </c>
      <c r="AA569" s="75"/>
      <c r="AB569" s="131">
        <f>_xll.BDH(C569,$AB$11,$D$1,$D$1)</f>
        <v>1092</v>
      </c>
      <c r="AC569" s="131">
        <f t="shared" si="278"/>
        <v>-5.5</v>
      </c>
      <c r="AD569" s="191">
        <f t="shared" si="279"/>
        <v>-0.50366300366300365</v>
      </c>
      <c r="AE569" s="133">
        <v>0</v>
      </c>
      <c r="AF569" s="134">
        <f>IF(D569 = D816,1,_xll.BDP(K569,$AF$11)*L569)</f>
        <v>0.876</v>
      </c>
      <c r="AG569" s="135">
        <f>AC569*AE569*V569/AF569 / AI750</f>
        <v>0</v>
      </c>
      <c r="AH569" s="301">
        <f>AC569*AE569*V569/AF569 / AI816</f>
        <v>0</v>
      </c>
      <c r="AI569" s="78"/>
      <c r="AJ569" s="74"/>
      <c r="AK569" s="66"/>
    </row>
    <row r="570" spans="1:37" s="30" customFormat="1" ht="12" customHeight="1" x14ac:dyDescent="0.2">
      <c r="B570" s="121">
        <v>6291</v>
      </c>
      <c r="C570" s="121" t="s">
        <v>1238</v>
      </c>
      <c r="D570" s="121" t="str">
        <f>_xll.BDP(C570,$D$11)</f>
        <v>GBp</v>
      </c>
      <c r="E570" s="121" t="s">
        <v>1355</v>
      </c>
      <c r="F570" s="122">
        <f>_xll.BDP(C570,$F$11)</f>
        <v>132</v>
      </c>
      <c r="G570" s="122">
        <f>_xll.BDP(C570,$G$11)</f>
        <v>130.9</v>
      </c>
      <c r="H570" s="123">
        <f t="shared" si="269"/>
        <v>-1.0999999999999943</v>
      </c>
      <c r="I570" s="124">
        <f t="shared" si="270"/>
        <v>-0.83333333333332904</v>
      </c>
      <c r="J570" s="125">
        <v>0</v>
      </c>
      <c r="K570" s="121" t="str">
        <f>CONCATENATE(D816,D570, " Curncy")</f>
        <v>EURGBp Curncy</v>
      </c>
      <c r="L570" s="121">
        <f>IF(D570 = D816,1,_xll.BDP(K570,$L$11))</f>
        <v>1</v>
      </c>
      <c r="M570" s="264">
        <f>IF(D570 = D816,1,_xll.BDP(K570,$M$11)*L570)</f>
        <v>0.87560000000000004</v>
      </c>
      <c r="N570" s="127">
        <f t="shared" si="271"/>
        <v>0</v>
      </c>
      <c r="O570" s="128">
        <f>N570 / AA750</f>
        <v>0</v>
      </c>
      <c r="P570" s="276">
        <f>N570 / AA816</f>
        <v>0</v>
      </c>
      <c r="Q570" s="129">
        <f t="shared" si="272"/>
        <v>0</v>
      </c>
      <c r="R570" s="130">
        <f>Q570 / AA750*100</f>
        <v>0</v>
      </c>
      <c r="S570" s="286">
        <f>Q570 / AA816*100</f>
        <v>0</v>
      </c>
      <c r="T570" s="130">
        <f t="shared" si="273"/>
        <v>0</v>
      </c>
      <c r="U570" s="286">
        <f t="shared" si="274"/>
        <v>0</v>
      </c>
      <c r="V570" s="121">
        <f t="shared" si="275"/>
        <v>0.01</v>
      </c>
      <c r="W570" s="121">
        <v>0</v>
      </c>
      <c r="X570" s="121">
        <v>1</v>
      </c>
      <c r="Y570" s="128">
        <f t="shared" si="276"/>
        <v>0</v>
      </c>
      <c r="Z570" s="128">
        <f t="shared" si="277"/>
        <v>0</v>
      </c>
      <c r="AA570" s="75"/>
      <c r="AB570" s="131">
        <f>_xll.BDH(C570,$AB$11,$D$1,$D$1)</f>
        <v>129.6</v>
      </c>
      <c r="AC570" s="131">
        <f t="shared" si="278"/>
        <v>2.4000000000000057</v>
      </c>
      <c r="AD570" s="191">
        <f t="shared" si="279"/>
        <v>1.8518518518518563</v>
      </c>
      <c r="AE570" s="133">
        <v>0</v>
      </c>
      <c r="AF570" s="134">
        <f>IF(D570 = D816,1,_xll.BDP(K570,$AF$11)*L570)</f>
        <v>0.876</v>
      </c>
      <c r="AG570" s="135">
        <f>AC570*AE570*V570/AF570 / AI750</f>
        <v>0</v>
      </c>
      <c r="AH570" s="301">
        <f>AC570*AE570*V570/AF570 / AI816</f>
        <v>0</v>
      </c>
      <c r="AI570" s="78"/>
      <c r="AJ570" s="74"/>
      <c r="AK570" s="66"/>
    </row>
    <row r="571" spans="1:37" s="30" customFormat="1" ht="12" customHeight="1" x14ac:dyDescent="0.2">
      <c r="B571" s="121">
        <v>6032</v>
      </c>
      <c r="C571" s="121" t="s">
        <v>1239</v>
      </c>
      <c r="D571" s="121" t="str">
        <f>_xll.BDP(C571,$D$11)</f>
        <v>GBp</v>
      </c>
      <c r="E571" s="121" t="s">
        <v>1356</v>
      </c>
      <c r="F571" s="122">
        <f>_xll.BDP(C571,$F$11)</f>
        <v>712.7</v>
      </c>
      <c r="G571" s="122">
        <f>_xll.BDP(C571,$G$11)</f>
        <v>706.2</v>
      </c>
      <c r="H571" s="123">
        <f t="shared" si="269"/>
        <v>-6.5</v>
      </c>
      <c r="I571" s="124">
        <f t="shared" si="270"/>
        <v>-0.91202469482250592</v>
      </c>
      <c r="J571" s="125">
        <v>0</v>
      </c>
      <c r="K571" s="121" t="str">
        <f>CONCATENATE(D816,D571, " Curncy")</f>
        <v>EURGBp Curncy</v>
      </c>
      <c r="L571" s="121">
        <f>IF(D571 = D816,1,_xll.BDP(K571,$L$11))</f>
        <v>1</v>
      </c>
      <c r="M571" s="264">
        <f>IF(D571 = D816,1,_xll.BDP(K571,$M$11)*L571)</f>
        <v>0.87560000000000004</v>
      </c>
      <c r="N571" s="127">
        <f t="shared" si="271"/>
        <v>0</v>
      </c>
      <c r="O571" s="128">
        <f>N571 / AA750</f>
        <v>0</v>
      </c>
      <c r="P571" s="276">
        <f>N571 / AA816</f>
        <v>0</v>
      </c>
      <c r="Q571" s="129">
        <f t="shared" si="272"/>
        <v>0</v>
      </c>
      <c r="R571" s="130">
        <f>Q571 / AA750*100</f>
        <v>0</v>
      </c>
      <c r="S571" s="286">
        <f>Q571 / AA816*100</f>
        <v>0</v>
      </c>
      <c r="T571" s="130">
        <f t="shared" si="273"/>
        <v>0</v>
      </c>
      <c r="U571" s="286">
        <f t="shared" si="274"/>
        <v>0</v>
      </c>
      <c r="V571" s="121">
        <f t="shared" si="275"/>
        <v>0.01</v>
      </c>
      <c r="W571" s="121">
        <v>0</v>
      </c>
      <c r="X571" s="121">
        <v>1</v>
      </c>
      <c r="Y571" s="128">
        <f t="shared" si="276"/>
        <v>0</v>
      </c>
      <c r="Z571" s="128">
        <f t="shared" si="277"/>
        <v>0</v>
      </c>
      <c r="AA571" s="75"/>
      <c r="AB571" s="131">
        <f>_xll.BDH(C571,$AB$11,$D$1,$D$1)</f>
        <v>719.2</v>
      </c>
      <c r="AC571" s="131">
        <f t="shared" si="278"/>
        <v>-6.5</v>
      </c>
      <c r="AD571" s="191">
        <f t="shared" si="279"/>
        <v>-0.903781979977753</v>
      </c>
      <c r="AE571" s="133">
        <v>0</v>
      </c>
      <c r="AF571" s="134">
        <f>IF(D571 = D816,1,_xll.BDP(K571,$AF$11)*L571)</f>
        <v>0.876</v>
      </c>
      <c r="AG571" s="135">
        <f>AC571*AE571*V571/AF571 / AI750</f>
        <v>0</v>
      </c>
      <c r="AH571" s="301">
        <f>AC571*AE571*V571/AF571 / AI816</f>
        <v>0</v>
      </c>
      <c r="AI571" s="78"/>
      <c r="AJ571" s="74"/>
      <c r="AK571" s="66"/>
    </row>
    <row r="572" spans="1:37" s="30" customFormat="1" ht="12" customHeight="1" x14ac:dyDescent="0.2">
      <c r="B572" s="121">
        <v>8399</v>
      </c>
      <c r="C572" s="121" t="s">
        <v>1240</v>
      </c>
      <c r="D572" s="121" t="str">
        <f>_xll.BDP(C572,$D$11)</f>
        <v>GBp</v>
      </c>
      <c r="E572" s="121" t="s">
        <v>1357</v>
      </c>
      <c r="F572" s="122">
        <f>_xll.BDP(C572,$F$11)</f>
        <v>323</v>
      </c>
      <c r="G572" s="122">
        <f>_xll.BDP(C572,$G$11)</f>
        <v>318</v>
      </c>
      <c r="H572" s="123">
        <f t="shared" si="269"/>
        <v>-5</v>
      </c>
      <c r="I572" s="124">
        <f t="shared" si="270"/>
        <v>-1.5479876160990713</v>
      </c>
      <c r="J572" s="125">
        <v>0</v>
      </c>
      <c r="K572" s="121" t="str">
        <f>CONCATENATE(D816,D572, " Curncy")</f>
        <v>EURGBp Curncy</v>
      </c>
      <c r="L572" s="121">
        <f>IF(D572 = D816,1,_xll.BDP(K572,$L$11))</f>
        <v>1</v>
      </c>
      <c r="M572" s="264">
        <f>IF(D572 = D816,1,_xll.BDP(K572,$M$11)*L572)</f>
        <v>0.87560000000000004</v>
      </c>
      <c r="N572" s="127">
        <f t="shared" si="271"/>
        <v>0</v>
      </c>
      <c r="O572" s="128">
        <f>N572 / AA750</f>
        <v>0</v>
      </c>
      <c r="P572" s="276">
        <f>N572 / AA816</f>
        <v>0</v>
      </c>
      <c r="Q572" s="129">
        <f t="shared" si="272"/>
        <v>0</v>
      </c>
      <c r="R572" s="130">
        <f>Q572 / AA750*100</f>
        <v>0</v>
      </c>
      <c r="S572" s="286">
        <f>Q572 / AA816*100</f>
        <v>0</v>
      </c>
      <c r="T572" s="130">
        <f t="shared" si="273"/>
        <v>0</v>
      </c>
      <c r="U572" s="286">
        <f t="shared" si="274"/>
        <v>0</v>
      </c>
      <c r="V572" s="121">
        <f t="shared" si="275"/>
        <v>0.01</v>
      </c>
      <c r="W572" s="121">
        <v>0</v>
      </c>
      <c r="X572" s="121">
        <v>1</v>
      </c>
      <c r="Y572" s="128">
        <f t="shared" si="276"/>
        <v>0</v>
      </c>
      <c r="Z572" s="128">
        <f t="shared" si="277"/>
        <v>0</v>
      </c>
      <c r="AA572" s="75"/>
      <c r="AB572" s="131">
        <f>_xll.BDH(C572,$AB$11,$D$1,$D$1)</f>
        <v>315.5</v>
      </c>
      <c r="AC572" s="131">
        <f t="shared" si="278"/>
        <v>7.5</v>
      </c>
      <c r="AD572" s="191">
        <f t="shared" si="279"/>
        <v>2.3771790808240887</v>
      </c>
      <c r="AE572" s="133">
        <v>0</v>
      </c>
      <c r="AF572" s="134">
        <f>IF(D572 = D816,1,_xll.BDP(K572,$AF$11)*L572)</f>
        <v>0.876</v>
      </c>
      <c r="AG572" s="135">
        <f>AC572*AE572*V572/AF572 / AI750</f>
        <v>0</v>
      </c>
      <c r="AH572" s="301">
        <f>AC572*AE572*V572/AF572 / AI816</f>
        <v>0</v>
      </c>
      <c r="AI572" s="78"/>
      <c r="AJ572" s="74"/>
      <c r="AK572" s="66"/>
    </row>
    <row r="573" spans="1:37" s="30" customFormat="1" ht="12" customHeight="1" x14ac:dyDescent="0.2">
      <c r="B573" s="121">
        <v>1177</v>
      </c>
      <c r="C573" s="121" t="s">
        <v>82</v>
      </c>
      <c r="D573" s="121" t="str">
        <f>_xll.BDP(C573,$D$11)</f>
        <v>GBp</v>
      </c>
      <c r="E573" s="121" t="s">
        <v>375</v>
      </c>
      <c r="F573" s="122">
        <f>_xll.BDP(C573,$F$11)</f>
        <v>18.25</v>
      </c>
      <c r="G573" s="122">
        <f>_xll.BDP(C573,$G$11)</f>
        <v>18.25</v>
      </c>
      <c r="H573" s="123">
        <f t="shared" si="269"/>
        <v>0</v>
      </c>
      <c r="I573" s="124">
        <f t="shared" si="270"/>
        <v>0</v>
      </c>
      <c r="J573" s="125">
        <v>1642221</v>
      </c>
      <c r="K573" s="121" t="str">
        <f>CONCATENATE(D816,D573, " Curncy")</f>
        <v>EURGBp Curncy</v>
      </c>
      <c r="L573" s="121">
        <f>IF(D573 = D816,1,_xll.BDP(K573,$L$11))</f>
        <v>1</v>
      </c>
      <c r="M573" s="264">
        <f>IF(D573 = D816,1,_xll.BDP(K573,$M$11)*L573)</f>
        <v>0.87560000000000004</v>
      </c>
      <c r="N573" s="127">
        <f t="shared" si="271"/>
        <v>0</v>
      </c>
      <c r="O573" s="128">
        <f>N573 / AA750</f>
        <v>0</v>
      </c>
      <c r="P573" s="276">
        <f>N573 / AA816</f>
        <v>0</v>
      </c>
      <c r="Q573" s="129">
        <f t="shared" si="272"/>
        <v>342285.66982640477</v>
      </c>
      <c r="R573" s="130">
        <f>Q573 / AA750*100</f>
        <v>0.20723838948267817</v>
      </c>
      <c r="S573" s="286">
        <f>Q573 / AA816*100</f>
        <v>0.19109650131689254</v>
      </c>
      <c r="T573" s="130">
        <f t="shared" si="273"/>
        <v>0</v>
      </c>
      <c r="U573" s="286">
        <f t="shared" si="274"/>
        <v>0.20723838948267817</v>
      </c>
      <c r="V573" s="121">
        <f t="shared" si="275"/>
        <v>0.01</v>
      </c>
      <c r="W573" s="121">
        <v>0</v>
      </c>
      <c r="X573" s="121">
        <v>1</v>
      </c>
      <c r="Y573" s="128">
        <f t="shared" si="276"/>
        <v>0</v>
      </c>
      <c r="Z573" s="128">
        <f t="shared" si="277"/>
        <v>0</v>
      </c>
      <c r="AA573" s="75"/>
      <c r="AB573" s="131">
        <f>_xll.BDH(C573,$AB$11,$D$1,$D$1)</f>
        <v>18.25</v>
      </c>
      <c r="AC573" s="131">
        <f t="shared" si="278"/>
        <v>0</v>
      </c>
      <c r="AD573" s="191">
        <f t="shared" si="279"/>
        <v>0</v>
      </c>
      <c r="AE573" s="133">
        <v>1642221</v>
      </c>
      <c r="AF573" s="134">
        <f>IF(D573 = D816,1,_xll.BDP(K573,$AF$11)*L573)</f>
        <v>0.876</v>
      </c>
      <c r="AG573" s="135">
        <f>AC573*AE573*V573/AF573 / AI750</f>
        <v>0</v>
      </c>
      <c r="AH573" s="301">
        <f>AC573*AE573*V573/AF573 / AI816</f>
        <v>0</v>
      </c>
      <c r="AI573" s="78"/>
      <c r="AJ573" s="74"/>
      <c r="AK573" s="66"/>
    </row>
    <row r="574" spans="1:37" s="30" customFormat="1" ht="12" customHeight="1" x14ac:dyDescent="0.2">
      <c r="B574" s="121">
        <v>6508</v>
      </c>
      <c r="C574" s="121" t="s">
        <v>81</v>
      </c>
      <c r="D574" s="121" t="str">
        <f>_xll.BDP(C574,$D$11)</f>
        <v>GBp</v>
      </c>
      <c r="E574" s="121" t="s">
        <v>498</v>
      </c>
      <c r="F574" s="122">
        <f>_xll.BDP(C574,$F$11)</f>
        <v>115.8</v>
      </c>
      <c r="G574" s="122">
        <f>_xll.BDP(C574,$G$11)</f>
        <v>112.3</v>
      </c>
      <c r="H574" s="123">
        <f t="shared" si="269"/>
        <v>-3.5</v>
      </c>
      <c r="I574" s="124">
        <f t="shared" si="270"/>
        <v>-3.0224525043177892</v>
      </c>
      <c r="J574" s="125">
        <v>-1634000</v>
      </c>
      <c r="K574" s="121" t="str">
        <f>CONCATENATE(D816,D574, " Curncy")</f>
        <v>EURGBp Curncy</v>
      </c>
      <c r="L574" s="121">
        <f>IF(D574 = D816,1,_xll.BDP(K574,$L$11))</f>
        <v>1</v>
      </c>
      <c r="M574" s="264">
        <f>IF(D574 = D816,1,_xll.BDP(K574,$M$11)*L574)</f>
        <v>0.87560000000000004</v>
      </c>
      <c r="N574" s="127">
        <f t="shared" si="271"/>
        <v>65315.212425765189</v>
      </c>
      <c r="O574" s="128">
        <f>N574 / AA750</f>
        <v>3.9545387449902526E-4</v>
      </c>
      <c r="P574" s="276">
        <f>N574 / AA816</f>
        <v>3.646518004584748E-4</v>
      </c>
      <c r="Q574" s="129">
        <f t="shared" si="272"/>
        <v>-2095685.2444038372</v>
      </c>
      <c r="R574" s="130">
        <f>Q574 / AA750*100</f>
        <v>-1.2688420030354439</v>
      </c>
      <c r="S574" s="286">
        <f>Q574 / AA816*100</f>
        <v>-1.170011348328192</v>
      </c>
      <c r="T574" s="130">
        <f t="shared" si="273"/>
        <v>-1.2688420030354439</v>
      </c>
      <c r="U574" s="286">
        <f t="shared" si="274"/>
        <v>0</v>
      </c>
      <c r="V574" s="121">
        <f t="shared" si="275"/>
        <v>0.01</v>
      </c>
      <c r="W574" s="121">
        <v>0</v>
      </c>
      <c r="X574" s="121">
        <v>1</v>
      </c>
      <c r="Y574" s="128">
        <f t="shared" si="276"/>
        <v>3.9545387449902526E-4</v>
      </c>
      <c r="Z574" s="128">
        <f t="shared" si="277"/>
        <v>0</v>
      </c>
      <c r="AA574" s="75"/>
      <c r="AB574" s="131">
        <f>_xll.BDH(C574,$AB$11,$D$1,$D$1)</f>
        <v>112</v>
      </c>
      <c r="AC574" s="131">
        <f t="shared" si="278"/>
        <v>3.7999999999999972</v>
      </c>
      <c r="AD574" s="191">
        <f t="shared" si="279"/>
        <v>3.3928571428571406</v>
      </c>
      <c r="AE574" s="133">
        <v>-1634000</v>
      </c>
      <c r="AF574" s="134">
        <f>IF(D574 = D816,1,_xll.BDP(K574,$AF$11)*L574)</f>
        <v>0.876</v>
      </c>
      <c r="AG574" s="135">
        <f>AC574*AE574*V574/AF574 / AI750</f>
        <v>-4.2616739904308002E-4</v>
      </c>
      <c r="AH574" s="301">
        <f>AC574*AE574*V574/AF574 / AI816</f>
        <v>-3.9315908906429947E-4</v>
      </c>
      <c r="AI574" s="78"/>
      <c r="AJ574" s="74"/>
      <c r="AK574" s="66"/>
    </row>
    <row r="575" spans="1:37" s="30" customFormat="1" ht="12" customHeight="1" x14ac:dyDescent="0.2">
      <c r="B575" s="121">
        <v>3747</v>
      </c>
      <c r="C575" s="121" t="s">
        <v>1241</v>
      </c>
      <c r="D575" s="121" t="str">
        <f>_xll.BDP(C575,$D$11)</f>
        <v>GBp</v>
      </c>
      <c r="E575" s="121" t="s">
        <v>1358</v>
      </c>
      <c r="F575" s="122">
        <f>_xll.BDP(C575,$F$11)</f>
        <v>205.9</v>
      </c>
      <c r="G575" s="122">
        <f>_xll.BDP(C575,$G$11)</f>
        <v>204.1</v>
      </c>
      <c r="H575" s="123">
        <f t="shared" si="269"/>
        <v>-1.8000000000000114</v>
      </c>
      <c r="I575" s="124">
        <f t="shared" si="270"/>
        <v>-0.87421078193298274</v>
      </c>
      <c r="J575" s="125">
        <v>0</v>
      </c>
      <c r="K575" s="121" t="str">
        <f>CONCATENATE(D816,D575, " Curncy")</f>
        <v>EURGBp Curncy</v>
      </c>
      <c r="L575" s="121">
        <f>IF(D575 = D816,1,_xll.BDP(K575,$L$11))</f>
        <v>1</v>
      </c>
      <c r="M575" s="264">
        <f>IF(D575 = D816,1,_xll.BDP(K575,$M$11)*L575)</f>
        <v>0.87560000000000004</v>
      </c>
      <c r="N575" s="127">
        <f t="shared" si="271"/>
        <v>0</v>
      </c>
      <c r="O575" s="128">
        <f>N575 / AA750</f>
        <v>0</v>
      </c>
      <c r="P575" s="276">
        <f>N575 / AA816</f>
        <v>0</v>
      </c>
      <c r="Q575" s="129">
        <f t="shared" si="272"/>
        <v>0</v>
      </c>
      <c r="R575" s="130">
        <f>Q575 / AA750*100</f>
        <v>0</v>
      </c>
      <c r="S575" s="286">
        <f>Q575 / AA816*100</f>
        <v>0</v>
      </c>
      <c r="T575" s="130">
        <f t="shared" si="273"/>
        <v>0</v>
      </c>
      <c r="U575" s="286">
        <f t="shared" si="274"/>
        <v>0</v>
      </c>
      <c r="V575" s="121">
        <f t="shared" si="275"/>
        <v>0.01</v>
      </c>
      <c r="W575" s="121">
        <v>0</v>
      </c>
      <c r="X575" s="121">
        <v>1</v>
      </c>
      <c r="Y575" s="128">
        <f t="shared" si="276"/>
        <v>0</v>
      </c>
      <c r="Z575" s="128">
        <f t="shared" si="277"/>
        <v>0</v>
      </c>
      <c r="AA575" s="75"/>
      <c r="AB575" s="131">
        <f>_xll.BDH(C575,$AB$11,$D$1,$D$1)</f>
        <v>205.5</v>
      </c>
      <c r="AC575" s="131">
        <f t="shared" si="278"/>
        <v>0.40000000000000568</v>
      </c>
      <c r="AD575" s="191">
        <f t="shared" si="279"/>
        <v>0.19464720194647478</v>
      </c>
      <c r="AE575" s="133">
        <v>0</v>
      </c>
      <c r="AF575" s="134">
        <f>IF(D575 = D816,1,_xll.BDP(K575,$AF$11)*L575)</f>
        <v>0.876</v>
      </c>
      <c r="AG575" s="135">
        <f>AC575*AE575*V575/AF575 / AI750</f>
        <v>0</v>
      </c>
      <c r="AH575" s="301">
        <f>AC575*AE575*V575/AF575 / AI816</f>
        <v>0</v>
      </c>
      <c r="AI575" s="78"/>
      <c r="AJ575" s="74"/>
      <c r="AK575" s="66"/>
    </row>
    <row r="576" spans="1:37" s="30" customFormat="1" ht="12" customHeight="1" x14ac:dyDescent="0.2">
      <c r="B576" s="121">
        <v>7244</v>
      </c>
      <c r="C576" s="121" t="s">
        <v>1225</v>
      </c>
      <c r="D576" s="121" t="str">
        <f>_xll.BDP(C576,$D$11)</f>
        <v>GBp</v>
      </c>
      <c r="E576" s="121" t="s">
        <v>1342</v>
      </c>
      <c r="F576" s="122">
        <f>_xll.BDP(C576,$F$11)</f>
        <v>639.20000000000005</v>
      </c>
      <c r="G576" s="122">
        <f>_xll.BDP(C576,$G$11)</f>
        <v>633.6</v>
      </c>
      <c r="H576" s="123">
        <f t="shared" si="269"/>
        <v>-5.6000000000000227</v>
      </c>
      <c r="I576" s="124">
        <f t="shared" si="270"/>
        <v>-0.87609511889862668</v>
      </c>
      <c r="J576" s="125">
        <v>0</v>
      </c>
      <c r="K576" s="121" t="str">
        <f>CONCATENATE(D816,D576, " Curncy")</f>
        <v>EURGBp Curncy</v>
      </c>
      <c r="L576" s="121">
        <f>IF(D576 = D816,1,_xll.BDP(K576,$L$11))</f>
        <v>1</v>
      </c>
      <c r="M576" s="264">
        <f>IF(D576 = D816,1,_xll.BDP(K576,$M$11)*L576)</f>
        <v>0.87560000000000004</v>
      </c>
      <c r="N576" s="127">
        <f t="shared" si="271"/>
        <v>0</v>
      </c>
      <c r="O576" s="128">
        <f>N576 / AA750</f>
        <v>0</v>
      </c>
      <c r="P576" s="276">
        <f>N576 / AA816</f>
        <v>0</v>
      </c>
      <c r="Q576" s="129">
        <f t="shared" si="272"/>
        <v>0</v>
      </c>
      <c r="R576" s="130">
        <f>Q576 / AA750*100</f>
        <v>0</v>
      </c>
      <c r="S576" s="286">
        <f>Q576 / AA816*100</f>
        <v>0</v>
      </c>
      <c r="T576" s="130">
        <f t="shared" si="273"/>
        <v>0</v>
      </c>
      <c r="U576" s="286">
        <f t="shared" si="274"/>
        <v>0</v>
      </c>
      <c r="V576" s="121">
        <f t="shared" si="275"/>
        <v>0.01</v>
      </c>
      <c r="W576" s="121">
        <v>0</v>
      </c>
      <c r="X576" s="121">
        <v>1</v>
      </c>
      <c r="Y576" s="128">
        <f t="shared" si="276"/>
        <v>0</v>
      </c>
      <c r="Z576" s="128">
        <f t="shared" si="277"/>
        <v>0</v>
      </c>
      <c r="AA576" s="75"/>
      <c r="AB576" s="131">
        <f>_xll.BDH(C576,$AB$11,$D$1,$D$1)</f>
        <v>649.20000000000005</v>
      </c>
      <c r="AC576" s="131">
        <f t="shared" si="278"/>
        <v>-10</v>
      </c>
      <c r="AD576" s="191">
        <f t="shared" si="279"/>
        <v>-1.5403573629081946</v>
      </c>
      <c r="AE576" s="133">
        <v>0</v>
      </c>
      <c r="AF576" s="134">
        <f>IF(D576 = D816,1,_xll.BDP(K576,$AF$11)*L576)</f>
        <v>0.876</v>
      </c>
      <c r="AG576" s="135">
        <f>AC576*AE576*V576/AF576 / AI750</f>
        <v>0</v>
      </c>
      <c r="AH576" s="301">
        <f>AC576*AE576*V576/AF576 / AI816</f>
        <v>0</v>
      </c>
      <c r="AI576" s="78"/>
      <c r="AJ576" s="74"/>
      <c r="AK576" s="66"/>
    </row>
    <row r="577" spans="1:38" s="30" customFormat="1" ht="12" customHeight="1" x14ac:dyDescent="0.2">
      <c r="B577" s="121">
        <v>3426</v>
      </c>
      <c r="C577" s="121" t="s">
        <v>1249</v>
      </c>
      <c r="D577" s="121" t="str">
        <f>_xll.BDP(C577,$D$11)</f>
        <v>GBp</v>
      </c>
      <c r="E577" s="121" t="s">
        <v>1366</v>
      </c>
      <c r="F577" s="122">
        <f>_xll.BDP(C577,$F$11)</f>
        <v>1994.5</v>
      </c>
      <c r="G577" s="122">
        <f>_xll.BDP(C577,$G$11)</f>
        <v>1958</v>
      </c>
      <c r="H577" s="123">
        <f t="shared" si="269"/>
        <v>-36.5</v>
      </c>
      <c r="I577" s="124">
        <f t="shared" si="270"/>
        <v>-1.8300325896214591</v>
      </c>
      <c r="J577" s="125">
        <v>0</v>
      </c>
      <c r="K577" s="121" t="str">
        <f>CONCATENATE(D816,D577, " Curncy")</f>
        <v>EURGBp Curncy</v>
      </c>
      <c r="L577" s="121">
        <f>IF(D577 = D816,1,_xll.BDP(K577,$L$11))</f>
        <v>1</v>
      </c>
      <c r="M577" s="264">
        <f>IF(D577 = D816,1,_xll.BDP(K577,$M$11)*L577)</f>
        <v>0.87560000000000004</v>
      </c>
      <c r="N577" s="127">
        <f t="shared" si="271"/>
        <v>0</v>
      </c>
      <c r="O577" s="128">
        <f>N577 / AA750</f>
        <v>0</v>
      </c>
      <c r="P577" s="276">
        <f>N577 / AA816</f>
        <v>0</v>
      </c>
      <c r="Q577" s="129">
        <f t="shared" si="272"/>
        <v>0</v>
      </c>
      <c r="R577" s="130">
        <f>Q577 / AA750*100</f>
        <v>0</v>
      </c>
      <c r="S577" s="286">
        <f>Q577 / AA816*100</f>
        <v>0</v>
      </c>
      <c r="T577" s="130">
        <f t="shared" si="273"/>
        <v>0</v>
      </c>
      <c r="U577" s="286">
        <f t="shared" si="274"/>
        <v>0</v>
      </c>
      <c r="V577" s="121">
        <f t="shared" si="275"/>
        <v>0.01</v>
      </c>
      <c r="W577" s="121">
        <v>0</v>
      </c>
      <c r="X577" s="121">
        <v>1</v>
      </c>
      <c r="Y577" s="128">
        <f t="shared" si="276"/>
        <v>0</v>
      </c>
      <c r="Z577" s="128">
        <f t="shared" si="277"/>
        <v>0</v>
      </c>
      <c r="AA577" s="75"/>
      <c r="AB577" s="131">
        <f>_xll.BDH(C577,$AB$11,$D$1,$D$1)</f>
        <v>1976.5</v>
      </c>
      <c r="AC577" s="131">
        <f t="shared" si="278"/>
        <v>18</v>
      </c>
      <c r="AD577" s="191">
        <f t="shared" si="279"/>
        <v>0.91070073362003545</v>
      </c>
      <c r="AE577" s="133">
        <v>0</v>
      </c>
      <c r="AF577" s="134">
        <f>IF(D577 = D816,1,_xll.BDP(K577,$AF$11)*L577)</f>
        <v>0.876</v>
      </c>
      <c r="AG577" s="135">
        <f>AC577*AE577*V577/AF577 / AI750</f>
        <v>0</v>
      </c>
      <c r="AH577" s="301">
        <f>AC577*AE577*V577/AF577 / AI816</f>
        <v>0</v>
      </c>
      <c r="AI577" s="78"/>
      <c r="AJ577" s="74"/>
      <c r="AK577" s="66"/>
    </row>
    <row r="578" spans="1:38" s="30" customFormat="1" ht="12" customHeight="1" x14ac:dyDescent="0.2">
      <c r="B578" s="121">
        <v>6358</v>
      </c>
      <c r="C578" s="121" t="s">
        <v>1242</v>
      </c>
      <c r="D578" s="121" t="str">
        <f>_xll.BDP(C578,$D$11)</f>
        <v>GBp</v>
      </c>
      <c r="E578" s="121" t="s">
        <v>1359</v>
      </c>
      <c r="F578" s="122">
        <f>_xll.BDP(C578,$F$11)</f>
        <v>118.2</v>
      </c>
      <c r="G578" s="122">
        <f>_xll.BDP(C578,$G$11)</f>
        <v>115.6</v>
      </c>
      <c r="H578" s="123">
        <f t="shared" si="269"/>
        <v>-2.6000000000000085</v>
      </c>
      <c r="I578" s="124">
        <f t="shared" si="270"/>
        <v>-2.1996615905245416</v>
      </c>
      <c r="J578" s="125">
        <v>0</v>
      </c>
      <c r="K578" s="121" t="str">
        <f>CONCATENATE(D816,D578, " Curncy")</f>
        <v>EURGBp Curncy</v>
      </c>
      <c r="L578" s="121">
        <f>IF(D578 = D816,1,_xll.BDP(K578,$L$11))</f>
        <v>1</v>
      </c>
      <c r="M578" s="264">
        <f>IF(D578 = D816,1,_xll.BDP(K578,$M$11)*L578)</f>
        <v>0.87560000000000004</v>
      </c>
      <c r="N578" s="127">
        <f t="shared" si="271"/>
        <v>0</v>
      </c>
      <c r="O578" s="128">
        <f>N578 / AA750</f>
        <v>0</v>
      </c>
      <c r="P578" s="276">
        <f>N578 / AA816</f>
        <v>0</v>
      </c>
      <c r="Q578" s="129">
        <f t="shared" si="272"/>
        <v>0</v>
      </c>
      <c r="R578" s="130">
        <f>Q578 / AA750*100</f>
        <v>0</v>
      </c>
      <c r="S578" s="286">
        <f>Q578 / AA816*100</f>
        <v>0</v>
      </c>
      <c r="T578" s="130">
        <f t="shared" si="273"/>
        <v>0</v>
      </c>
      <c r="U578" s="286">
        <f t="shared" si="274"/>
        <v>0</v>
      </c>
      <c r="V578" s="121">
        <f t="shared" si="275"/>
        <v>0.01</v>
      </c>
      <c r="W578" s="121">
        <v>0</v>
      </c>
      <c r="X578" s="121">
        <v>1</v>
      </c>
      <c r="Y578" s="128">
        <f t="shared" si="276"/>
        <v>0</v>
      </c>
      <c r="Z578" s="128">
        <f t="shared" si="277"/>
        <v>0</v>
      </c>
      <c r="AA578" s="75"/>
      <c r="AB578" s="131">
        <f>_xll.BDH(C578,$AB$11,$D$1,$D$1)</f>
        <v>117.8</v>
      </c>
      <c r="AC578" s="131">
        <f t="shared" si="278"/>
        <v>0.40000000000000568</v>
      </c>
      <c r="AD578" s="191">
        <f t="shared" si="279"/>
        <v>0.33955857385399468</v>
      </c>
      <c r="AE578" s="133">
        <v>0</v>
      </c>
      <c r="AF578" s="134">
        <f>IF(D578 = D816,1,_xll.BDP(K578,$AF$11)*L578)</f>
        <v>0.876</v>
      </c>
      <c r="AG578" s="135">
        <f>AC578*AE578*V578/AF578 / AI750</f>
        <v>0</v>
      </c>
      <c r="AH578" s="301">
        <f>AC578*AE578*V578/AF578 / AI816</f>
        <v>0</v>
      </c>
      <c r="AI578" s="78"/>
      <c r="AJ578" s="74"/>
      <c r="AK578" s="66"/>
    </row>
    <row r="579" spans="1:38" s="30" customFormat="1" ht="12" customHeight="1" x14ac:dyDescent="0.2">
      <c r="B579" s="121">
        <v>3542</v>
      </c>
      <c r="C579" s="121" t="s">
        <v>79</v>
      </c>
      <c r="D579" s="121" t="str">
        <f>_xll.BDP(C579,$D$11)</f>
        <v>GBp</v>
      </c>
      <c r="E579" s="121" t="s">
        <v>499</v>
      </c>
      <c r="F579" s="122">
        <f>_xll.BDP(C579,$F$11)</f>
        <v>1234</v>
      </c>
      <c r="G579" s="122">
        <f>_xll.BDP(C579,$G$11)</f>
        <v>1223.5</v>
      </c>
      <c r="H579" s="123">
        <f t="shared" si="269"/>
        <v>-10.5</v>
      </c>
      <c r="I579" s="124">
        <f t="shared" si="270"/>
        <v>-0.85089141004862223</v>
      </c>
      <c r="J579" s="125">
        <v>-34000</v>
      </c>
      <c r="K579" s="121" t="str">
        <f>CONCATENATE(D816,D579, " Curncy")</f>
        <v>EURGBp Curncy</v>
      </c>
      <c r="L579" s="121">
        <f>IF(D579 = D816,1,_xll.BDP(K579,$L$11))</f>
        <v>1</v>
      </c>
      <c r="M579" s="264">
        <f>IF(D579 = D816,1,_xll.BDP(K579,$M$11)*L579)</f>
        <v>0.87560000000000004</v>
      </c>
      <c r="N579" s="127">
        <f t="shared" si="271"/>
        <v>4077.2042028323435</v>
      </c>
      <c r="O579" s="128">
        <f>N579 / AA750</f>
        <v>2.4685615176805738E-5</v>
      </c>
      <c r="P579" s="276">
        <f>N579 / AA816</f>
        <v>2.2762841889084718E-5</v>
      </c>
      <c r="Q579" s="129">
        <f t="shared" si="272"/>
        <v>-475091.3659205116</v>
      </c>
      <c r="R579" s="130">
        <f>Q579 / AA750*100</f>
        <v>-0.28764619208401732</v>
      </c>
      <c r="S579" s="286">
        <f>Q579 / AA816*100</f>
        <v>-0.26524130525042999</v>
      </c>
      <c r="T579" s="130">
        <f t="shared" si="273"/>
        <v>-0.28764619208401732</v>
      </c>
      <c r="U579" s="286">
        <f t="shared" si="274"/>
        <v>0</v>
      </c>
      <c r="V579" s="121">
        <f t="shared" si="275"/>
        <v>0.01</v>
      </c>
      <c r="W579" s="121">
        <v>0</v>
      </c>
      <c r="X579" s="121">
        <v>1</v>
      </c>
      <c r="Y579" s="128">
        <f t="shared" si="276"/>
        <v>2.4685615176805738E-5</v>
      </c>
      <c r="Z579" s="128">
        <f t="shared" si="277"/>
        <v>0</v>
      </c>
      <c r="AA579" s="75"/>
      <c r="AB579" s="131">
        <f>_xll.BDH(C579,$AB$11,$D$1,$D$1)</f>
        <v>1234</v>
      </c>
      <c r="AC579" s="131">
        <f t="shared" si="278"/>
        <v>0</v>
      </c>
      <c r="AD579" s="191">
        <f t="shared" si="279"/>
        <v>0</v>
      </c>
      <c r="AE579" s="133">
        <v>-34000</v>
      </c>
      <c r="AF579" s="134">
        <f>IF(D579 = D816,1,_xll.BDP(K579,$AF$11)*L579)</f>
        <v>0.876</v>
      </c>
      <c r="AG579" s="135">
        <f>AC579*AE579*V579/AF579 / AI750</f>
        <v>0</v>
      </c>
      <c r="AH579" s="301">
        <f>AC579*AE579*V579/AF579 / AI816</f>
        <v>0</v>
      </c>
      <c r="AI579" s="78"/>
      <c r="AJ579" s="74"/>
      <c r="AK579" s="66"/>
    </row>
    <row r="580" spans="1:38" s="30" customFormat="1" ht="12" customHeight="1" x14ac:dyDescent="0.2">
      <c r="B580" s="121">
        <v>6356</v>
      </c>
      <c r="C580" s="121" t="s">
        <v>1243</v>
      </c>
      <c r="D580" s="121" t="str">
        <f>_xll.BDP(C580,$D$11)</f>
        <v>GBp</v>
      </c>
      <c r="E580" s="121" t="s">
        <v>1360</v>
      </c>
      <c r="F580" s="122">
        <f>_xll.BDP(C580,$F$11)</f>
        <v>79.5</v>
      </c>
      <c r="G580" s="122">
        <f>_xll.BDP(C580,$G$11)</f>
        <v>79.400000000000006</v>
      </c>
      <c r="H580" s="123">
        <f t="shared" si="269"/>
        <v>-9.9999999999994316E-2</v>
      </c>
      <c r="I580" s="124">
        <f t="shared" si="270"/>
        <v>-0.12578616352200545</v>
      </c>
      <c r="J580" s="125">
        <v>0</v>
      </c>
      <c r="K580" s="121" t="str">
        <f>CONCATENATE(D816,D580, " Curncy")</f>
        <v>EURGBp Curncy</v>
      </c>
      <c r="L580" s="121">
        <f>IF(D580 = D816,1,_xll.BDP(K580,$L$11))</f>
        <v>1</v>
      </c>
      <c r="M580" s="264">
        <f>IF(D580 = D816,1,_xll.BDP(K580,$M$11)*L580)</f>
        <v>0.87560000000000004</v>
      </c>
      <c r="N580" s="127">
        <f t="shared" si="271"/>
        <v>0</v>
      </c>
      <c r="O580" s="128">
        <f>N580 / AA750</f>
        <v>0</v>
      </c>
      <c r="P580" s="276">
        <f>N580 / AA816</f>
        <v>0</v>
      </c>
      <c r="Q580" s="129">
        <f t="shared" si="272"/>
        <v>0</v>
      </c>
      <c r="R580" s="130">
        <f>Q580 / AA750*100</f>
        <v>0</v>
      </c>
      <c r="S580" s="286">
        <f>Q580 / AA816*100</f>
        <v>0</v>
      </c>
      <c r="T580" s="130">
        <f t="shared" si="273"/>
        <v>0</v>
      </c>
      <c r="U580" s="286">
        <f t="shared" si="274"/>
        <v>0</v>
      </c>
      <c r="V580" s="121">
        <f t="shared" si="275"/>
        <v>0.01</v>
      </c>
      <c r="W580" s="121">
        <v>0</v>
      </c>
      <c r="X580" s="121">
        <v>1</v>
      </c>
      <c r="Y580" s="128">
        <f t="shared" si="276"/>
        <v>0</v>
      </c>
      <c r="Z580" s="128">
        <f t="shared" si="277"/>
        <v>0</v>
      </c>
      <c r="AA580" s="75"/>
      <c r="AB580" s="131">
        <f>_xll.BDH(C580,$AB$11,$D$1,$D$1)</f>
        <v>82.1</v>
      </c>
      <c r="AC580" s="131">
        <f t="shared" si="278"/>
        <v>-2.5999999999999943</v>
      </c>
      <c r="AD580" s="191">
        <f t="shared" si="279"/>
        <v>-3.1668696711327584</v>
      </c>
      <c r="AE580" s="133">
        <v>0</v>
      </c>
      <c r="AF580" s="134">
        <f>IF(D580 = D816,1,_xll.BDP(K580,$AF$11)*L580)</f>
        <v>0.876</v>
      </c>
      <c r="AG580" s="135">
        <f>AC580*AE580*V580/AF580 / AI750</f>
        <v>0</v>
      </c>
      <c r="AH580" s="301">
        <f>AC580*AE580*V580/AF580 / AI816</f>
        <v>0</v>
      </c>
      <c r="AI580" s="78"/>
      <c r="AJ580" s="74"/>
      <c r="AK580" s="66"/>
    </row>
    <row r="581" spans="1:38" s="30" customFormat="1" ht="12" customHeight="1" x14ac:dyDescent="0.2">
      <c r="B581" s="121">
        <v>26475</v>
      </c>
      <c r="C581" s="121" t="s">
        <v>78</v>
      </c>
      <c r="D581" s="121" t="str">
        <f>_xll.BDP(C581,$D$11)</f>
        <v>GBp</v>
      </c>
      <c r="E581" s="121" t="s">
        <v>374</v>
      </c>
      <c r="F581" s="122">
        <f>_xll.BDP(C581,$F$11)</f>
        <v>3.5000000000000003E-2</v>
      </c>
      <c r="G581" s="122">
        <f>_xll.BDP(C581,$G$11)</f>
        <v>3.7499999999999999E-2</v>
      </c>
      <c r="H581" s="123">
        <f t="shared" si="269"/>
        <v>2.4999999999999953E-3</v>
      </c>
      <c r="I581" s="124">
        <f t="shared" si="270"/>
        <v>7.1428571428571281</v>
      </c>
      <c r="J581" s="125">
        <v>22747142048</v>
      </c>
      <c r="K581" s="121" t="str">
        <f>CONCATENATE(D816,D581, " Curncy")</f>
        <v>EURGBp Curncy</v>
      </c>
      <c r="L581" s="121">
        <f>IF(D581 = D816,1,_xll.BDP(K581,$L$11))</f>
        <v>1</v>
      </c>
      <c r="M581" s="264">
        <f>IF(D581 = D816,1,_xll.BDP(K581,$M$11)*L581)</f>
        <v>0.87560000000000004</v>
      </c>
      <c r="N581" s="127">
        <f t="shared" si="271"/>
        <v>649472.99132023635</v>
      </c>
      <c r="O581" s="128">
        <f>N581 / AA750</f>
        <v>3.9322632700914831E-3</v>
      </c>
      <c r="P581" s="276">
        <f>N581 / AA816</f>
        <v>3.6259775761006566E-3</v>
      </c>
      <c r="Q581" s="129">
        <f t="shared" si="272"/>
        <v>9742094.8698035628</v>
      </c>
      <c r="R581" s="130">
        <f>Q581 / AA750*100</f>
        <v>5.8983949051372351</v>
      </c>
      <c r="S581" s="286">
        <f>Q581 / AA816*100</f>
        <v>5.4389663641509944</v>
      </c>
      <c r="T581" s="130">
        <f t="shared" si="273"/>
        <v>0</v>
      </c>
      <c r="U581" s="286">
        <f t="shared" si="274"/>
        <v>5.8983949051372351</v>
      </c>
      <c r="V581" s="121">
        <f t="shared" si="275"/>
        <v>0.01</v>
      </c>
      <c r="W581" s="121">
        <v>0</v>
      </c>
      <c r="X581" s="121">
        <v>1</v>
      </c>
      <c r="Y581" s="128">
        <f t="shared" si="276"/>
        <v>0</v>
      </c>
      <c r="Z581" s="128">
        <f t="shared" si="277"/>
        <v>3.9322632700914831E-3</v>
      </c>
      <c r="AA581" s="75"/>
      <c r="AB581" s="131">
        <f>_xll.BDH(C581,$AB$11,$D$1,$D$1)</f>
        <v>0.04</v>
      </c>
      <c r="AC581" s="131">
        <f t="shared" si="278"/>
        <v>-4.9999999999999975E-3</v>
      </c>
      <c r="AD581" s="191">
        <f t="shared" si="279"/>
        <v>-12.499999999999993</v>
      </c>
      <c r="AE581" s="133">
        <v>22747142048</v>
      </c>
      <c r="AF581" s="134">
        <f>IF(D581 = D816,1,_xll.BDP(K581,$AF$11)*L581)</f>
        <v>0.876</v>
      </c>
      <c r="AG581" s="135">
        <f>AC581*AE581*V581/AF581 / AI750</f>
        <v>-7.8062313681791871E-3</v>
      </c>
      <c r="AH581" s="301">
        <f>AC581*AE581*V581/AF581 / AI816</f>
        <v>-7.201608618185841E-3</v>
      </c>
      <c r="AI581" s="78"/>
      <c r="AJ581" s="74"/>
      <c r="AK581" s="66"/>
    </row>
    <row r="582" spans="1:38" s="30" customFormat="1" ht="12" customHeight="1" x14ac:dyDescent="0.2">
      <c r="B582" s="121">
        <v>3423</v>
      </c>
      <c r="C582" s="121" t="s">
        <v>77</v>
      </c>
      <c r="D582" s="121" t="str">
        <f>_xll.BDP(C582,$D$11)</f>
        <v>GBp</v>
      </c>
      <c r="E582" s="121" t="s">
        <v>500</v>
      </c>
      <c r="F582" s="122">
        <f>_xll.BDP(C582,$F$11)</f>
        <v>196</v>
      </c>
      <c r="G582" s="122">
        <f>_xll.BDP(C582,$G$11)</f>
        <v>191.6</v>
      </c>
      <c r="H582" s="123">
        <f t="shared" si="269"/>
        <v>-4.4000000000000057</v>
      </c>
      <c r="I582" s="124">
        <f t="shared" si="270"/>
        <v>-2.2448979591836764</v>
      </c>
      <c r="J582" s="125">
        <v>-3041000</v>
      </c>
      <c r="K582" s="121" t="str">
        <f>CONCATENATE(D816,D582, " Curncy")</f>
        <v>EURGBp Curncy</v>
      </c>
      <c r="L582" s="121">
        <f>IF(D582 = D816,1,_xll.BDP(K582,$L$11))</f>
        <v>1</v>
      </c>
      <c r="M582" s="264">
        <f>IF(D582 = D816,1,_xll.BDP(K582,$M$11)*L582)</f>
        <v>0.87560000000000004</v>
      </c>
      <c r="N582" s="127">
        <f t="shared" si="271"/>
        <v>152814.07035175897</v>
      </c>
      <c r="O582" s="128">
        <f>N582 / AA750</f>
        <v>9.2521962272193805E-4</v>
      </c>
      <c r="P582" s="276">
        <f>N582 / AA816</f>
        <v>8.5315386446137113E-4</v>
      </c>
      <c r="Q582" s="129">
        <f t="shared" si="272"/>
        <v>-6654358.1544084055</v>
      </c>
      <c r="R582" s="130">
        <f>Q582 / AA750*100</f>
        <v>-4.0289109025800709</v>
      </c>
      <c r="S582" s="286">
        <f>Q582 / AA816*100</f>
        <v>-3.7150972825181485</v>
      </c>
      <c r="T582" s="130">
        <f t="shared" si="273"/>
        <v>-4.0289109025800709</v>
      </c>
      <c r="U582" s="286">
        <f t="shared" si="274"/>
        <v>0</v>
      </c>
      <c r="V582" s="121">
        <f t="shared" si="275"/>
        <v>0.01</v>
      </c>
      <c r="W582" s="121">
        <v>0</v>
      </c>
      <c r="X582" s="121">
        <v>1</v>
      </c>
      <c r="Y582" s="128">
        <f t="shared" si="276"/>
        <v>9.2521962272193805E-4</v>
      </c>
      <c r="Z582" s="128">
        <f t="shared" si="277"/>
        <v>0</v>
      </c>
      <c r="AA582" s="75"/>
      <c r="AB582" s="131">
        <f>_xll.BDH(C582,$AB$11,$D$1,$D$1)</f>
        <v>195.85</v>
      </c>
      <c r="AC582" s="131">
        <f t="shared" si="278"/>
        <v>0.15000000000000568</v>
      </c>
      <c r="AD582" s="191">
        <f t="shared" si="279"/>
        <v>7.6589226448815773E-2</v>
      </c>
      <c r="AE582" s="133">
        <v>-3041000</v>
      </c>
      <c r="AF582" s="134">
        <f>IF(D582 = D816,1,_xll.BDP(K582,$AF$11)*L582)</f>
        <v>0.876</v>
      </c>
      <c r="AG582" s="135">
        <f>AC582*AE582*V582/AF582 / AI750</f>
        <v>-3.1307778630662316E-5</v>
      </c>
      <c r="AH582" s="301">
        <f>AC582*AE582*V582/AF582 / AI816</f>
        <v>-2.8882870333809043E-5</v>
      </c>
      <c r="AI582" s="78"/>
      <c r="AJ582" s="74"/>
      <c r="AK582" s="66"/>
    </row>
    <row r="583" spans="1:38" s="30" customFormat="1" ht="12" customHeight="1" x14ac:dyDescent="0.2">
      <c r="B583" s="121">
        <v>19477</v>
      </c>
      <c r="C583" s="121" t="s">
        <v>76</v>
      </c>
      <c r="D583" s="121" t="str">
        <f>_xll.BDP(C583,$D$11)</f>
        <v>GBp</v>
      </c>
      <c r="E583" s="121" t="s">
        <v>373</v>
      </c>
      <c r="F583" s="122">
        <f>_xll.BDP(C583,$F$11)</f>
        <v>57</v>
      </c>
      <c r="G583" s="122">
        <f>_xll.BDP(C583,$G$11)</f>
        <v>53</v>
      </c>
      <c r="H583" s="123">
        <f t="shared" si="269"/>
        <v>-4</v>
      </c>
      <c r="I583" s="124">
        <f t="shared" si="270"/>
        <v>-7.0175438596491224</v>
      </c>
      <c r="J583" s="125">
        <v>4324000</v>
      </c>
      <c r="K583" s="121" t="str">
        <f>CONCATENATE(D816,D583, " Curncy")</f>
        <v>EURGBp Curncy</v>
      </c>
      <c r="L583" s="121">
        <f>IF(D583 = D816,1,_xll.BDP(K583,$L$11))</f>
        <v>1</v>
      </c>
      <c r="M583" s="264">
        <f>IF(D583 = D816,1,_xll.BDP(K583,$M$11)*L583)</f>
        <v>0.87560000000000004</v>
      </c>
      <c r="N583" s="127">
        <f t="shared" si="271"/>
        <v>-197533.12014618545</v>
      </c>
      <c r="O583" s="128">
        <f>N583 / AA750</f>
        <v>-1.1959731095182969E-3</v>
      </c>
      <c r="P583" s="276">
        <f>N583 / AA816</f>
        <v>-1.1028182445759361E-3</v>
      </c>
      <c r="Q583" s="129">
        <f t="shared" si="272"/>
        <v>2617313.8419369576</v>
      </c>
      <c r="R583" s="130">
        <f>Q583 / AA750*100</f>
        <v>1.5846643701117435</v>
      </c>
      <c r="S583" s="286">
        <f>Q583 / AA816*100</f>
        <v>1.4612341740631156</v>
      </c>
      <c r="T583" s="130">
        <f t="shared" si="273"/>
        <v>0</v>
      </c>
      <c r="U583" s="286">
        <f t="shared" si="274"/>
        <v>1.5846643701117435</v>
      </c>
      <c r="V583" s="121">
        <f t="shared" si="275"/>
        <v>0.01</v>
      </c>
      <c r="W583" s="121">
        <v>0</v>
      </c>
      <c r="X583" s="121">
        <v>1</v>
      </c>
      <c r="Y583" s="128">
        <f t="shared" si="276"/>
        <v>0</v>
      </c>
      <c r="Z583" s="128">
        <f t="shared" si="277"/>
        <v>0</v>
      </c>
      <c r="AA583" s="75"/>
      <c r="AB583" s="131">
        <f>_xll.BDH(C583,$AB$11,$D$1,$D$1)</f>
        <v>60</v>
      </c>
      <c r="AC583" s="131">
        <f t="shared" si="278"/>
        <v>-3</v>
      </c>
      <c r="AD583" s="191">
        <f t="shared" si="279"/>
        <v>-5</v>
      </c>
      <c r="AE583" s="133">
        <v>4324000</v>
      </c>
      <c r="AF583" s="134">
        <f>IF(D583 = D816,1,_xll.BDP(K583,$AF$11)*L583)</f>
        <v>0.876</v>
      </c>
      <c r="AG583" s="135">
        <f>AC583*AE583*V583/AF583 / AI750</f>
        <v>-8.9033104109818286E-4</v>
      </c>
      <c r="AH583" s="301">
        <f>AC583*AE583*V583/AF583 / AI816</f>
        <v>-8.2137146546126653E-4</v>
      </c>
      <c r="AI583" s="78"/>
      <c r="AJ583" s="74"/>
      <c r="AK583" s="66"/>
    </row>
    <row r="584" spans="1:38" s="30" customFormat="1" ht="12" customHeight="1" x14ac:dyDescent="0.2">
      <c r="B584" s="121">
        <v>3437</v>
      </c>
      <c r="C584" s="121" t="s">
        <v>1244</v>
      </c>
      <c r="D584" s="121" t="str">
        <f>_xll.BDP(C584,$D$11)</f>
        <v>GBp</v>
      </c>
      <c r="E584" s="121" t="s">
        <v>1361</v>
      </c>
      <c r="F584" s="122">
        <f>_xll.BDP(C584,$F$11)</f>
        <v>3955.5</v>
      </c>
      <c r="G584" s="122">
        <f>_xll.BDP(C584,$G$11)</f>
        <v>3916</v>
      </c>
      <c r="H584" s="123">
        <f t="shared" si="269"/>
        <v>-39.5</v>
      </c>
      <c r="I584" s="124">
        <f t="shared" si="270"/>
        <v>-0.99860953103273931</v>
      </c>
      <c r="J584" s="125">
        <v>0</v>
      </c>
      <c r="K584" s="121" t="str">
        <f>CONCATENATE(D816,D584, " Curncy")</f>
        <v>EURGBp Curncy</v>
      </c>
      <c r="L584" s="121">
        <f>IF(D584 = D816,1,_xll.BDP(K584,$L$11))</f>
        <v>1</v>
      </c>
      <c r="M584" s="264">
        <f>IF(D584 = D816,1,_xll.BDP(K584,$M$11)*L584)</f>
        <v>0.87560000000000004</v>
      </c>
      <c r="N584" s="127">
        <f t="shared" si="271"/>
        <v>0</v>
      </c>
      <c r="O584" s="128">
        <f>N584 / AA750</f>
        <v>0</v>
      </c>
      <c r="P584" s="276">
        <f>N584 / AA816</f>
        <v>0</v>
      </c>
      <c r="Q584" s="129">
        <f t="shared" si="272"/>
        <v>0</v>
      </c>
      <c r="R584" s="130">
        <f>Q584 / AA750*100</f>
        <v>0</v>
      </c>
      <c r="S584" s="286">
        <f>Q584 / AA816*100</f>
        <v>0</v>
      </c>
      <c r="T584" s="130">
        <f t="shared" si="273"/>
        <v>0</v>
      </c>
      <c r="U584" s="286">
        <f t="shared" si="274"/>
        <v>0</v>
      </c>
      <c r="V584" s="121">
        <f t="shared" si="275"/>
        <v>0.01</v>
      </c>
      <c r="W584" s="121">
        <v>0</v>
      </c>
      <c r="X584" s="121">
        <v>1</v>
      </c>
      <c r="Y584" s="128">
        <f t="shared" si="276"/>
        <v>0</v>
      </c>
      <c r="Z584" s="128">
        <f t="shared" si="277"/>
        <v>0</v>
      </c>
      <c r="AA584" s="75"/>
      <c r="AB584" s="131">
        <f>_xll.BDH(C584,$AB$11,$D$1,$D$1)</f>
        <v>3739</v>
      </c>
      <c r="AC584" s="131">
        <f t="shared" si="278"/>
        <v>216.5</v>
      </c>
      <c r="AD584" s="191">
        <f t="shared" si="279"/>
        <v>5.7903182669162874</v>
      </c>
      <c r="AE584" s="133">
        <v>0</v>
      </c>
      <c r="AF584" s="134">
        <f>IF(D584 = D816,1,_xll.BDP(K584,$AF$11)*L584)</f>
        <v>0.876</v>
      </c>
      <c r="AG584" s="135">
        <f>AC584*AE584*V584/AF584 / AI750</f>
        <v>0</v>
      </c>
      <c r="AH584" s="301">
        <f>AC584*AE584*V584/AF584 / AI816</f>
        <v>0</v>
      </c>
      <c r="AI584" s="78"/>
      <c r="AJ584" s="74"/>
      <c r="AK584" s="66"/>
    </row>
    <row r="585" spans="1:38" s="30" customFormat="1" ht="12" customHeight="1" x14ac:dyDescent="0.2">
      <c r="B585" s="121">
        <v>6520</v>
      </c>
      <c r="C585" s="121" t="s">
        <v>1245</v>
      </c>
      <c r="D585" s="121" t="str">
        <f>_xll.BDP(C585,$D$11)</f>
        <v>GBp</v>
      </c>
      <c r="E585" s="121" t="s">
        <v>1362</v>
      </c>
      <c r="F585" s="122">
        <f>_xll.BDP(C585,$F$11)</f>
        <v>715.4</v>
      </c>
      <c r="G585" s="122">
        <f>_xll.BDP(C585,$G$11)</f>
        <v>700.6</v>
      </c>
      <c r="H585" s="123">
        <f t="shared" si="269"/>
        <v>-14.799999999999955</v>
      </c>
      <c r="I585" s="124">
        <f t="shared" si="270"/>
        <v>-2.0687727145652719</v>
      </c>
      <c r="J585" s="125">
        <v>0</v>
      </c>
      <c r="K585" s="121" t="str">
        <f>CONCATENATE(D816,D585, " Curncy")</f>
        <v>EURGBp Curncy</v>
      </c>
      <c r="L585" s="121">
        <f>IF(D585 = D816,1,_xll.BDP(K585,$L$11))</f>
        <v>1</v>
      </c>
      <c r="M585" s="264">
        <f>IF(D585 = D816,1,_xll.BDP(K585,$M$11)*L585)</f>
        <v>0.87560000000000004</v>
      </c>
      <c r="N585" s="127">
        <f t="shared" si="271"/>
        <v>0</v>
      </c>
      <c r="O585" s="128">
        <f>N585 / AA750</f>
        <v>0</v>
      </c>
      <c r="P585" s="276">
        <f>N585 / AA816</f>
        <v>0</v>
      </c>
      <c r="Q585" s="129">
        <f t="shared" si="272"/>
        <v>0</v>
      </c>
      <c r="R585" s="130">
        <f>Q585 / AA750*100</f>
        <v>0</v>
      </c>
      <c r="S585" s="286">
        <f>Q585 / AA816*100</f>
        <v>0</v>
      </c>
      <c r="T585" s="130">
        <f t="shared" si="273"/>
        <v>0</v>
      </c>
      <c r="U585" s="286">
        <f t="shared" si="274"/>
        <v>0</v>
      </c>
      <c r="V585" s="121">
        <f t="shared" si="275"/>
        <v>0.01</v>
      </c>
      <c r="W585" s="121">
        <v>0</v>
      </c>
      <c r="X585" s="121">
        <v>1</v>
      </c>
      <c r="Y585" s="128">
        <f t="shared" si="276"/>
        <v>0</v>
      </c>
      <c r="Z585" s="128">
        <f t="shared" si="277"/>
        <v>0</v>
      </c>
      <c r="AA585" s="75"/>
      <c r="AB585" s="131">
        <f>_xll.BDH(C585,$AB$11,$D$1,$D$1)</f>
        <v>668.4</v>
      </c>
      <c r="AC585" s="131">
        <f t="shared" si="278"/>
        <v>47</v>
      </c>
      <c r="AD585" s="191">
        <f t="shared" si="279"/>
        <v>7.0317175344105323</v>
      </c>
      <c r="AE585" s="133">
        <v>0</v>
      </c>
      <c r="AF585" s="134">
        <f>IF(D585 = D816,1,_xll.BDP(K585,$AF$11)*L585)</f>
        <v>0.876</v>
      </c>
      <c r="AG585" s="135">
        <f>AC585*AE585*V585/AF585 / AI750</f>
        <v>0</v>
      </c>
      <c r="AH585" s="301">
        <f>AC585*AE585*V585/AF585 / AI816</f>
        <v>0</v>
      </c>
      <c r="AI585" s="78"/>
      <c r="AJ585" s="74"/>
      <c r="AK585" s="66"/>
    </row>
    <row r="586" spans="1:38" s="30" customFormat="1" ht="12" customHeight="1" x14ac:dyDescent="0.2">
      <c r="B586" s="121">
        <v>3428</v>
      </c>
      <c r="C586" s="121" t="s">
        <v>1246</v>
      </c>
      <c r="D586" s="121" t="str">
        <f>_xll.BDP(C586,$D$11)</f>
        <v>GBp</v>
      </c>
      <c r="E586" s="121" t="s">
        <v>1363</v>
      </c>
      <c r="F586" s="122">
        <f>_xll.BDP(C586,$F$11)</f>
        <v>77.650000000000006</v>
      </c>
      <c r="G586" s="122">
        <f>_xll.BDP(C586,$G$11)</f>
        <v>78.3</v>
      </c>
      <c r="H586" s="123">
        <f t="shared" si="269"/>
        <v>0.64999999999999147</v>
      </c>
      <c r="I586" s="124">
        <f t="shared" si="270"/>
        <v>0.83708950418543648</v>
      </c>
      <c r="J586" s="125">
        <v>0</v>
      </c>
      <c r="K586" s="121" t="str">
        <f>CONCATENATE(D816,D586, " Curncy")</f>
        <v>EURGBp Curncy</v>
      </c>
      <c r="L586" s="121">
        <f>IF(D586 = D816,1,_xll.BDP(K586,$L$11))</f>
        <v>1</v>
      </c>
      <c r="M586" s="264">
        <f>IF(D586 = D816,1,_xll.BDP(K586,$M$11)*L586)</f>
        <v>0.87560000000000004</v>
      </c>
      <c r="N586" s="127">
        <f t="shared" si="271"/>
        <v>0</v>
      </c>
      <c r="O586" s="128">
        <f>N586 / AA750</f>
        <v>0</v>
      </c>
      <c r="P586" s="276">
        <f>N586 / AA816</f>
        <v>0</v>
      </c>
      <c r="Q586" s="129">
        <f t="shared" si="272"/>
        <v>0</v>
      </c>
      <c r="R586" s="130">
        <f>Q586 / AA750*100</f>
        <v>0</v>
      </c>
      <c r="S586" s="286">
        <f>Q586 / AA816*100</f>
        <v>0</v>
      </c>
      <c r="T586" s="130">
        <f t="shared" si="273"/>
        <v>0</v>
      </c>
      <c r="U586" s="286">
        <f t="shared" si="274"/>
        <v>0</v>
      </c>
      <c r="V586" s="121">
        <f t="shared" si="275"/>
        <v>0.01</v>
      </c>
      <c r="W586" s="121">
        <v>0</v>
      </c>
      <c r="X586" s="121">
        <v>1</v>
      </c>
      <c r="Y586" s="128">
        <f t="shared" si="276"/>
        <v>0</v>
      </c>
      <c r="Z586" s="128">
        <f t="shared" si="277"/>
        <v>0</v>
      </c>
      <c r="AA586" s="75"/>
      <c r="AB586" s="131">
        <f>_xll.BDH(C586,$AB$11,$D$1,$D$1)</f>
        <v>75.55</v>
      </c>
      <c r="AC586" s="131">
        <f t="shared" si="278"/>
        <v>2.1000000000000085</v>
      </c>
      <c r="AD586" s="191">
        <f t="shared" si="279"/>
        <v>2.7796161482462058</v>
      </c>
      <c r="AE586" s="133">
        <v>0</v>
      </c>
      <c r="AF586" s="134">
        <f>IF(D586 = D816,1,_xll.BDP(K586,$AF$11)*L586)</f>
        <v>0.876</v>
      </c>
      <c r="AG586" s="135">
        <f>AC586*AE586*V586/AF586 / AI750</f>
        <v>0</v>
      </c>
      <c r="AH586" s="301">
        <f>AC586*AE586*V586/AF586 / AI816</f>
        <v>0</v>
      </c>
      <c r="AI586" s="78"/>
      <c r="AJ586" s="74"/>
      <c r="AK586" s="66"/>
    </row>
    <row r="587" spans="1:38" s="30" customFormat="1" ht="12" customHeight="1" x14ac:dyDescent="0.2">
      <c r="B587" s="121">
        <v>6303</v>
      </c>
      <c r="C587" s="121" t="s">
        <v>1247</v>
      </c>
      <c r="D587" s="121" t="str">
        <f>_xll.BDP(C587,$D$11)</f>
        <v>GBp</v>
      </c>
      <c r="E587" s="121" t="s">
        <v>1364</v>
      </c>
      <c r="F587" s="122">
        <f>_xll.BDP(C587,$F$11)</f>
        <v>707.2</v>
      </c>
      <c r="G587" s="122">
        <f>_xll.BDP(C587,$G$11)</f>
        <v>710.8</v>
      </c>
      <c r="H587" s="123">
        <f t="shared" si="269"/>
        <v>3.5999999999999091</v>
      </c>
      <c r="I587" s="124">
        <f t="shared" si="270"/>
        <v>0.5090497737556432</v>
      </c>
      <c r="J587" s="125">
        <v>0</v>
      </c>
      <c r="K587" s="121" t="str">
        <f>CONCATENATE(D816,D587, " Curncy")</f>
        <v>EURGBp Curncy</v>
      </c>
      <c r="L587" s="121">
        <f>IF(D587 = D816,1,_xll.BDP(K587,$L$11))</f>
        <v>1</v>
      </c>
      <c r="M587" s="264">
        <f>IF(D587 = D816,1,_xll.BDP(K587,$M$11)*L587)</f>
        <v>0.87560000000000004</v>
      </c>
      <c r="N587" s="127">
        <f t="shared" si="271"/>
        <v>0</v>
      </c>
      <c r="O587" s="128">
        <f>N587 / AA750</f>
        <v>0</v>
      </c>
      <c r="P587" s="276">
        <f>N587 / AA816</f>
        <v>0</v>
      </c>
      <c r="Q587" s="129">
        <f t="shared" si="272"/>
        <v>0</v>
      </c>
      <c r="R587" s="130">
        <f>Q587 / AA750*100</f>
        <v>0</v>
      </c>
      <c r="S587" s="286">
        <f>Q587 / AA816*100</f>
        <v>0</v>
      </c>
      <c r="T587" s="130">
        <f t="shared" si="273"/>
        <v>0</v>
      </c>
      <c r="U587" s="286">
        <f t="shared" si="274"/>
        <v>0</v>
      </c>
      <c r="V587" s="121">
        <f t="shared" si="275"/>
        <v>0.01</v>
      </c>
      <c r="W587" s="121">
        <v>0</v>
      </c>
      <c r="X587" s="121">
        <v>1</v>
      </c>
      <c r="Y587" s="128">
        <f t="shared" si="276"/>
        <v>0</v>
      </c>
      <c r="Z587" s="128">
        <f t="shared" si="277"/>
        <v>0</v>
      </c>
      <c r="AA587" s="75"/>
      <c r="AB587" s="131">
        <f>_xll.BDH(C587,$AB$11,$D$1,$D$1)</f>
        <v>721.8</v>
      </c>
      <c r="AC587" s="131">
        <f t="shared" si="278"/>
        <v>-14.599999999999909</v>
      </c>
      <c r="AD587" s="191">
        <f t="shared" si="279"/>
        <v>-2.0227209753394164</v>
      </c>
      <c r="AE587" s="133">
        <v>0</v>
      </c>
      <c r="AF587" s="134">
        <f>IF(D587 = D816,1,_xll.BDP(K587,$AF$11)*L587)</f>
        <v>0.876</v>
      </c>
      <c r="AG587" s="135">
        <f>AC587*AE587*V587/AF587 / AI750</f>
        <v>0</v>
      </c>
      <c r="AH587" s="301">
        <f>AC587*AE587*V587/AF587 / AI816</f>
        <v>0</v>
      </c>
      <c r="AI587" s="78"/>
      <c r="AJ587" s="74"/>
      <c r="AK587" s="66"/>
    </row>
    <row r="588" spans="1:38" s="30" customFormat="1" ht="12" customHeight="1" x14ac:dyDescent="0.2">
      <c r="B588" s="121">
        <v>23560</v>
      </c>
      <c r="C588" s="121" t="s">
        <v>1248</v>
      </c>
      <c r="D588" s="121" t="str">
        <f>_xll.BDP(C588,$D$11)</f>
        <v>GBp</v>
      </c>
      <c r="E588" s="121" t="s">
        <v>1365</v>
      </c>
      <c r="F588" s="122">
        <f>_xll.BDP(C588,$F$11)</f>
        <v>2568</v>
      </c>
      <c r="G588" s="122">
        <f>_xll.BDP(C588,$G$11)</f>
        <v>2526</v>
      </c>
      <c r="H588" s="123">
        <f t="shared" si="269"/>
        <v>-42</v>
      </c>
      <c r="I588" s="124">
        <f t="shared" si="270"/>
        <v>-1.6355140186915886</v>
      </c>
      <c r="J588" s="125">
        <v>0</v>
      </c>
      <c r="K588" s="121" t="str">
        <f>CONCATENATE(D816,D588, " Curncy")</f>
        <v>EURGBp Curncy</v>
      </c>
      <c r="L588" s="121">
        <f>IF(D588 = D816,1,_xll.BDP(K588,$L$11))</f>
        <v>1</v>
      </c>
      <c r="M588" s="264">
        <f>IF(D588 = D816,1,_xll.BDP(K588,$M$11)*L588)</f>
        <v>0.87560000000000004</v>
      </c>
      <c r="N588" s="127">
        <f t="shared" si="271"/>
        <v>0</v>
      </c>
      <c r="O588" s="128">
        <f>N588 / AA750</f>
        <v>0</v>
      </c>
      <c r="P588" s="276">
        <f>N588 / AA816</f>
        <v>0</v>
      </c>
      <c r="Q588" s="129">
        <f t="shared" si="272"/>
        <v>0</v>
      </c>
      <c r="R588" s="130">
        <f>Q588 / AA750*100</f>
        <v>0</v>
      </c>
      <c r="S588" s="286">
        <f>Q588 / AA816*100</f>
        <v>0</v>
      </c>
      <c r="T588" s="130">
        <f t="shared" si="273"/>
        <v>0</v>
      </c>
      <c r="U588" s="286">
        <f t="shared" si="274"/>
        <v>0</v>
      </c>
      <c r="V588" s="121">
        <f t="shared" si="275"/>
        <v>0.01</v>
      </c>
      <c r="W588" s="121">
        <v>0</v>
      </c>
      <c r="X588" s="121">
        <v>1</v>
      </c>
      <c r="Y588" s="128">
        <f t="shared" si="276"/>
        <v>0</v>
      </c>
      <c r="Z588" s="128">
        <f t="shared" si="277"/>
        <v>0</v>
      </c>
      <c r="AA588" s="75"/>
      <c r="AB588" s="131">
        <f>_xll.BDH(C588,$AB$11,$D$1,$D$1)</f>
        <v>2480</v>
      </c>
      <c r="AC588" s="131">
        <f t="shared" si="278"/>
        <v>88</v>
      </c>
      <c r="AD588" s="191">
        <f t="shared" si="279"/>
        <v>3.5483870967741935</v>
      </c>
      <c r="AE588" s="133">
        <v>0</v>
      </c>
      <c r="AF588" s="134">
        <f>IF(D588 = D816,1,_xll.BDP(K588,$AF$11)*L588)</f>
        <v>0.876</v>
      </c>
      <c r="AG588" s="135">
        <f>AC588*AE588*V588/AF588 / AI750</f>
        <v>0</v>
      </c>
      <c r="AH588" s="301">
        <f>AC588*AE588*V588/AF588 / AI816</f>
        <v>0</v>
      </c>
      <c r="AI588" s="78"/>
      <c r="AJ588" s="74"/>
      <c r="AK588" s="66"/>
    </row>
    <row r="589" spans="1:38" s="30" customFormat="1" ht="12" customHeight="1" x14ac:dyDescent="0.2">
      <c r="A589" s="1"/>
      <c r="B589" s="121">
        <v>3419</v>
      </c>
      <c r="C589" s="121" t="s">
        <v>4</v>
      </c>
      <c r="D589" s="121" t="str">
        <f>_xll.BDP(C589,$D$11)</f>
        <v>GBp</v>
      </c>
      <c r="E589" s="121" t="s">
        <v>501</v>
      </c>
      <c r="F589" s="122">
        <f>_xll.BDP(C589,$F$11)</f>
        <v>194.22</v>
      </c>
      <c r="G589" s="122">
        <f>_xll.BDP(C589,$G$11)</f>
        <v>192.2</v>
      </c>
      <c r="H589" s="123">
        <f t="shared" si="269"/>
        <v>-2.0200000000000102</v>
      </c>
      <c r="I589" s="124">
        <f t="shared" si="270"/>
        <v>-1.0400576665636958</v>
      </c>
      <c r="J589" s="125">
        <v>1247000</v>
      </c>
      <c r="K589" s="121" t="str">
        <f>CONCATENATE(D816,D589, " Curncy")</f>
        <v>EURGBp Curncy</v>
      </c>
      <c r="L589" s="121">
        <f>IF(D589 = D816,1,_xll.BDP(K589,$L$11))</f>
        <v>1</v>
      </c>
      <c r="M589" s="264">
        <f>IF(D589 = D816,1,_xll.BDP(K589,$M$11)*L589)</f>
        <v>0.87560000000000004</v>
      </c>
      <c r="N589" s="127">
        <f t="shared" si="271"/>
        <v>-28768.15897670183</v>
      </c>
      <c r="O589" s="128">
        <f>N589 / AA750</f>
        <v>-1.7417810502370687E-4</v>
      </c>
      <c r="P589" s="276">
        <f>N589 / AA816</f>
        <v>-1.6061129677336509E-4</v>
      </c>
      <c r="Q589" s="129">
        <f t="shared" si="272"/>
        <v>2737247.6016445863</v>
      </c>
      <c r="R589" s="130">
        <f>Q589 / AA750*100</f>
        <v>1.6572788012651631</v>
      </c>
      <c r="S589" s="286">
        <f>Q589 / AA816*100</f>
        <v>1.5281926356356741</v>
      </c>
      <c r="T589" s="130">
        <f t="shared" si="273"/>
        <v>0</v>
      </c>
      <c r="U589" s="286">
        <f t="shared" si="274"/>
        <v>1.6572788012651631</v>
      </c>
      <c r="V589" s="121">
        <f t="shared" si="275"/>
        <v>0.01</v>
      </c>
      <c r="W589" s="121">
        <v>0</v>
      </c>
      <c r="X589" s="121">
        <v>1</v>
      </c>
      <c r="Y589" s="128">
        <f t="shared" si="276"/>
        <v>0</v>
      </c>
      <c r="Z589" s="128">
        <f t="shared" si="277"/>
        <v>0</v>
      </c>
      <c r="AA589" s="75"/>
      <c r="AB589" s="131">
        <f>_xll.BDH(C589,$AB$11,$D$1,$D$1)</f>
        <v>193.84</v>
      </c>
      <c r="AC589" s="131">
        <f t="shared" si="278"/>
        <v>0.37999999999999545</v>
      </c>
      <c r="AD589" s="191">
        <f t="shared" si="279"/>
        <v>0.19603796945934557</v>
      </c>
      <c r="AE589" s="133">
        <v>1247000</v>
      </c>
      <c r="AF589" s="134">
        <f>IF(D589 = D816,1,_xll.BDP(K589,$AF$11)*L589)</f>
        <v>0.876</v>
      </c>
      <c r="AG589" s="135">
        <f>AC589*AE589*V589/AF589 / AI750</f>
        <v>3.2523301505918898E-5</v>
      </c>
      <c r="AH589" s="301">
        <f>AC589*AE589*V589/AF589 / AI816</f>
        <v>3.0004246270696201E-5</v>
      </c>
      <c r="AI589" s="78"/>
      <c r="AJ589" s="74"/>
      <c r="AK589" s="66"/>
    </row>
    <row r="590" spans="1:38" ht="12" customHeight="1" x14ac:dyDescent="0.2">
      <c r="A590" s="30"/>
      <c r="B590" s="121">
        <v>10172</v>
      </c>
      <c r="C590" s="121" t="s">
        <v>1250</v>
      </c>
      <c r="D590" s="121" t="str">
        <f>_xll.BDP(C590,$D$11)</f>
        <v>GBp</v>
      </c>
      <c r="E590" s="121" t="s">
        <v>1367</v>
      </c>
      <c r="F590" s="122">
        <f>_xll.BDP(C590,$F$11)</f>
        <v>330.3</v>
      </c>
      <c r="G590" s="122">
        <f>_xll.BDP(C590,$G$11)</f>
        <v>326.5</v>
      </c>
      <c r="H590" s="123">
        <f t="shared" si="269"/>
        <v>-3.8000000000000114</v>
      </c>
      <c r="I590" s="124">
        <f t="shared" si="270"/>
        <v>-1.1504692703602819</v>
      </c>
      <c r="J590" s="125">
        <v>0</v>
      </c>
      <c r="K590" s="121" t="str">
        <f>CONCATENATE(D816,D590, " Curncy")</f>
        <v>EURGBp Curncy</v>
      </c>
      <c r="L590" s="121">
        <f>IF(D590 = D816,1,_xll.BDP(K590,$L$11))</f>
        <v>1</v>
      </c>
      <c r="M590" s="264">
        <f>IF(D590 = D816,1,_xll.BDP(K590,$M$11)*L590)</f>
        <v>0.87560000000000004</v>
      </c>
      <c r="N590" s="127">
        <f t="shared" si="271"/>
        <v>0</v>
      </c>
      <c r="O590" s="128">
        <f>N590 / AA750</f>
        <v>0</v>
      </c>
      <c r="P590" s="276">
        <f>N590 / AA816</f>
        <v>0</v>
      </c>
      <c r="Q590" s="129">
        <f t="shared" si="272"/>
        <v>0</v>
      </c>
      <c r="R590" s="130">
        <f>Q590 / AA750*100</f>
        <v>0</v>
      </c>
      <c r="S590" s="286">
        <f>Q590 / AA816*100</f>
        <v>0</v>
      </c>
      <c r="T590" s="130">
        <f t="shared" si="273"/>
        <v>0</v>
      </c>
      <c r="U590" s="286">
        <f t="shared" si="274"/>
        <v>0</v>
      </c>
      <c r="V590" s="121">
        <f t="shared" si="275"/>
        <v>0.01</v>
      </c>
      <c r="W590" s="121">
        <v>0</v>
      </c>
      <c r="X590" s="121">
        <v>1</v>
      </c>
      <c r="Y590" s="128">
        <f t="shared" si="276"/>
        <v>0</v>
      </c>
      <c r="Z590" s="128">
        <f t="shared" si="277"/>
        <v>0</v>
      </c>
      <c r="AA590" s="75"/>
      <c r="AB590" s="131">
        <f>_xll.BDH(C590,$AB$11,$D$1,$D$1)</f>
        <v>329</v>
      </c>
      <c r="AC590" s="131">
        <f t="shared" si="278"/>
        <v>1.3000000000000114</v>
      </c>
      <c r="AD590" s="191">
        <f t="shared" si="279"/>
        <v>0.39513677811550496</v>
      </c>
      <c r="AE590" s="133">
        <v>0</v>
      </c>
      <c r="AF590" s="134">
        <f>IF(D590 = D816,1,_xll.BDP(K590,$AF$11)*L590)</f>
        <v>0.876</v>
      </c>
      <c r="AG590" s="135">
        <f>AC590*AE590*V590/AF590 / AI750</f>
        <v>0</v>
      </c>
      <c r="AH590" s="301">
        <f>AC590*AE590*V590/AF590 / AI816</f>
        <v>0</v>
      </c>
      <c r="AI590" s="78"/>
      <c r="AJ590" s="74"/>
      <c r="AK590" s="66"/>
      <c r="AL590" s="30"/>
    </row>
    <row r="591" spans="1:38" s="30" customFormat="1" ht="12" customHeight="1" x14ac:dyDescent="0.2">
      <c r="B591" s="121">
        <v>6378</v>
      </c>
      <c r="C591" s="121" t="s">
        <v>1200</v>
      </c>
      <c r="D591" s="121" t="str">
        <f>_xll.BDP(C591,$D$11)</f>
        <v>GBp</v>
      </c>
      <c r="E591" s="121" t="s">
        <v>1320</v>
      </c>
      <c r="F591" s="122">
        <f>_xll.BDP(C591,$F$11)</f>
        <v>213.5</v>
      </c>
      <c r="G591" s="122">
        <f>_xll.BDP(C591,$G$11)</f>
        <v>211.9</v>
      </c>
      <c r="H591" s="123">
        <f t="shared" si="269"/>
        <v>-1.5999999999999943</v>
      </c>
      <c r="I591" s="124">
        <f t="shared" si="270"/>
        <v>-0.74941451990632046</v>
      </c>
      <c r="J591" s="125">
        <v>0</v>
      </c>
      <c r="K591" s="121" t="str">
        <f>CONCATENATE(D816,D591, " Curncy")</f>
        <v>EURGBp Curncy</v>
      </c>
      <c r="L591" s="121">
        <f>IF(D591 = D816,1,_xll.BDP(K591,$L$11))</f>
        <v>1</v>
      </c>
      <c r="M591" s="264">
        <f>IF(D591 = D816,1,_xll.BDP(K591,$M$11)*L591)</f>
        <v>0.87560000000000004</v>
      </c>
      <c r="N591" s="127">
        <f t="shared" si="271"/>
        <v>0</v>
      </c>
      <c r="O591" s="128">
        <f>N591 / AA750</f>
        <v>0</v>
      </c>
      <c r="P591" s="276">
        <f>N591 / AA816</f>
        <v>0</v>
      </c>
      <c r="Q591" s="129">
        <f t="shared" si="272"/>
        <v>0</v>
      </c>
      <c r="R591" s="130">
        <f>Q591 / AA750*100</f>
        <v>0</v>
      </c>
      <c r="S591" s="286">
        <f>Q591 / AA816*100</f>
        <v>0</v>
      </c>
      <c r="T591" s="130">
        <f t="shared" si="273"/>
        <v>0</v>
      </c>
      <c r="U591" s="286">
        <f t="shared" si="274"/>
        <v>0</v>
      </c>
      <c r="V591" s="121">
        <f t="shared" si="275"/>
        <v>0.01</v>
      </c>
      <c r="W591" s="121">
        <v>0</v>
      </c>
      <c r="X591" s="121">
        <v>1</v>
      </c>
      <c r="Y591" s="128">
        <f t="shared" si="276"/>
        <v>0</v>
      </c>
      <c r="Z591" s="128">
        <f t="shared" si="277"/>
        <v>0</v>
      </c>
      <c r="AA591" s="75"/>
      <c r="AB591" s="131">
        <f>_xll.BDH(C591,$AB$11,$D$1,$D$1)</f>
        <v>205.8</v>
      </c>
      <c r="AC591" s="131">
        <f t="shared" si="278"/>
        <v>7.6999999999999886</v>
      </c>
      <c r="AD591" s="191">
        <f t="shared" si="279"/>
        <v>3.7414965986394502</v>
      </c>
      <c r="AE591" s="133">
        <v>0</v>
      </c>
      <c r="AF591" s="134">
        <f>IF(D591 = D816,1,_xll.BDP(K591,$AF$11)*L591)</f>
        <v>0.876</v>
      </c>
      <c r="AG591" s="135">
        <f>AC591*AE591*V591/AF591 / AI750</f>
        <v>0</v>
      </c>
      <c r="AH591" s="301">
        <f>AC591*AE591*V591/AF591 / AI816</f>
        <v>0</v>
      </c>
      <c r="AI591" s="78"/>
      <c r="AJ591" s="74"/>
      <c r="AK591" s="66"/>
    </row>
    <row r="592" spans="1:38" s="30" customFormat="1" ht="12" customHeight="1" x14ac:dyDescent="0.2">
      <c r="B592" s="121">
        <v>6363</v>
      </c>
      <c r="C592" s="121" t="s">
        <v>1165</v>
      </c>
      <c r="D592" s="121" t="str">
        <f>_xll.BDP(C592,$D$11)</f>
        <v>GBp</v>
      </c>
      <c r="E592" s="121" t="s">
        <v>1287</v>
      </c>
      <c r="F592" s="122">
        <f>_xll.BDP(C592,$F$11)</f>
        <v>5354</v>
      </c>
      <c r="G592" s="122">
        <f>_xll.BDP(C592,$G$11)</f>
        <v>5242</v>
      </c>
      <c r="H592" s="123">
        <f t="shared" si="269"/>
        <v>-112</v>
      </c>
      <c r="I592" s="124">
        <f t="shared" si="270"/>
        <v>-2.091893911094509</v>
      </c>
      <c r="J592" s="125">
        <v>0</v>
      </c>
      <c r="K592" s="121" t="str">
        <f>CONCATENATE(D816,D592, " Curncy")</f>
        <v>EURGBp Curncy</v>
      </c>
      <c r="L592" s="121">
        <f>IF(D592 = D816,1,_xll.BDP(K592,$L$11))</f>
        <v>1</v>
      </c>
      <c r="M592" s="264">
        <f>IF(D592 = D816,1,_xll.BDP(K592,$M$11)*L592)</f>
        <v>0.87560000000000004</v>
      </c>
      <c r="N592" s="127">
        <f t="shared" si="271"/>
        <v>0</v>
      </c>
      <c r="O592" s="128">
        <f>N592 / AA750</f>
        <v>0</v>
      </c>
      <c r="P592" s="276">
        <f>N592 / AA816</f>
        <v>0</v>
      </c>
      <c r="Q592" s="129">
        <f t="shared" si="272"/>
        <v>0</v>
      </c>
      <c r="R592" s="130">
        <f>Q592 / AA750*100</f>
        <v>0</v>
      </c>
      <c r="S592" s="286">
        <f>Q592 / AA816*100</f>
        <v>0</v>
      </c>
      <c r="T592" s="130">
        <f t="shared" si="273"/>
        <v>0</v>
      </c>
      <c r="U592" s="286">
        <f t="shared" si="274"/>
        <v>0</v>
      </c>
      <c r="V592" s="121">
        <f t="shared" si="275"/>
        <v>0.01</v>
      </c>
      <c r="W592" s="121">
        <v>0</v>
      </c>
      <c r="X592" s="121">
        <v>1</v>
      </c>
      <c r="Y592" s="128">
        <f t="shared" si="276"/>
        <v>0</v>
      </c>
      <c r="Z592" s="128">
        <f t="shared" si="277"/>
        <v>0</v>
      </c>
      <c r="AA592" s="75"/>
      <c r="AB592" s="131">
        <f>_xll.BDH(C592,$AB$11,$D$1,$D$1)</f>
        <v>5478</v>
      </c>
      <c r="AC592" s="131">
        <f t="shared" si="278"/>
        <v>-124</v>
      </c>
      <c r="AD592" s="191">
        <f t="shared" si="279"/>
        <v>-2.2635998539612996</v>
      </c>
      <c r="AE592" s="133">
        <v>0</v>
      </c>
      <c r="AF592" s="134">
        <f>IF(D592 = D816,1,_xll.BDP(K592,$AF$11)*L592)</f>
        <v>0.876</v>
      </c>
      <c r="AG592" s="135">
        <f>AC592*AE592*V592/AF592 / AI750</f>
        <v>0</v>
      </c>
      <c r="AH592" s="301">
        <f>AC592*AE592*V592/AF592 / AI816</f>
        <v>0</v>
      </c>
      <c r="AI592" s="78"/>
      <c r="AJ592" s="74"/>
      <c r="AK592" s="66"/>
    </row>
    <row r="593" spans="1:38" s="30" customFormat="1" ht="12" customHeight="1" x14ac:dyDescent="0.2">
      <c r="B593" s="121">
        <v>10174</v>
      </c>
      <c r="C593" s="121" t="s">
        <v>75</v>
      </c>
      <c r="D593" s="121" t="str">
        <f>_xll.BDP(C593,$D$11)</f>
        <v>GBp</v>
      </c>
      <c r="E593" s="121" t="s">
        <v>502</v>
      </c>
      <c r="F593" s="122">
        <f>_xll.BDP(C593,$F$11)</f>
        <v>1132.5</v>
      </c>
      <c r="G593" s="122">
        <f>_xll.BDP(C593,$G$11)</f>
        <v>1115</v>
      </c>
      <c r="H593" s="123">
        <f t="shared" ref="H593" si="280">IF(OR(OR(G593="#N/A N/A",G593="#N/A Real Time"),OR(F593="#N/A N/A",F593="#N/A Real Time")),0,  G593 - F593)</f>
        <v>-17.5</v>
      </c>
      <c r="I593" s="124">
        <f t="shared" ref="I593" si="281">IF(OR(F593=0,F593="#N/A N/A"),0,H593 / F593*100)</f>
        <v>-1.545253863134658</v>
      </c>
      <c r="J593" s="125">
        <v>-156300</v>
      </c>
      <c r="K593" s="121" t="str">
        <f>CONCATENATE(D816,D593, " Curncy")</f>
        <v>EURGBp Curncy</v>
      </c>
      <c r="L593" s="121">
        <f>IF(D593 = D816,1,_xll.BDP(K593,$L$11))</f>
        <v>1</v>
      </c>
      <c r="M593" s="264">
        <f>IF(D593 = D816,1,_xll.BDP(K593,$M$11)*L593)</f>
        <v>0.87560000000000004</v>
      </c>
      <c r="N593" s="127">
        <f t="shared" ref="N593" si="282">H593*J593*V593/M593</f>
        <v>31238.579259936043</v>
      </c>
      <c r="O593" s="128">
        <f>N593 / AA750</f>
        <v>1.8913537510464396E-4</v>
      </c>
      <c r="P593" s="276">
        <f>N593 / AA816</f>
        <v>1.7440353859136967E-4</v>
      </c>
      <c r="Q593" s="129">
        <f t="shared" si="272"/>
        <v>-1990343.764275925</v>
      </c>
      <c r="R593" s="130">
        <f>Q593 / AA750*100</f>
        <v>-1.2050625328095887</v>
      </c>
      <c r="S593" s="286">
        <f>Q593 / AA816*100</f>
        <v>-1.1111996887392981</v>
      </c>
      <c r="T593" s="130">
        <f t="shared" ref="T593" si="283">IF(S593&lt;0,R593,0)</f>
        <v>-1.2050625328095887</v>
      </c>
      <c r="U593" s="286">
        <f t="shared" si="274"/>
        <v>0</v>
      </c>
      <c r="V593" s="121">
        <f t="shared" si="275"/>
        <v>0.01</v>
      </c>
      <c r="W593" s="121">
        <v>0</v>
      </c>
      <c r="X593" s="121">
        <v>1</v>
      </c>
      <c r="Y593" s="128">
        <f t="shared" si="276"/>
        <v>1.8913537510464396E-4</v>
      </c>
      <c r="Z593" s="128">
        <f t="shared" si="277"/>
        <v>0</v>
      </c>
      <c r="AA593" s="75"/>
      <c r="AB593" s="131">
        <f>_xll.BDH(C593,$AB$11,$D$1,$D$1)</f>
        <v>1114</v>
      </c>
      <c r="AC593" s="131">
        <f t="shared" ref="AC593" si="284">IF(OR(OR(F593="#N/A N/A",F593="#N/A Real Time"),OR(AB593="#N/A N/A",AB593="#N/A Real Time")),0,  F593 - AB593)</f>
        <v>18.5</v>
      </c>
      <c r="AD593" s="191">
        <f t="shared" ref="AD593" si="285">IF(OR(AB593=0,AB593="#N/A N/A"),0,AC593 / AB593*100)</f>
        <v>1.660682226211849</v>
      </c>
      <c r="AE593" s="133">
        <v>-156300</v>
      </c>
      <c r="AF593" s="134">
        <f>IF(D593 = D816,1,_xll.BDP(K593,$AF$11)*L593)</f>
        <v>0.876</v>
      </c>
      <c r="AG593" s="135">
        <f>AC593*AE593*V593/AF593 / AI750</f>
        <v>-1.9846104855746614E-4</v>
      </c>
      <c r="AH593" s="301">
        <f>AC593*AE593*V593/AF593 / AI816</f>
        <v>-1.8308947432581907E-4</v>
      </c>
      <c r="AI593" s="78"/>
      <c r="AJ593" s="74"/>
      <c r="AK593" s="66"/>
    </row>
    <row r="594" spans="1:38" s="30" customFormat="1" ht="12" customHeight="1" x14ac:dyDescent="0.2">
      <c r="A594" s="244" t="s">
        <v>296</v>
      </c>
      <c r="B594" s="244"/>
      <c r="C594" s="244"/>
      <c r="D594" s="244"/>
      <c r="E594" s="244" t="s">
        <v>20</v>
      </c>
      <c r="F594" s="245"/>
      <c r="G594" s="245"/>
      <c r="H594" s="246"/>
      <c r="I594" s="247"/>
      <c r="J594" s="248"/>
      <c r="K594" s="244"/>
      <c r="L594" s="244"/>
      <c r="M594" s="268"/>
      <c r="N594" s="249">
        <f t="shared" ref="N594:U594" si="286" xml:space="preserve"> SUM(N399:N593)</f>
        <v>1581015.1089243635</v>
      </c>
      <c r="O594" s="250">
        <f t="shared" si="286"/>
        <v>9.5723266792745697E-3</v>
      </c>
      <c r="P594" s="280">
        <f t="shared" si="286"/>
        <v>8.8267339967174063E-3</v>
      </c>
      <c r="Q594" s="251">
        <f t="shared" si="286"/>
        <v>16016785.634108609</v>
      </c>
      <c r="R594" s="252">
        <f t="shared" si="286"/>
        <v>9.6974344885235677</v>
      </c>
      <c r="S594" s="292">
        <f t="shared" si="286"/>
        <v>8.9420971043664359</v>
      </c>
      <c r="T594" s="252">
        <f t="shared" si="286"/>
        <v>-57.288866636516197</v>
      </c>
      <c r="U594" s="292">
        <f t="shared" si="286"/>
        <v>66.986301125039759</v>
      </c>
      <c r="V594" s="244"/>
      <c r="W594" s="244"/>
      <c r="X594" s="244"/>
      <c r="Y594" s="253">
        <f xml:space="preserve"> SUM(Y399:Y593)</f>
        <v>5.5217625025591258E-3</v>
      </c>
      <c r="Z594" s="253">
        <f xml:space="preserve"> SUM(Z399:Z593)</f>
        <v>6.5890092826607271E-3</v>
      </c>
      <c r="AA594" s="244"/>
      <c r="AB594" s="254"/>
      <c r="AC594" s="254"/>
      <c r="AD594" s="255"/>
      <c r="AE594" s="256"/>
      <c r="AF594" s="257"/>
      <c r="AG594" s="258">
        <f xml:space="preserve"> SUM(AG399:AG593)</f>
        <v>-1.9541040989903249E-2</v>
      </c>
      <c r="AH594" s="305">
        <f xml:space="preserve"> SUM(AH399:AH593)</f>
        <v>-1.8027511940635031E-2</v>
      </c>
      <c r="AI594" s="260"/>
      <c r="AJ594" s="74"/>
      <c r="AK594" s="66"/>
    </row>
    <row r="595" spans="1:38" ht="12" customHeight="1" x14ac:dyDescent="0.2">
      <c r="C595" s="86"/>
      <c r="D595" s="30"/>
      <c r="E595" s="11"/>
      <c r="F595" s="6"/>
      <c r="G595" s="6"/>
      <c r="H595" s="26"/>
      <c r="I595" s="16"/>
      <c r="J595" s="20"/>
      <c r="K595" s="33"/>
      <c r="L595" s="11"/>
      <c r="M595" s="269"/>
      <c r="N595" s="108"/>
      <c r="O595" s="9"/>
      <c r="P595" s="273"/>
      <c r="R595" s="35"/>
      <c r="S595" s="293"/>
      <c r="T595" s="35"/>
      <c r="U595" s="293"/>
      <c r="V595" s="24"/>
      <c r="W595" s="1"/>
      <c r="X595" s="1"/>
      <c r="Y595" s="54"/>
      <c r="Z595" s="54"/>
      <c r="AA595" s="75"/>
      <c r="AB595" s="71"/>
      <c r="AC595" s="68"/>
      <c r="AD595" s="64"/>
      <c r="AE595" s="60"/>
      <c r="AF595" s="62"/>
      <c r="AG595" s="73"/>
      <c r="AH595" s="300"/>
      <c r="AI595" s="78"/>
      <c r="AJ595" s="74"/>
      <c r="AK595" s="66"/>
      <c r="AL595" s="30"/>
    </row>
    <row r="596" spans="1:38" ht="12" customHeight="1" x14ac:dyDescent="0.2">
      <c r="A596" s="30"/>
      <c r="B596" s="121"/>
      <c r="C596" s="121" t="s">
        <v>662</v>
      </c>
      <c r="D596" s="121" t="str">
        <f>_xll.BDP(C596,$D$11)</f>
        <v>USD</v>
      </c>
      <c r="E596" s="121" t="str">
        <f>_xll.BDP(C596,$E$11)</f>
        <v>S&amp;P 500 FUTURE    Jun18</v>
      </c>
      <c r="F596" s="122">
        <f>_xll.BDP(C596,$F$11)</f>
        <v>2575</v>
      </c>
      <c r="G596" s="122">
        <f>_xll.BDP(C596,$G$11)</f>
        <v>2584.8000000000002</v>
      </c>
      <c r="H596" s="123">
        <f t="shared" ref="H596:H627" si="287">IF(OR(OR(G596="#N/A N/A",G596="#N/A Real Time"),OR(F596="#N/A N/A",F596="#N/A Real Time")),0,  G596 - F596)</f>
        <v>9.8000000000001819</v>
      </c>
      <c r="I596" s="124">
        <f t="shared" ref="I596:I627" si="288">IF(OR(F596=0,F596="#N/A N/A"),0,H596 / F596*100)</f>
        <v>0.38058252427185174</v>
      </c>
      <c r="J596" s="125">
        <v>0</v>
      </c>
      <c r="K596" s="121" t="str">
        <f>CONCATENATE(D816,D596, " Curncy")</f>
        <v>EURUSD Curncy</v>
      </c>
      <c r="L596" s="121">
        <f>IF(D596 = D816,1,_xll.BDP(K596,$L$11))</f>
        <v>1</v>
      </c>
      <c r="M596" s="264">
        <f>IF(D596 = D816,1,_xll.BDP(K596,$M$11)*L596)</f>
        <v>1.2327999999999999</v>
      </c>
      <c r="N596" s="127">
        <f t="shared" ref="N596:N627" si="289">H596*J596*V596/M596</f>
        <v>0</v>
      </c>
      <c r="O596" s="128">
        <f>N596 / AA750</f>
        <v>0</v>
      </c>
      <c r="P596" s="276">
        <f>N596 / AA816</f>
        <v>0</v>
      </c>
      <c r="Q596" s="129">
        <f t="shared" ref="Q596:Q627" si="290">IF(J596=0,0,G596*J596*V596/M596)</f>
        <v>0</v>
      </c>
      <c r="R596" s="130">
        <f>Q596 / AA750*100</f>
        <v>0</v>
      </c>
      <c r="S596" s="286">
        <f>Q596 / AA816*100</f>
        <v>0</v>
      </c>
      <c r="T596" s="130">
        <f t="shared" ref="T596:T627" si="291">IF(S596&lt;0,R596,0)</f>
        <v>0</v>
      </c>
      <c r="U596" s="286">
        <f t="shared" ref="U596:U627" si="292">IF(S596&gt;0,R596,0)</f>
        <v>0</v>
      </c>
      <c r="V596" s="121">
        <f t="shared" ref="V596:V627" si="293">IF(EXACT(D596,UPPER(D596)),1,0.01)/X596</f>
        <v>1</v>
      </c>
      <c r="W596" s="121">
        <v>3</v>
      </c>
      <c r="X596" s="121">
        <v>1</v>
      </c>
      <c r="Y596" s="128">
        <f t="shared" ref="Y596:Y627" si="294">IF(AND(S596&lt;0,O596&gt;0),O596,0)</f>
        <v>0</v>
      </c>
      <c r="Z596" s="128">
        <f t="shared" ref="Z596:Z627" si="295">IF(AND(S596&gt;0,O596&gt;0),O596,0)</f>
        <v>0</v>
      </c>
      <c r="AA596" s="75"/>
      <c r="AB596" s="131">
        <f>_xll.BDH(C596,$AB$11,$D$1,$D$1)</f>
        <v>2615.6999999999998</v>
      </c>
      <c r="AC596" s="131">
        <f t="shared" ref="AC596:AC627" si="296">IF(OR(OR(F596="#N/A N/A",F596="#N/A Real Time"),OR(AB596="#N/A N/A",AB596="#N/A Real Time")),0,  F596 - AB596)</f>
        <v>-40.699999999999818</v>
      </c>
      <c r="AD596" s="191">
        <f t="shared" ref="AD596:AD627" si="297">IF(OR(AB596=0,AB596="#N/A N/A"),0,AC596 / AB596*100)</f>
        <v>-1.5559888366402808</v>
      </c>
      <c r="AE596" s="133">
        <v>0</v>
      </c>
      <c r="AF596" s="134">
        <f>IF(D596 = D816,1,_xll.BDP(K596,$AF$11)*L596)</f>
        <v>1.2294</v>
      </c>
      <c r="AG596" s="135">
        <f>AC596*AE596*V596/AF596 / AI750</f>
        <v>0</v>
      </c>
      <c r="AH596" s="301">
        <f>AC596*AE596*V596/AF596 / AI816</f>
        <v>0</v>
      </c>
      <c r="AI596" s="78"/>
      <c r="AJ596" s="74"/>
      <c r="AK596" s="66"/>
      <c r="AL596" s="30"/>
    </row>
    <row r="597" spans="1:38" s="30" customFormat="1" ht="12" customHeight="1" x14ac:dyDescent="0.2">
      <c r="B597" s="121"/>
      <c r="C597" s="121" t="s">
        <v>661</v>
      </c>
      <c r="D597" s="121" t="str">
        <f>_xll.BDP(C597,$D$11)</f>
        <v>USD</v>
      </c>
      <c r="E597" s="121" t="str">
        <f>_xll.BDP(C597,$E$11)</f>
        <v>E-Mini Russ 2000  Jun18</v>
      </c>
      <c r="F597" s="122">
        <f>_xll.BDP(C597,$F$11)</f>
        <v>1491.7</v>
      </c>
      <c r="G597" s="122">
        <f>_xll.BDP(C597,$G$11)</f>
        <v>1497.4</v>
      </c>
      <c r="H597" s="123">
        <f t="shared" si="287"/>
        <v>5.7000000000000455</v>
      </c>
      <c r="I597" s="124">
        <f t="shared" si="288"/>
        <v>0.38211436615941846</v>
      </c>
      <c r="J597" s="125">
        <v>0</v>
      </c>
      <c r="K597" s="121" t="str">
        <f>CONCATENATE(D816,D597, " Curncy")</f>
        <v>EURUSD Curncy</v>
      </c>
      <c r="L597" s="121">
        <f>IF(D597 = D816,1,_xll.BDP(K597,$L$11))</f>
        <v>1</v>
      </c>
      <c r="M597" s="264">
        <f>IF(D597 = D816,1,_xll.BDP(K597,$M$11)*L597)</f>
        <v>1.2327999999999999</v>
      </c>
      <c r="N597" s="127">
        <f t="shared" si="289"/>
        <v>0</v>
      </c>
      <c r="O597" s="128">
        <f>N597 / AA750</f>
        <v>0</v>
      </c>
      <c r="P597" s="276">
        <f>N597 / AA816</f>
        <v>0</v>
      </c>
      <c r="Q597" s="129">
        <f t="shared" si="290"/>
        <v>0</v>
      </c>
      <c r="R597" s="130">
        <f>Q597 / AA750*100</f>
        <v>0</v>
      </c>
      <c r="S597" s="286">
        <f>Q597 / AA816*100</f>
        <v>0</v>
      </c>
      <c r="T597" s="130">
        <f t="shared" si="291"/>
        <v>0</v>
      </c>
      <c r="U597" s="286">
        <f t="shared" si="292"/>
        <v>0</v>
      </c>
      <c r="V597" s="121">
        <f t="shared" si="293"/>
        <v>1</v>
      </c>
      <c r="W597" s="121">
        <v>3</v>
      </c>
      <c r="X597" s="121">
        <v>1</v>
      </c>
      <c r="Y597" s="128">
        <f t="shared" si="294"/>
        <v>0</v>
      </c>
      <c r="Z597" s="128">
        <f t="shared" si="295"/>
        <v>0</v>
      </c>
      <c r="AA597" s="75"/>
      <c r="AB597" s="131">
        <f>_xll.BDH(C597,$AB$11,$D$1,$D$1)</f>
        <v>1518.7</v>
      </c>
      <c r="AC597" s="131">
        <f t="shared" si="296"/>
        <v>-27</v>
      </c>
      <c r="AD597" s="191">
        <f t="shared" si="297"/>
        <v>-1.7778363073681438</v>
      </c>
      <c r="AE597" s="133">
        <v>0</v>
      </c>
      <c r="AF597" s="134">
        <f>IF(D597 = D816,1,_xll.BDP(K597,$AF$11)*L597)</f>
        <v>1.2294</v>
      </c>
      <c r="AG597" s="135">
        <f>AC597*AE597*V597/AF597 / AI750</f>
        <v>0</v>
      </c>
      <c r="AH597" s="301">
        <f>AC597*AE597*V597/AF597 / AI816</f>
        <v>0</v>
      </c>
      <c r="AI597" s="78"/>
      <c r="AJ597" s="74"/>
      <c r="AK597" s="66"/>
    </row>
    <row r="598" spans="1:38" s="30" customFormat="1" ht="12" customHeight="1" x14ac:dyDescent="0.2">
      <c r="B598" s="121">
        <v>21039</v>
      </c>
      <c r="C598" s="121" t="s">
        <v>982</v>
      </c>
      <c r="D598" s="121" t="str">
        <f>_xll.BDP(C598,$D$11)</f>
        <v>USD</v>
      </c>
      <c r="E598" s="121" t="s">
        <v>1056</v>
      </c>
      <c r="F598" s="122">
        <f>_xll.BDP(C598,$F$11)</f>
        <v>9.5299999999999994</v>
      </c>
      <c r="G598" s="122">
        <f>_xll.BDP(C598,$G$11)</f>
        <v>9.5299999999999994</v>
      </c>
      <c r="H598" s="123">
        <f t="shared" si="287"/>
        <v>0</v>
      </c>
      <c r="I598" s="124">
        <f t="shared" si="288"/>
        <v>0</v>
      </c>
      <c r="J598" s="125">
        <v>0</v>
      </c>
      <c r="K598" s="121" t="str">
        <f>CONCATENATE(D816,D598, " Curncy")</f>
        <v>EURUSD Curncy</v>
      </c>
      <c r="L598" s="121">
        <f>IF(D598 = D816,1,_xll.BDP(K598,$L$11))</f>
        <v>1</v>
      </c>
      <c r="M598" s="264">
        <f>IF(D598 = D816,1,_xll.BDP(K598,$M$11)*L598)</f>
        <v>1.2327999999999999</v>
      </c>
      <c r="N598" s="127">
        <f t="shared" si="289"/>
        <v>0</v>
      </c>
      <c r="O598" s="128">
        <f>N598 / AA750</f>
        <v>0</v>
      </c>
      <c r="P598" s="276">
        <f>N598 / AA816</f>
        <v>0</v>
      </c>
      <c r="Q598" s="129">
        <f t="shared" si="290"/>
        <v>0</v>
      </c>
      <c r="R598" s="130">
        <f>Q598 / AA750*100</f>
        <v>0</v>
      </c>
      <c r="S598" s="286">
        <f>Q598 / AA816*100</f>
        <v>0</v>
      </c>
      <c r="T598" s="130">
        <f t="shared" si="291"/>
        <v>0</v>
      </c>
      <c r="U598" s="286">
        <f t="shared" si="292"/>
        <v>0</v>
      </c>
      <c r="V598" s="121">
        <f t="shared" si="293"/>
        <v>1</v>
      </c>
      <c r="W598" s="121">
        <v>0</v>
      </c>
      <c r="X598" s="121">
        <v>1</v>
      </c>
      <c r="Y598" s="128">
        <f t="shared" si="294"/>
        <v>0</v>
      </c>
      <c r="Z598" s="128">
        <f t="shared" si="295"/>
        <v>0</v>
      </c>
      <c r="AA598" s="75"/>
      <c r="AB598" s="131">
        <f>_xll.BDH(C598,$AB$11,$D$1,$D$1)</f>
        <v>10</v>
      </c>
      <c r="AC598" s="131">
        <f t="shared" si="296"/>
        <v>-0.47000000000000064</v>
      </c>
      <c r="AD598" s="191">
        <f t="shared" si="297"/>
        <v>-4.7000000000000064</v>
      </c>
      <c r="AE598" s="133">
        <v>0</v>
      </c>
      <c r="AF598" s="134">
        <f>IF(D598 = D816,1,_xll.BDP(K598,$AF$11)*L598)</f>
        <v>1.2294</v>
      </c>
      <c r="AG598" s="135">
        <f>AC598*AE598*V598/AF598 / AI750</f>
        <v>0</v>
      </c>
      <c r="AH598" s="301">
        <f>AC598*AE598*V598/AF598 / AI816</f>
        <v>0</v>
      </c>
      <c r="AI598" s="78"/>
      <c r="AJ598" s="74"/>
      <c r="AK598" s="66"/>
    </row>
    <row r="599" spans="1:38" s="30" customFormat="1" ht="12" customHeight="1" x14ac:dyDescent="0.2">
      <c r="B599" s="121">
        <v>1883</v>
      </c>
      <c r="C599" s="121"/>
      <c r="D599" s="121" t="s">
        <v>33</v>
      </c>
      <c r="E599" s="121" t="s">
        <v>74</v>
      </c>
      <c r="F599" s="122">
        <v>0</v>
      </c>
      <c r="G599" s="122">
        <v>0</v>
      </c>
      <c r="H599" s="123">
        <f t="shared" si="287"/>
        <v>0</v>
      </c>
      <c r="I599" s="124">
        <f t="shared" si="288"/>
        <v>0</v>
      </c>
      <c r="J599" s="125">
        <v>2847936.1323000002</v>
      </c>
      <c r="K599" s="121" t="str">
        <f>CONCATENATE(D816,D599, " Curncy")</f>
        <v>EURUSD Curncy</v>
      </c>
      <c r="L599" s="121">
        <f>IF(D599 = D816,1,_xll.BDP(K599,$L$11))</f>
        <v>1</v>
      </c>
      <c r="M599" s="264">
        <f>IF(D599 = D816,1,_xll.BDP(K599,$M$11)*L599)</f>
        <v>1.2327999999999999</v>
      </c>
      <c r="N599" s="127">
        <f t="shared" si="289"/>
        <v>0</v>
      </c>
      <c r="O599" s="128">
        <f>N599 / AA750</f>
        <v>0</v>
      </c>
      <c r="P599" s="276">
        <f>N599 / AA816</f>
        <v>0</v>
      </c>
      <c r="Q599" s="129">
        <f t="shared" si="290"/>
        <v>0</v>
      </c>
      <c r="R599" s="130">
        <f>Q599 / AA750*100</f>
        <v>0</v>
      </c>
      <c r="S599" s="286">
        <f>Q599 / AA816*100</f>
        <v>0</v>
      </c>
      <c r="T599" s="130">
        <f t="shared" si="291"/>
        <v>0</v>
      </c>
      <c r="U599" s="286">
        <f t="shared" si="292"/>
        <v>0</v>
      </c>
      <c r="V599" s="121">
        <f t="shared" si="293"/>
        <v>1</v>
      </c>
      <c r="W599" s="121">
        <v>1</v>
      </c>
      <c r="X599" s="121">
        <v>1</v>
      </c>
      <c r="Y599" s="128">
        <f t="shared" si="294"/>
        <v>0</v>
      </c>
      <c r="Z599" s="128">
        <f t="shared" si="295"/>
        <v>0</v>
      </c>
      <c r="AA599" s="75"/>
      <c r="AB599" s="131">
        <v>0</v>
      </c>
      <c r="AC599" s="131">
        <f t="shared" si="296"/>
        <v>0</v>
      </c>
      <c r="AD599" s="191">
        <f t="shared" si="297"/>
        <v>0</v>
      </c>
      <c r="AE599" s="133">
        <v>2847936.1323000002</v>
      </c>
      <c r="AF599" s="134">
        <f>IF(D599 = D816,1,_xll.BDP(K599,$AF$11)*L599)</f>
        <v>1.2294</v>
      </c>
      <c r="AG599" s="135">
        <f>AC599*AE599*V599/AF599 / AI750</f>
        <v>0</v>
      </c>
      <c r="AH599" s="301">
        <f>AC599*AE599*V599/AF599 / AI816</f>
        <v>0</v>
      </c>
      <c r="AI599" s="78"/>
      <c r="AJ599" s="74"/>
      <c r="AK599" s="66"/>
    </row>
    <row r="600" spans="1:38" s="30" customFormat="1" ht="12" customHeight="1" x14ac:dyDescent="0.2">
      <c r="B600" s="121">
        <v>1462</v>
      </c>
      <c r="C600" s="121" t="s">
        <v>983</v>
      </c>
      <c r="D600" s="121" t="str">
        <f>_xll.BDP(C600,$D$11)</f>
        <v>USD</v>
      </c>
      <c r="E600" s="121" t="s">
        <v>1057</v>
      </c>
      <c r="F600" s="122">
        <f>_xll.BDP(C600,$F$11)</f>
        <v>64.510000000000005</v>
      </c>
      <c r="G600" s="122">
        <f>_xll.BDP(C600,$G$11)</f>
        <v>64.510000000000005</v>
      </c>
      <c r="H600" s="123">
        <f t="shared" si="287"/>
        <v>0</v>
      </c>
      <c r="I600" s="124">
        <f t="shared" si="288"/>
        <v>0</v>
      </c>
      <c r="J600" s="125">
        <v>0</v>
      </c>
      <c r="K600" s="121" t="str">
        <f>CONCATENATE(D816,D600, " Curncy")</f>
        <v>EURUSD Curncy</v>
      </c>
      <c r="L600" s="121">
        <f>IF(D600 = D816,1,_xll.BDP(K600,$L$11))</f>
        <v>1</v>
      </c>
      <c r="M600" s="264">
        <f>IF(D600 = D816,1,_xll.BDP(K600,$M$11)*L600)</f>
        <v>1.2327999999999999</v>
      </c>
      <c r="N600" s="127">
        <f t="shared" si="289"/>
        <v>0</v>
      </c>
      <c r="O600" s="128">
        <f>N600 / AA750</f>
        <v>0</v>
      </c>
      <c r="P600" s="276">
        <f>N600 / AA816</f>
        <v>0</v>
      </c>
      <c r="Q600" s="129">
        <f t="shared" si="290"/>
        <v>0</v>
      </c>
      <c r="R600" s="130">
        <f>Q600 / AA750*100</f>
        <v>0</v>
      </c>
      <c r="S600" s="286">
        <f>Q600 / AA816*100</f>
        <v>0</v>
      </c>
      <c r="T600" s="130">
        <f t="shared" si="291"/>
        <v>0</v>
      </c>
      <c r="U600" s="286">
        <f t="shared" si="292"/>
        <v>0</v>
      </c>
      <c r="V600" s="121">
        <f t="shared" si="293"/>
        <v>1</v>
      </c>
      <c r="W600" s="121">
        <v>0</v>
      </c>
      <c r="X600" s="121">
        <v>1</v>
      </c>
      <c r="Y600" s="128">
        <f t="shared" si="294"/>
        <v>0</v>
      </c>
      <c r="Z600" s="128">
        <f t="shared" si="295"/>
        <v>0</v>
      </c>
      <c r="AA600" s="75"/>
      <c r="AB600" s="131">
        <f>_xll.BDH(C600,$AB$11,$D$1,$D$1)</f>
        <v>63.84</v>
      </c>
      <c r="AC600" s="131">
        <f t="shared" si="296"/>
        <v>0.67000000000000171</v>
      </c>
      <c r="AD600" s="191">
        <f t="shared" si="297"/>
        <v>1.0494987468671704</v>
      </c>
      <c r="AE600" s="133">
        <v>0</v>
      </c>
      <c r="AF600" s="134">
        <f>IF(D600 = D816,1,_xll.BDP(K600,$AF$11)*L600)</f>
        <v>1.2294</v>
      </c>
      <c r="AG600" s="135">
        <f>AC600*AE600*V600/AF600 / AI750</f>
        <v>0</v>
      </c>
      <c r="AH600" s="301">
        <f>AC600*AE600*V600/AF600 / AI816</f>
        <v>0</v>
      </c>
      <c r="AI600" s="78"/>
      <c r="AJ600" s="74"/>
      <c r="AK600" s="66"/>
    </row>
    <row r="601" spans="1:38" s="30" customFormat="1" ht="12" customHeight="1" x14ac:dyDescent="0.2">
      <c r="B601" s="121">
        <v>22396</v>
      </c>
      <c r="C601" s="121" t="s">
        <v>985</v>
      </c>
      <c r="D601" s="121" t="str">
        <f>_xll.BDP(C601,$D$11)</f>
        <v>USD</v>
      </c>
      <c r="E601" s="121" t="s">
        <v>1059</v>
      </c>
      <c r="F601" s="122">
        <f>_xll.BDP(C601,$F$11)</f>
        <v>162.27000000000001</v>
      </c>
      <c r="G601" s="122">
        <f>_xll.BDP(C601,$G$11)</f>
        <v>162.27000000000001</v>
      </c>
      <c r="H601" s="123">
        <f t="shared" si="287"/>
        <v>0</v>
      </c>
      <c r="I601" s="124">
        <f t="shared" si="288"/>
        <v>0</v>
      </c>
      <c r="J601" s="125">
        <v>0</v>
      </c>
      <c r="K601" s="121" t="str">
        <f>CONCATENATE(D816,D601, " Curncy")</f>
        <v>EURUSD Curncy</v>
      </c>
      <c r="L601" s="121">
        <f>IF(D601 = D816,1,_xll.BDP(K601,$L$11))</f>
        <v>1</v>
      </c>
      <c r="M601" s="264">
        <f>IF(D601 = D816,1,_xll.BDP(K601,$M$11)*L601)</f>
        <v>1.2327999999999999</v>
      </c>
      <c r="N601" s="127">
        <f t="shared" si="289"/>
        <v>0</v>
      </c>
      <c r="O601" s="128">
        <f>N601 / AA750</f>
        <v>0</v>
      </c>
      <c r="P601" s="276">
        <f>N601 / AA816</f>
        <v>0</v>
      </c>
      <c r="Q601" s="129">
        <f t="shared" si="290"/>
        <v>0</v>
      </c>
      <c r="R601" s="130">
        <f>Q601 / AA750*100</f>
        <v>0</v>
      </c>
      <c r="S601" s="286">
        <f>Q601 / AA816*100</f>
        <v>0</v>
      </c>
      <c r="T601" s="130">
        <f t="shared" si="291"/>
        <v>0</v>
      </c>
      <c r="U601" s="286">
        <f t="shared" si="292"/>
        <v>0</v>
      </c>
      <c r="V601" s="121">
        <f t="shared" si="293"/>
        <v>1</v>
      </c>
      <c r="W601" s="121">
        <v>0</v>
      </c>
      <c r="X601" s="121">
        <v>1</v>
      </c>
      <c r="Y601" s="128">
        <f t="shared" si="294"/>
        <v>0</v>
      </c>
      <c r="Z601" s="128">
        <f t="shared" si="295"/>
        <v>0</v>
      </c>
      <c r="AA601" s="75"/>
      <c r="AB601" s="131">
        <f>_xll.BDH(C601,$AB$11,$D$1,$D$1)</f>
        <v>160.32</v>
      </c>
      <c r="AC601" s="131">
        <f t="shared" si="296"/>
        <v>1.9500000000000171</v>
      </c>
      <c r="AD601" s="191">
        <f t="shared" si="297"/>
        <v>1.2163173652694717</v>
      </c>
      <c r="AE601" s="133">
        <v>0</v>
      </c>
      <c r="AF601" s="134">
        <f>IF(D601 = D816,1,_xll.BDP(K601,$AF$11)*L601)</f>
        <v>1.2294</v>
      </c>
      <c r="AG601" s="135">
        <f>AC601*AE601*V601/AF601 / AI750</f>
        <v>0</v>
      </c>
      <c r="AH601" s="301">
        <f>AC601*AE601*V601/AF601 / AI816</f>
        <v>0</v>
      </c>
      <c r="AI601" s="78"/>
      <c r="AJ601" s="74"/>
      <c r="AK601" s="66"/>
    </row>
    <row r="602" spans="1:38" s="30" customFormat="1" ht="12" customHeight="1" x14ac:dyDescent="0.2">
      <c r="B602" s="121">
        <v>4063</v>
      </c>
      <c r="C602" s="121" t="s">
        <v>986</v>
      </c>
      <c r="D602" s="121" t="str">
        <f>_xll.BDP(C602,$D$11)</f>
        <v>USD</v>
      </c>
      <c r="E602" s="121" t="s">
        <v>1060</v>
      </c>
      <c r="F602" s="122">
        <f>_xll.BDP(C602,$F$11)</f>
        <v>1012.63</v>
      </c>
      <c r="G602" s="122">
        <f>_xll.BDP(C602,$G$11)</f>
        <v>1012.63</v>
      </c>
      <c r="H602" s="123">
        <f t="shared" si="287"/>
        <v>0</v>
      </c>
      <c r="I602" s="124">
        <f t="shared" si="288"/>
        <v>0</v>
      </c>
      <c r="J602" s="125">
        <v>0</v>
      </c>
      <c r="K602" s="121" t="str">
        <f>CONCATENATE(D816,D602, " Curncy")</f>
        <v>EURUSD Curncy</v>
      </c>
      <c r="L602" s="121">
        <f>IF(D602 = D816,1,_xll.BDP(K602,$L$11))</f>
        <v>1</v>
      </c>
      <c r="M602" s="264">
        <f>IF(D602 = D816,1,_xll.BDP(K602,$M$11)*L602)</f>
        <v>1.2327999999999999</v>
      </c>
      <c r="N602" s="127">
        <f t="shared" si="289"/>
        <v>0</v>
      </c>
      <c r="O602" s="128">
        <f>N602 / AA750</f>
        <v>0</v>
      </c>
      <c r="P602" s="276">
        <f>N602 / AA816</f>
        <v>0</v>
      </c>
      <c r="Q602" s="129">
        <f t="shared" si="290"/>
        <v>0</v>
      </c>
      <c r="R602" s="130">
        <f>Q602 / AA750*100</f>
        <v>0</v>
      </c>
      <c r="S602" s="286">
        <f>Q602 / AA816*100</f>
        <v>0</v>
      </c>
      <c r="T602" s="130">
        <f t="shared" si="291"/>
        <v>0</v>
      </c>
      <c r="U602" s="286">
        <f t="shared" si="292"/>
        <v>0</v>
      </c>
      <c r="V602" s="121">
        <f t="shared" si="293"/>
        <v>1</v>
      </c>
      <c r="W602" s="121">
        <v>0</v>
      </c>
      <c r="X602" s="121">
        <v>1</v>
      </c>
      <c r="Y602" s="128">
        <f t="shared" si="294"/>
        <v>0</v>
      </c>
      <c r="Z602" s="128">
        <f t="shared" si="295"/>
        <v>0</v>
      </c>
      <c r="AA602" s="75"/>
      <c r="AB602" s="131">
        <f>_xll.BDH(C602,$AB$11,$D$1,$D$1)</f>
        <v>1006.94</v>
      </c>
      <c r="AC602" s="131">
        <f t="shared" si="296"/>
        <v>5.6899999999999409</v>
      </c>
      <c r="AD602" s="191">
        <f t="shared" si="297"/>
        <v>0.56507835620791114</v>
      </c>
      <c r="AE602" s="133">
        <v>0</v>
      </c>
      <c r="AF602" s="134">
        <f>IF(D602 = D816,1,_xll.BDP(K602,$AF$11)*L602)</f>
        <v>1.2294</v>
      </c>
      <c r="AG602" s="135">
        <f>AC602*AE602*V602/AF602 / AI750</f>
        <v>0</v>
      </c>
      <c r="AH602" s="301">
        <f>AC602*AE602*V602/AF602 / AI816</f>
        <v>0</v>
      </c>
      <c r="AI602" s="78"/>
      <c r="AJ602" s="74"/>
      <c r="AK602" s="66"/>
    </row>
    <row r="603" spans="1:38" s="30" customFormat="1" ht="12" customHeight="1" x14ac:dyDescent="0.2">
      <c r="B603" s="121">
        <v>19697</v>
      </c>
      <c r="C603" s="121" t="s">
        <v>73</v>
      </c>
      <c r="D603" s="121" t="str">
        <f>_xll.BDP(C603,$D$11)</f>
        <v>USD</v>
      </c>
      <c r="E603" s="121" t="s">
        <v>372</v>
      </c>
      <c r="F603" s="122">
        <f>_xll.BDP(C603,$F$11)</f>
        <v>49.78</v>
      </c>
      <c r="G603" s="122">
        <f>_xll.BDP(C603,$G$11)</f>
        <v>49.78</v>
      </c>
      <c r="H603" s="123">
        <f t="shared" si="287"/>
        <v>0</v>
      </c>
      <c r="I603" s="124">
        <f t="shared" si="288"/>
        <v>0</v>
      </c>
      <c r="J603" s="125">
        <v>0</v>
      </c>
      <c r="K603" s="121" t="str">
        <f>CONCATENATE(D816,D603, " Curncy")</f>
        <v>EURUSD Curncy</v>
      </c>
      <c r="L603" s="121">
        <f>IF(D603 = D816,1,_xll.BDP(K603,$L$11))</f>
        <v>1</v>
      </c>
      <c r="M603" s="264">
        <f>IF(D603 = D816,1,_xll.BDP(K603,$M$11)*L603)</f>
        <v>1.2327999999999999</v>
      </c>
      <c r="N603" s="127">
        <f t="shared" si="289"/>
        <v>0</v>
      </c>
      <c r="O603" s="128">
        <f>N603 / AA750</f>
        <v>0</v>
      </c>
      <c r="P603" s="276">
        <f>N603 / AA816</f>
        <v>0</v>
      </c>
      <c r="Q603" s="129">
        <f t="shared" si="290"/>
        <v>0</v>
      </c>
      <c r="R603" s="130">
        <f>Q603 / AA750*100</f>
        <v>0</v>
      </c>
      <c r="S603" s="286">
        <f>Q603 / AA816*100</f>
        <v>0</v>
      </c>
      <c r="T603" s="130">
        <f t="shared" si="291"/>
        <v>0</v>
      </c>
      <c r="U603" s="286">
        <f t="shared" si="292"/>
        <v>0</v>
      </c>
      <c r="V603" s="121">
        <f t="shared" si="293"/>
        <v>1</v>
      </c>
      <c r="W603" s="121">
        <v>0</v>
      </c>
      <c r="X603" s="121">
        <v>1</v>
      </c>
      <c r="Y603" s="128">
        <f t="shared" si="294"/>
        <v>0</v>
      </c>
      <c r="Z603" s="128">
        <f t="shared" si="295"/>
        <v>0</v>
      </c>
      <c r="AA603" s="75"/>
      <c r="AB603" s="131">
        <f>_xll.BDH(C603,$AB$11,$D$1,$D$1)</f>
        <v>50.9</v>
      </c>
      <c r="AC603" s="131">
        <f t="shared" si="296"/>
        <v>-1.1199999999999974</v>
      </c>
      <c r="AD603" s="191">
        <f t="shared" si="297"/>
        <v>-2.2003929273084428</v>
      </c>
      <c r="AE603" s="133">
        <v>0</v>
      </c>
      <c r="AF603" s="134">
        <f>IF(D603 = D816,1,_xll.BDP(K603,$AF$11)*L603)</f>
        <v>1.2294</v>
      </c>
      <c r="AG603" s="135">
        <f>AC603*AE603*V603/AF603 / AI750</f>
        <v>0</v>
      </c>
      <c r="AH603" s="301">
        <f>AC603*AE603*V603/AF603 / AI816</f>
        <v>0</v>
      </c>
      <c r="AI603" s="78"/>
      <c r="AJ603" s="74"/>
      <c r="AK603" s="66"/>
    </row>
    <row r="604" spans="1:38" s="30" customFormat="1" ht="12" customHeight="1" x14ac:dyDescent="0.2">
      <c r="B604" s="121">
        <v>19517</v>
      </c>
      <c r="C604" s="121"/>
      <c r="D604" s="121" t="s">
        <v>33</v>
      </c>
      <c r="E604" s="121" t="s">
        <v>72</v>
      </c>
      <c r="F604" s="122">
        <v>9.9999999999999995E-7</v>
      </c>
      <c r="G604" s="122">
        <v>9.9999999999999995E-7</v>
      </c>
      <c r="H604" s="123">
        <f t="shared" si="287"/>
        <v>0</v>
      </c>
      <c r="I604" s="124">
        <f t="shared" si="288"/>
        <v>0</v>
      </c>
      <c r="J604" s="125">
        <v>210610</v>
      </c>
      <c r="K604" s="121" t="str">
        <f>CONCATENATE(D816,D604, " Curncy")</f>
        <v>EURUSD Curncy</v>
      </c>
      <c r="L604" s="121">
        <f>IF(D604 = D816,1,_xll.BDP(K604,$L$11))</f>
        <v>1</v>
      </c>
      <c r="M604" s="264">
        <f>IF(D604 = D816,1,_xll.BDP(K604,$M$11)*L604)</f>
        <v>1.2327999999999999</v>
      </c>
      <c r="N604" s="127">
        <f t="shared" si="289"/>
        <v>0</v>
      </c>
      <c r="O604" s="128">
        <f>N604 / AA750</f>
        <v>0</v>
      </c>
      <c r="P604" s="276">
        <f>N604 / AA816</f>
        <v>0</v>
      </c>
      <c r="Q604" s="129">
        <f t="shared" si="290"/>
        <v>0.17083874107722258</v>
      </c>
      <c r="R604" s="130">
        <f>Q604 / AA750*100</f>
        <v>1.0343507976845102E-7</v>
      </c>
      <c r="S604" s="286">
        <f>Q604 / AA816*100</f>
        <v>9.5378476480762324E-8</v>
      </c>
      <c r="T604" s="130">
        <f t="shared" si="291"/>
        <v>0</v>
      </c>
      <c r="U604" s="286">
        <f t="shared" si="292"/>
        <v>1.0343507976845102E-7</v>
      </c>
      <c r="V604" s="121">
        <f t="shared" si="293"/>
        <v>1</v>
      </c>
      <c r="W604" s="121">
        <v>1</v>
      </c>
      <c r="X604" s="121">
        <v>1</v>
      </c>
      <c r="Y604" s="128">
        <f t="shared" si="294"/>
        <v>0</v>
      </c>
      <c r="Z604" s="128">
        <f t="shared" si="295"/>
        <v>0</v>
      </c>
      <c r="AA604" s="75"/>
      <c r="AB604" s="131">
        <v>9.9999999999999995E-7</v>
      </c>
      <c r="AC604" s="131">
        <f t="shared" si="296"/>
        <v>0</v>
      </c>
      <c r="AD604" s="191">
        <f t="shared" si="297"/>
        <v>0</v>
      </c>
      <c r="AE604" s="133">
        <v>210610</v>
      </c>
      <c r="AF604" s="134">
        <f>IF(D604 = D816,1,_xll.BDP(K604,$AF$11)*L604)</f>
        <v>1.2294</v>
      </c>
      <c r="AG604" s="135">
        <f>AC604*AE604*V604/AF604 / AI750</f>
        <v>0</v>
      </c>
      <c r="AH604" s="301">
        <f>AC604*AE604*V604/AF604 / AI816</f>
        <v>0</v>
      </c>
      <c r="AI604" s="78"/>
      <c r="AJ604" s="74"/>
      <c r="AK604" s="66"/>
    </row>
    <row r="605" spans="1:38" s="30" customFormat="1" ht="12" customHeight="1" x14ac:dyDescent="0.2">
      <c r="B605" s="121">
        <v>19321</v>
      </c>
      <c r="C605" s="121" t="s">
        <v>987</v>
      </c>
      <c r="D605" s="121" t="str">
        <f>_xll.BDP(C605,$D$11)</f>
        <v>USD</v>
      </c>
      <c r="E605" s="121" t="s">
        <v>1061</v>
      </c>
      <c r="F605" s="122">
        <f>_xll.BDP(C605,$F$11)</f>
        <v>91</v>
      </c>
      <c r="G605" s="122">
        <f>_xll.BDP(C605,$G$11)</f>
        <v>91</v>
      </c>
      <c r="H605" s="123">
        <f t="shared" si="287"/>
        <v>0</v>
      </c>
      <c r="I605" s="124">
        <f t="shared" si="288"/>
        <v>0</v>
      </c>
      <c r="J605" s="125">
        <v>0</v>
      </c>
      <c r="K605" s="121" t="str">
        <f>CONCATENATE(D816,D605, " Curncy")</f>
        <v>EURUSD Curncy</v>
      </c>
      <c r="L605" s="121">
        <f>IF(D605 = D816,1,_xll.BDP(K605,$L$11))</f>
        <v>1</v>
      </c>
      <c r="M605" s="264">
        <f>IF(D605 = D816,1,_xll.BDP(K605,$M$11)*L605)</f>
        <v>1.2327999999999999</v>
      </c>
      <c r="N605" s="127">
        <f t="shared" si="289"/>
        <v>0</v>
      </c>
      <c r="O605" s="128">
        <f>N605 / AA750</f>
        <v>0</v>
      </c>
      <c r="P605" s="276">
        <f>N605 / AA816</f>
        <v>0</v>
      </c>
      <c r="Q605" s="129">
        <f t="shared" si="290"/>
        <v>0</v>
      </c>
      <c r="R605" s="130">
        <f>Q605 / AA750*100</f>
        <v>0</v>
      </c>
      <c r="S605" s="286">
        <f>Q605 / AA816*100</f>
        <v>0</v>
      </c>
      <c r="T605" s="130">
        <f t="shared" si="291"/>
        <v>0</v>
      </c>
      <c r="U605" s="286">
        <f t="shared" si="292"/>
        <v>0</v>
      </c>
      <c r="V605" s="121">
        <f t="shared" si="293"/>
        <v>1</v>
      </c>
      <c r="W605" s="121">
        <v>0</v>
      </c>
      <c r="X605" s="121">
        <v>1</v>
      </c>
      <c r="Y605" s="128">
        <f t="shared" si="294"/>
        <v>0</v>
      </c>
      <c r="Z605" s="128">
        <f t="shared" si="295"/>
        <v>0</v>
      </c>
      <c r="AA605" s="75"/>
      <c r="AB605" s="131">
        <f>_xll.BDH(C605,$AB$11,$D$1,$D$1)</f>
        <v>91.42</v>
      </c>
      <c r="AC605" s="131">
        <f t="shared" si="296"/>
        <v>-0.42000000000000171</v>
      </c>
      <c r="AD605" s="191">
        <f t="shared" si="297"/>
        <v>-0.45941807044410599</v>
      </c>
      <c r="AE605" s="133">
        <v>0</v>
      </c>
      <c r="AF605" s="134">
        <f>IF(D605 = D816,1,_xll.BDP(K605,$AF$11)*L605)</f>
        <v>1.2294</v>
      </c>
      <c r="AG605" s="135">
        <f>AC605*AE605*V605/AF605 / AI750</f>
        <v>0</v>
      </c>
      <c r="AH605" s="301">
        <f>AC605*AE605*V605/AF605 / AI816</f>
        <v>0</v>
      </c>
      <c r="AI605" s="78"/>
      <c r="AJ605" s="74"/>
      <c r="AK605" s="66"/>
    </row>
    <row r="606" spans="1:38" s="30" customFormat="1" ht="12" customHeight="1" x14ac:dyDescent="0.2">
      <c r="B606" s="121">
        <v>867</v>
      </c>
      <c r="C606" s="121" t="s">
        <v>71</v>
      </c>
      <c r="D606" s="121" t="str">
        <f>_xll.BDP(C606,$D$11)</f>
        <v>USD</v>
      </c>
      <c r="E606" s="121" t="s">
        <v>371</v>
      </c>
      <c r="F606" s="122">
        <f>_xll.BDP(C606,$F$11)</f>
        <v>166.68</v>
      </c>
      <c r="G606" s="122">
        <f>_xll.BDP(C606,$G$11)</f>
        <v>166.68</v>
      </c>
      <c r="H606" s="123">
        <f t="shared" si="287"/>
        <v>0</v>
      </c>
      <c r="I606" s="124">
        <f t="shared" si="288"/>
        <v>0</v>
      </c>
      <c r="J606" s="125">
        <v>-23222</v>
      </c>
      <c r="K606" s="121" t="str">
        <f>CONCATENATE(D816,D606, " Curncy")</f>
        <v>EURUSD Curncy</v>
      </c>
      <c r="L606" s="121">
        <f>IF(D606 = D816,1,_xll.BDP(K606,$L$11))</f>
        <v>1</v>
      </c>
      <c r="M606" s="264">
        <f>IF(D606 = D816,1,_xll.BDP(K606,$M$11)*L606)</f>
        <v>1.2327999999999999</v>
      </c>
      <c r="N606" s="127">
        <f t="shared" si="289"/>
        <v>0</v>
      </c>
      <c r="O606" s="128">
        <f>N606 / AA750</f>
        <v>0</v>
      </c>
      <c r="P606" s="276">
        <f>N606 / AA816</f>
        <v>0</v>
      </c>
      <c r="Q606" s="129">
        <f t="shared" si="290"/>
        <v>-3139716.8721609348</v>
      </c>
      <c r="R606" s="130">
        <f>Q606 / AA750*100</f>
        <v>-1.9009556209239515</v>
      </c>
      <c r="S606" s="286">
        <f>Q606 / AA816*100</f>
        <v>-1.752889361976109</v>
      </c>
      <c r="T606" s="130">
        <f t="shared" si="291"/>
        <v>-1.9009556209239515</v>
      </c>
      <c r="U606" s="286">
        <f t="shared" si="292"/>
        <v>0</v>
      </c>
      <c r="V606" s="121">
        <f t="shared" si="293"/>
        <v>1</v>
      </c>
      <c r="W606" s="121">
        <v>0</v>
      </c>
      <c r="X606" s="121">
        <v>1</v>
      </c>
      <c r="Y606" s="128">
        <f t="shared" si="294"/>
        <v>0</v>
      </c>
      <c r="Z606" s="128">
        <f t="shared" si="295"/>
        <v>0</v>
      </c>
      <c r="AA606" s="75"/>
      <c r="AB606" s="131">
        <f>_xll.BDH(C606,$AB$11,$D$1,$D$1)</f>
        <v>168.34</v>
      </c>
      <c r="AC606" s="131">
        <f t="shared" si="296"/>
        <v>-1.6599999999999966</v>
      </c>
      <c r="AD606" s="191">
        <f t="shared" si="297"/>
        <v>-0.98609956041344693</v>
      </c>
      <c r="AE606" s="133">
        <v>-23222</v>
      </c>
      <c r="AF606" s="134">
        <f>IF(D606 = D816,1,_xll.BDP(K606,$AF$11)*L606)</f>
        <v>1.2294</v>
      </c>
      <c r="AG606" s="135">
        <f>AC606*AE606*V606/AF606 / AI750</f>
        <v>1.8852249609669226E-4</v>
      </c>
      <c r="AH606" s="301">
        <f>AC606*AE606*V606/AF606 / AI816</f>
        <v>1.7392070111400281E-4</v>
      </c>
      <c r="AI606" s="78"/>
      <c r="AJ606" s="74"/>
      <c r="AK606" s="66"/>
    </row>
    <row r="607" spans="1:38" s="30" customFormat="1" ht="12" customHeight="1" x14ac:dyDescent="0.2">
      <c r="B607" s="121">
        <v>8563</v>
      </c>
      <c r="C607" s="121" t="s">
        <v>988</v>
      </c>
      <c r="D607" s="121" t="str">
        <f>_xll.BDP(C607,$D$11)</f>
        <v>USD</v>
      </c>
      <c r="E607" s="121" t="s">
        <v>1062</v>
      </c>
      <c r="F607" s="122">
        <f>_xll.BDP(C607,$F$11)</f>
        <v>35.1</v>
      </c>
      <c r="G607" s="122">
        <f>_xll.BDP(C607,$G$11)</f>
        <v>35.1</v>
      </c>
      <c r="H607" s="123">
        <f t="shared" si="287"/>
        <v>0</v>
      </c>
      <c r="I607" s="124">
        <f t="shared" si="288"/>
        <v>0</v>
      </c>
      <c r="J607" s="125">
        <v>0</v>
      </c>
      <c r="K607" s="121" t="str">
        <f>CONCATENATE(D816,D607, " Curncy")</f>
        <v>EURUSD Curncy</v>
      </c>
      <c r="L607" s="121">
        <f>IF(D607 = D816,1,_xll.BDP(K607,$L$11))</f>
        <v>1</v>
      </c>
      <c r="M607" s="264">
        <f>IF(D607 = D816,1,_xll.BDP(K607,$M$11)*L607)</f>
        <v>1.2327999999999999</v>
      </c>
      <c r="N607" s="127">
        <f t="shared" si="289"/>
        <v>0</v>
      </c>
      <c r="O607" s="128">
        <f>N607 / AA750</f>
        <v>0</v>
      </c>
      <c r="P607" s="276">
        <f>N607 / AA816</f>
        <v>0</v>
      </c>
      <c r="Q607" s="129">
        <f t="shared" si="290"/>
        <v>0</v>
      </c>
      <c r="R607" s="130">
        <f>Q607 / AA750*100</f>
        <v>0</v>
      </c>
      <c r="S607" s="286">
        <f>Q607 / AA816*100</f>
        <v>0</v>
      </c>
      <c r="T607" s="130">
        <f t="shared" si="291"/>
        <v>0</v>
      </c>
      <c r="U607" s="286">
        <f t="shared" si="292"/>
        <v>0</v>
      </c>
      <c r="V607" s="121">
        <f t="shared" si="293"/>
        <v>1</v>
      </c>
      <c r="W607" s="121">
        <v>0</v>
      </c>
      <c r="X607" s="121">
        <v>1</v>
      </c>
      <c r="Y607" s="128">
        <f t="shared" si="294"/>
        <v>0</v>
      </c>
      <c r="Z607" s="128">
        <f t="shared" si="295"/>
        <v>0</v>
      </c>
      <c r="AA607" s="75"/>
      <c r="AB607" s="131">
        <f>_xll.BDH(C607,$AB$11,$D$1,$D$1)</f>
        <v>34.9</v>
      </c>
      <c r="AC607" s="131">
        <f t="shared" si="296"/>
        <v>0.20000000000000284</v>
      </c>
      <c r="AD607" s="191">
        <f t="shared" si="297"/>
        <v>0.57306590257880474</v>
      </c>
      <c r="AE607" s="133">
        <v>0</v>
      </c>
      <c r="AF607" s="134">
        <f>IF(D607 = D816,1,_xll.BDP(K607,$AF$11)*L607)</f>
        <v>1.2294</v>
      </c>
      <c r="AG607" s="135">
        <f>AC607*AE607*V607/AF607 / AI750</f>
        <v>0</v>
      </c>
      <c r="AH607" s="301">
        <f>AC607*AE607*V607/AF607 / AI816</f>
        <v>0</v>
      </c>
      <c r="AI607" s="78"/>
      <c r="AJ607" s="74"/>
      <c r="AK607" s="66"/>
    </row>
    <row r="608" spans="1:38" s="30" customFormat="1" ht="12" customHeight="1" x14ac:dyDescent="0.2">
      <c r="B608" s="121">
        <v>10335</v>
      </c>
      <c r="C608" s="121" t="s">
        <v>990</v>
      </c>
      <c r="D608" s="121" t="str">
        <f>_xll.BDP(C608,$D$11)</f>
        <v>USD</v>
      </c>
      <c r="E608" s="121" t="s">
        <v>1064</v>
      </c>
      <c r="F608" s="122">
        <f>_xll.BDP(C608,$F$11)</f>
        <v>142.87</v>
      </c>
      <c r="G608" s="122">
        <f>_xll.BDP(C608,$G$11)</f>
        <v>142.87</v>
      </c>
      <c r="H608" s="123">
        <f t="shared" si="287"/>
        <v>0</v>
      </c>
      <c r="I608" s="124">
        <f t="shared" si="288"/>
        <v>0</v>
      </c>
      <c r="J608" s="125">
        <v>0</v>
      </c>
      <c r="K608" s="121" t="str">
        <f>CONCATENATE(D816,D608, " Curncy")</f>
        <v>EURUSD Curncy</v>
      </c>
      <c r="L608" s="121">
        <f>IF(D608 = D816,1,_xll.BDP(K608,$L$11))</f>
        <v>1</v>
      </c>
      <c r="M608" s="264">
        <f>IF(D608 = D816,1,_xll.BDP(K608,$M$11)*L608)</f>
        <v>1.2327999999999999</v>
      </c>
      <c r="N608" s="127">
        <f t="shared" si="289"/>
        <v>0</v>
      </c>
      <c r="O608" s="128">
        <f>N608 / AA750</f>
        <v>0</v>
      </c>
      <c r="P608" s="276">
        <f>N608 / AA816</f>
        <v>0</v>
      </c>
      <c r="Q608" s="129">
        <f t="shared" si="290"/>
        <v>0</v>
      </c>
      <c r="R608" s="130">
        <f>Q608 / AA750*100</f>
        <v>0</v>
      </c>
      <c r="S608" s="286">
        <f>Q608 / AA816*100</f>
        <v>0</v>
      </c>
      <c r="T608" s="130">
        <f t="shared" si="291"/>
        <v>0</v>
      </c>
      <c r="U608" s="286">
        <f t="shared" si="292"/>
        <v>0</v>
      </c>
      <c r="V608" s="121">
        <f t="shared" si="293"/>
        <v>1</v>
      </c>
      <c r="W608" s="121">
        <v>0</v>
      </c>
      <c r="X608" s="121">
        <v>1</v>
      </c>
      <c r="Y608" s="128">
        <f t="shared" si="294"/>
        <v>0</v>
      </c>
      <c r="Z608" s="128">
        <f t="shared" si="295"/>
        <v>0</v>
      </c>
      <c r="AA608" s="75"/>
      <c r="AB608" s="131">
        <f>_xll.BDH(C608,$AB$11,$D$1,$D$1)</f>
        <v>147.58000000000001</v>
      </c>
      <c r="AC608" s="131">
        <f t="shared" si="296"/>
        <v>-4.710000000000008</v>
      </c>
      <c r="AD608" s="191">
        <f t="shared" si="297"/>
        <v>-3.1914893617021329</v>
      </c>
      <c r="AE608" s="133">
        <v>0</v>
      </c>
      <c r="AF608" s="134">
        <f>IF(D608 = D816,1,_xll.BDP(K608,$AF$11)*L608)</f>
        <v>1.2294</v>
      </c>
      <c r="AG608" s="135">
        <f>AC608*AE608*V608/AF608 / AI750</f>
        <v>0</v>
      </c>
      <c r="AH608" s="301">
        <f>AC608*AE608*V608/AF608 / AI816</f>
        <v>0</v>
      </c>
      <c r="AI608" s="78"/>
      <c r="AJ608" s="74"/>
      <c r="AK608" s="66"/>
    </row>
    <row r="609" spans="1:37" s="30" customFormat="1" ht="12" customHeight="1" x14ac:dyDescent="0.2">
      <c r="B609" s="121">
        <v>17946</v>
      </c>
      <c r="C609" s="121" t="s">
        <v>70</v>
      </c>
      <c r="D609" s="121" t="str">
        <f>_xll.BDP(C609,$D$11)</f>
        <v>USD</v>
      </c>
      <c r="E609" s="121" t="s">
        <v>343</v>
      </c>
      <c r="F609" s="122">
        <f>_xll.BDP(C609,$F$11)</f>
        <v>46.29</v>
      </c>
      <c r="G609" s="122">
        <f>_xll.BDP(C609,$G$11)</f>
        <v>46.29</v>
      </c>
      <c r="H609" s="123">
        <f t="shared" si="287"/>
        <v>0</v>
      </c>
      <c r="I609" s="124">
        <f t="shared" si="288"/>
        <v>0</v>
      </c>
      <c r="J609" s="125">
        <v>-48000</v>
      </c>
      <c r="K609" s="121" t="str">
        <f>CONCATENATE(D816,D609, " Curncy")</f>
        <v>EURUSD Curncy</v>
      </c>
      <c r="L609" s="121">
        <f>IF(D609 = D816,1,_xll.BDP(K609,$L$11))</f>
        <v>1</v>
      </c>
      <c r="M609" s="264">
        <f>IF(D609 = D816,1,_xll.BDP(K609,$M$11)*L609)</f>
        <v>1.2327999999999999</v>
      </c>
      <c r="N609" s="127">
        <f t="shared" si="289"/>
        <v>0</v>
      </c>
      <c r="O609" s="128">
        <f>N609 / AA750</f>
        <v>0</v>
      </c>
      <c r="P609" s="276">
        <f>N609 / AA816</f>
        <v>0</v>
      </c>
      <c r="Q609" s="129">
        <f t="shared" si="290"/>
        <v>-1802336.145360156</v>
      </c>
      <c r="R609" s="130">
        <f>Q609 / AA750*100</f>
        <v>-1.0912324791753323</v>
      </c>
      <c r="S609" s="286">
        <f>Q609 / AA816*100</f>
        <v>-1.0062359074219434</v>
      </c>
      <c r="T609" s="130">
        <f t="shared" si="291"/>
        <v>-1.0912324791753323</v>
      </c>
      <c r="U609" s="286">
        <f t="shared" si="292"/>
        <v>0</v>
      </c>
      <c r="V609" s="121">
        <f t="shared" si="293"/>
        <v>1</v>
      </c>
      <c r="W609" s="121">
        <v>0</v>
      </c>
      <c r="X609" s="121">
        <v>1</v>
      </c>
      <c r="Y609" s="128">
        <f t="shared" si="294"/>
        <v>0</v>
      </c>
      <c r="Z609" s="128">
        <f t="shared" si="295"/>
        <v>0</v>
      </c>
      <c r="AA609" s="75"/>
      <c r="AB609" s="131">
        <f>_xll.BDH(C609,$AB$11,$D$1,$D$1)</f>
        <v>46.94</v>
      </c>
      <c r="AC609" s="131">
        <f t="shared" si="296"/>
        <v>-0.64999999999999858</v>
      </c>
      <c r="AD609" s="191">
        <f t="shared" si="297"/>
        <v>-1.3847464848743047</v>
      </c>
      <c r="AE609" s="133">
        <v>-48000</v>
      </c>
      <c r="AF609" s="134">
        <f>IF(D609 = D816,1,_xll.BDP(K609,$AF$11)*L609)</f>
        <v>1.2294</v>
      </c>
      <c r="AG609" s="135">
        <f>AC609*AE609*V609/AF609 / AI750</f>
        <v>1.5258437621513867E-4</v>
      </c>
      <c r="AH609" s="301">
        <f>AC609*AE609*V609/AF609 / AI816</f>
        <v>1.4076612733139655E-4</v>
      </c>
      <c r="AI609" s="78"/>
      <c r="AJ609" s="74"/>
      <c r="AK609" s="66"/>
    </row>
    <row r="610" spans="1:37" s="30" customFormat="1" ht="12" customHeight="1" x14ac:dyDescent="0.2">
      <c r="A610" s="121"/>
      <c r="B610" s="121">
        <v>28021</v>
      </c>
      <c r="C610" s="121" t="s">
        <v>1431</v>
      </c>
      <c r="D610" s="121" t="str">
        <f>_xll.BDP(C610,$D$11)</f>
        <v>USD</v>
      </c>
      <c r="E610" s="121" t="s">
        <v>1432</v>
      </c>
      <c r="F610" s="122">
        <f>_xll.BDP(C610,$F$11)</f>
        <v>23.05</v>
      </c>
      <c r="G610" s="122">
        <f>_xll.BDP(C610,$G$11)</f>
        <v>23.05</v>
      </c>
      <c r="H610" s="123">
        <f t="shared" si="287"/>
        <v>0</v>
      </c>
      <c r="I610" s="124">
        <f t="shared" si="288"/>
        <v>0</v>
      </c>
      <c r="J610" s="125">
        <v>-42300</v>
      </c>
      <c r="K610" s="121" t="str">
        <f>CONCATENATE(D816,D610, " Curncy")</f>
        <v>EURUSD Curncy</v>
      </c>
      <c r="L610" s="121">
        <f>IF(D610 = D816,1,_xll.BDP(K610,$L$11))</f>
        <v>1</v>
      </c>
      <c r="M610" s="264">
        <f>IF(D610 = D816,1,_xll.BDP(K610,$M$11)*L610)</f>
        <v>1.2327999999999999</v>
      </c>
      <c r="N610" s="127">
        <f t="shared" si="289"/>
        <v>0</v>
      </c>
      <c r="O610" s="128">
        <f>N610 / AA750</f>
        <v>0</v>
      </c>
      <c r="P610" s="276">
        <f>N610 / AA816</f>
        <v>0</v>
      </c>
      <c r="Q610" s="129">
        <f t="shared" si="290"/>
        <v>-790894.71122647636</v>
      </c>
      <c r="R610" s="130">
        <f>Q610 / AA750*100</f>
        <v>-0.47885073975801851</v>
      </c>
      <c r="S610" s="286">
        <f>Q610 / AA816*100</f>
        <v>-0.44155284766103459</v>
      </c>
      <c r="T610" s="130">
        <f t="shared" si="291"/>
        <v>-0.47885073975801851</v>
      </c>
      <c r="U610" s="286">
        <f t="shared" si="292"/>
        <v>0</v>
      </c>
      <c r="V610" s="121">
        <f t="shared" si="293"/>
        <v>1</v>
      </c>
      <c r="W610" s="121">
        <v>0</v>
      </c>
      <c r="X610" s="121">
        <v>1</v>
      </c>
      <c r="Y610" s="128">
        <f t="shared" si="294"/>
        <v>0</v>
      </c>
      <c r="Z610" s="128">
        <f t="shared" si="295"/>
        <v>0</v>
      </c>
      <c r="AA610" s="121"/>
      <c r="AB610" s="131">
        <f>_xll.BDH(C610,$AB$11,$D$1,$D$1)</f>
        <v>25.25</v>
      </c>
      <c r="AC610" s="131">
        <f t="shared" si="296"/>
        <v>-2.1999999999999993</v>
      </c>
      <c r="AD610" s="191">
        <f t="shared" si="297"/>
        <v>-8.71287128712871</v>
      </c>
      <c r="AE610" s="133">
        <v>-42300</v>
      </c>
      <c r="AF610" s="134">
        <f>IF(D610 = D816,1,_xll.BDP(K610,$AF$11)*L610)</f>
        <v>1.2294</v>
      </c>
      <c r="AG610" s="135">
        <f>AC610*AE610*V610/AF610 / AI750</f>
        <v>4.5511224521092402E-4</v>
      </c>
      <c r="AH610" s="301">
        <f>AC610*AE610*V610/AF610 / AI816</f>
        <v>4.1986204517499315E-4</v>
      </c>
      <c r="AI610" s="136"/>
      <c r="AJ610" s="74"/>
      <c r="AK610" s="66"/>
    </row>
    <row r="611" spans="1:37" s="30" customFormat="1" ht="12" customHeight="1" x14ac:dyDescent="0.2">
      <c r="B611" s="121">
        <v>19642</v>
      </c>
      <c r="C611" s="121" t="s">
        <v>69</v>
      </c>
      <c r="D611" s="121" t="str">
        <f>_xll.BDP(C611,$D$11)</f>
        <v>USD</v>
      </c>
      <c r="E611" s="121" t="s">
        <v>370</v>
      </c>
      <c r="F611" s="122">
        <f>_xll.BDP(C611,$F$11)</f>
        <v>108.59</v>
      </c>
      <c r="G611" s="122">
        <f>_xll.BDP(C611,$G$11)</f>
        <v>108.59</v>
      </c>
      <c r="H611" s="123">
        <f t="shared" si="287"/>
        <v>0</v>
      </c>
      <c r="I611" s="124">
        <f t="shared" si="288"/>
        <v>0</v>
      </c>
      <c r="J611" s="125">
        <v>15000</v>
      </c>
      <c r="K611" s="121" t="str">
        <f>CONCATENATE(D816,D611, " Curncy")</f>
        <v>EURUSD Curncy</v>
      </c>
      <c r="L611" s="121">
        <f>IF(D611 = D816,1,_xll.BDP(K611,$L$11))</f>
        <v>1</v>
      </c>
      <c r="M611" s="264">
        <f>IF(D611 = D816,1,_xll.BDP(K611,$M$11)*L611)</f>
        <v>1.2327999999999999</v>
      </c>
      <c r="N611" s="127">
        <f t="shared" si="289"/>
        <v>0</v>
      </c>
      <c r="O611" s="128">
        <f>N611 / AA750</f>
        <v>0</v>
      </c>
      <c r="P611" s="276">
        <f>N611 / AA816</f>
        <v>0</v>
      </c>
      <c r="Q611" s="129">
        <f t="shared" si="290"/>
        <v>1321260.5451005842</v>
      </c>
      <c r="R611" s="130">
        <f>Q611 / AA750*100</f>
        <v>0.79996310564950124</v>
      </c>
      <c r="S611" s="286">
        <f>Q611 / AA816*100</f>
        <v>0.73765363190584377</v>
      </c>
      <c r="T611" s="130">
        <f t="shared" si="291"/>
        <v>0</v>
      </c>
      <c r="U611" s="286">
        <f t="shared" si="292"/>
        <v>0.79996310564950124</v>
      </c>
      <c r="V611" s="121">
        <f t="shared" si="293"/>
        <v>1</v>
      </c>
      <c r="W611" s="121">
        <v>0</v>
      </c>
      <c r="X611" s="121">
        <v>1</v>
      </c>
      <c r="Y611" s="128">
        <f t="shared" si="294"/>
        <v>0</v>
      </c>
      <c r="Z611" s="128">
        <f t="shared" si="295"/>
        <v>0</v>
      </c>
      <c r="AA611" s="75"/>
      <c r="AB611" s="131">
        <f>_xll.BDH(C611,$AB$11,$D$1,$D$1)</f>
        <v>108.02</v>
      </c>
      <c r="AC611" s="131">
        <f t="shared" si="296"/>
        <v>0.57000000000000739</v>
      </c>
      <c r="AD611" s="191">
        <f t="shared" si="297"/>
        <v>0.5276800592482942</v>
      </c>
      <c r="AE611" s="133">
        <v>15000</v>
      </c>
      <c r="AF611" s="134">
        <f>IF(D611 = D816,1,_xll.BDP(K611,$AF$11)*L611)</f>
        <v>1.2294</v>
      </c>
      <c r="AG611" s="135">
        <f>AC611*AE611*V611/AF611 / AI750</f>
        <v>4.1813987712803061E-5</v>
      </c>
      <c r="AH611" s="301">
        <f>AC611*AE611*V611/AF611 / AI816</f>
        <v>3.8575332970623678E-5</v>
      </c>
      <c r="AI611" s="78"/>
      <c r="AJ611" s="74"/>
      <c r="AK611" s="66"/>
    </row>
    <row r="612" spans="1:37" s="30" customFormat="1" ht="12" customHeight="1" x14ac:dyDescent="0.2">
      <c r="B612" s="121">
        <v>2578</v>
      </c>
      <c r="C612" s="121" t="s">
        <v>991</v>
      </c>
      <c r="D612" s="121" t="str">
        <f>_xll.BDP(C612,$D$11)</f>
        <v>USD</v>
      </c>
      <c r="E612" s="121" t="s">
        <v>1065</v>
      </c>
      <c r="F612" s="122">
        <f>_xll.BDP(C612,$F$11)</f>
        <v>29.31</v>
      </c>
      <c r="G612" s="122">
        <f>_xll.BDP(C612,$G$11)</f>
        <v>29.31</v>
      </c>
      <c r="H612" s="123">
        <f t="shared" si="287"/>
        <v>0</v>
      </c>
      <c r="I612" s="124">
        <f t="shared" si="288"/>
        <v>0</v>
      </c>
      <c r="J612" s="125">
        <v>0</v>
      </c>
      <c r="K612" s="121" t="str">
        <f>CONCATENATE(D816,D612, " Curncy")</f>
        <v>EURUSD Curncy</v>
      </c>
      <c r="L612" s="121">
        <f>IF(D612 = D816,1,_xll.BDP(K612,$L$11))</f>
        <v>1</v>
      </c>
      <c r="M612" s="264">
        <f>IF(D612 = D816,1,_xll.BDP(K612,$M$11)*L612)</f>
        <v>1.2327999999999999</v>
      </c>
      <c r="N612" s="127">
        <f t="shared" si="289"/>
        <v>0</v>
      </c>
      <c r="O612" s="128">
        <f>N612 / AA750</f>
        <v>0</v>
      </c>
      <c r="P612" s="276">
        <f>N612 / AA816</f>
        <v>0</v>
      </c>
      <c r="Q612" s="129">
        <f t="shared" si="290"/>
        <v>0</v>
      </c>
      <c r="R612" s="130">
        <f>Q612 / AA750*100</f>
        <v>0</v>
      </c>
      <c r="S612" s="286">
        <f>Q612 / AA816*100</f>
        <v>0</v>
      </c>
      <c r="T612" s="130">
        <f t="shared" si="291"/>
        <v>0</v>
      </c>
      <c r="U612" s="286">
        <f t="shared" si="292"/>
        <v>0</v>
      </c>
      <c r="V612" s="121">
        <f t="shared" si="293"/>
        <v>1</v>
      </c>
      <c r="W612" s="121">
        <v>0</v>
      </c>
      <c r="X612" s="121">
        <v>1</v>
      </c>
      <c r="Y612" s="128">
        <f t="shared" si="294"/>
        <v>0</v>
      </c>
      <c r="Z612" s="128">
        <f t="shared" si="295"/>
        <v>0</v>
      </c>
      <c r="AA612" s="75"/>
      <c r="AB612" s="131">
        <f>_xll.BDH(C612,$AB$11,$D$1,$D$1)</f>
        <v>29.52</v>
      </c>
      <c r="AC612" s="131">
        <f t="shared" si="296"/>
        <v>-0.21000000000000085</v>
      </c>
      <c r="AD612" s="191">
        <f t="shared" si="297"/>
        <v>-0.71138211382114114</v>
      </c>
      <c r="AE612" s="133">
        <v>0</v>
      </c>
      <c r="AF612" s="134">
        <f>IF(D612 = D816,1,_xll.BDP(K612,$AF$11)*L612)</f>
        <v>1.2294</v>
      </c>
      <c r="AG612" s="135">
        <f>AC612*AE612*V612/AF612 / AI750</f>
        <v>0</v>
      </c>
      <c r="AH612" s="301">
        <f>AC612*AE612*V612/AF612 / AI816</f>
        <v>0</v>
      </c>
      <c r="AI612" s="78"/>
      <c r="AJ612" s="74"/>
      <c r="AK612" s="66"/>
    </row>
    <row r="613" spans="1:37" s="30" customFormat="1" ht="12" customHeight="1" x14ac:dyDescent="0.2">
      <c r="B613" s="121">
        <v>24046</v>
      </c>
      <c r="C613" s="121" t="s">
        <v>68</v>
      </c>
      <c r="D613" s="121" t="str">
        <f>_xll.BDP(C613,$D$11)</f>
        <v>USD</v>
      </c>
      <c r="E613" s="121" t="s">
        <v>369</v>
      </c>
      <c r="F613" s="122">
        <f>_xll.BDP(C613,$F$11)</f>
        <v>22.75</v>
      </c>
      <c r="G613" s="122">
        <f>_xll.BDP(C613,$G$11)</f>
        <v>22.75</v>
      </c>
      <c r="H613" s="123">
        <f t="shared" si="287"/>
        <v>0</v>
      </c>
      <c r="I613" s="124">
        <f t="shared" si="288"/>
        <v>0</v>
      </c>
      <c r="J613" s="125">
        <v>50100</v>
      </c>
      <c r="K613" s="121" t="str">
        <f>CONCATENATE(D816,D613, " Curncy")</f>
        <v>EURUSD Curncy</v>
      </c>
      <c r="L613" s="121">
        <f>IF(D613 = D816,1,_xll.BDP(K613,$L$11))</f>
        <v>1</v>
      </c>
      <c r="M613" s="264">
        <f>IF(D613 = D816,1,_xll.BDP(K613,$M$11)*L613)</f>
        <v>1.2327999999999999</v>
      </c>
      <c r="N613" s="127">
        <f t="shared" si="289"/>
        <v>0</v>
      </c>
      <c r="O613" s="128">
        <f>N613 / AA750</f>
        <v>0</v>
      </c>
      <c r="P613" s="276">
        <f>N613 / AA816</f>
        <v>0</v>
      </c>
      <c r="Q613" s="129">
        <f t="shared" si="290"/>
        <v>924541.69370538613</v>
      </c>
      <c r="R613" s="130">
        <f>Q613 / AA750*100</f>
        <v>0.55976790296323187</v>
      </c>
      <c r="S613" s="286">
        <f>Q613 / AA816*100</f>
        <v>0.51616733787978197</v>
      </c>
      <c r="T613" s="130">
        <f t="shared" si="291"/>
        <v>0</v>
      </c>
      <c r="U613" s="286">
        <f t="shared" si="292"/>
        <v>0.55976790296323187</v>
      </c>
      <c r="V613" s="121">
        <f t="shared" si="293"/>
        <v>1</v>
      </c>
      <c r="W613" s="121">
        <v>0</v>
      </c>
      <c r="X613" s="121">
        <v>1</v>
      </c>
      <c r="Y613" s="128">
        <f t="shared" si="294"/>
        <v>0</v>
      </c>
      <c r="Z613" s="128">
        <f t="shared" si="295"/>
        <v>0</v>
      </c>
      <c r="AA613" s="75"/>
      <c r="AB613" s="131">
        <f>_xll.BDH(C613,$AB$11,$D$1,$D$1)</f>
        <v>22.7</v>
      </c>
      <c r="AC613" s="131">
        <f t="shared" si="296"/>
        <v>5.0000000000000711E-2</v>
      </c>
      <c r="AD613" s="191">
        <f t="shared" si="297"/>
        <v>0.2202643171806199</v>
      </c>
      <c r="AE613" s="133">
        <v>50100</v>
      </c>
      <c r="AF613" s="134">
        <f>IF(D613 = D816,1,_xll.BDP(K613,$AF$11)*L613)</f>
        <v>1.2294</v>
      </c>
      <c r="AG613" s="135">
        <f>AC613*AE613*V613/AF613 / AI750</f>
        <v>1.2250764821119507E-5</v>
      </c>
      <c r="AH613" s="301">
        <f>AC613*AE613*V613/AF613 / AI816</f>
        <v>1.1301895800165195E-5</v>
      </c>
      <c r="AI613" s="78"/>
      <c r="AJ613" s="74"/>
      <c r="AK613" s="66"/>
    </row>
    <row r="614" spans="1:37" s="30" customFormat="1" ht="12" customHeight="1" x14ac:dyDescent="0.2">
      <c r="B614" s="121">
        <v>18719</v>
      </c>
      <c r="C614" s="121" t="s">
        <v>992</v>
      </c>
      <c r="D614" s="121" t="str">
        <f>_xll.BDP(C614,$D$11)</f>
        <v>USD</v>
      </c>
      <c r="E614" s="121" t="s">
        <v>1066</v>
      </c>
      <c r="F614" s="122">
        <f>_xll.BDP(C614,$F$11)</f>
        <v>322.44</v>
      </c>
      <c r="G614" s="122">
        <f>_xll.BDP(C614,$G$11)</f>
        <v>322.44</v>
      </c>
      <c r="H614" s="123">
        <f t="shared" si="287"/>
        <v>0</v>
      </c>
      <c r="I614" s="124">
        <f t="shared" si="288"/>
        <v>0</v>
      </c>
      <c r="J614" s="125">
        <v>0</v>
      </c>
      <c r="K614" s="121" t="str">
        <f>CONCATENATE(D816,D614, " Curncy")</f>
        <v>EURUSD Curncy</v>
      </c>
      <c r="L614" s="121">
        <f>IF(D614 = D816,1,_xll.BDP(K614,$L$11))</f>
        <v>1</v>
      </c>
      <c r="M614" s="264">
        <f>IF(D614 = D816,1,_xll.BDP(K614,$M$11)*L614)</f>
        <v>1.2327999999999999</v>
      </c>
      <c r="N614" s="127">
        <f t="shared" si="289"/>
        <v>0</v>
      </c>
      <c r="O614" s="128">
        <f>N614 / AA750</f>
        <v>0</v>
      </c>
      <c r="P614" s="276">
        <f>N614 / AA816</f>
        <v>0</v>
      </c>
      <c r="Q614" s="129">
        <f t="shared" si="290"/>
        <v>0</v>
      </c>
      <c r="R614" s="130">
        <f>Q614 / AA750*100</f>
        <v>0</v>
      </c>
      <c r="S614" s="286">
        <f>Q614 / AA816*100</f>
        <v>0</v>
      </c>
      <c r="T614" s="130">
        <f t="shared" si="291"/>
        <v>0</v>
      </c>
      <c r="U614" s="286">
        <f t="shared" si="292"/>
        <v>0</v>
      </c>
      <c r="V614" s="121">
        <f t="shared" si="293"/>
        <v>1</v>
      </c>
      <c r="W614" s="121">
        <v>0</v>
      </c>
      <c r="X614" s="121">
        <v>1</v>
      </c>
      <c r="Y614" s="128">
        <f t="shared" si="294"/>
        <v>0</v>
      </c>
      <c r="Z614" s="128">
        <f t="shared" si="295"/>
        <v>0</v>
      </c>
      <c r="AA614" s="75"/>
      <c r="AB614" s="131">
        <f>_xll.BDH(C614,$AB$11,$D$1,$D$1)</f>
        <v>321.12</v>
      </c>
      <c r="AC614" s="131">
        <f t="shared" si="296"/>
        <v>1.3199999999999932</v>
      </c>
      <c r="AD614" s="191">
        <f t="shared" si="297"/>
        <v>0.41106128550074522</v>
      </c>
      <c r="AE614" s="133">
        <v>0</v>
      </c>
      <c r="AF614" s="134">
        <f>IF(D614 = D816,1,_xll.BDP(K614,$AF$11)*L614)</f>
        <v>1.2294</v>
      </c>
      <c r="AG614" s="135">
        <f>AC614*AE614*V614/AF614 / AI750</f>
        <v>0</v>
      </c>
      <c r="AH614" s="301">
        <f>AC614*AE614*V614/AF614 / AI816</f>
        <v>0</v>
      </c>
      <c r="AI614" s="78"/>
      <c r="AJ614" s="74"/>
      <c r="AK614" s="66"/>
    </row>
    <row r="615" spans="1:37" s="30" customFormat="1" ht="12" customHeight="1" x14ac:dyDescent="0.2">
      <c r="B615" s="121">
        <v>40</v>
      </c>
      <c r="C615" s="121" t="s">
        <v>367</v>
      </c>
      <c r="D615" s="121" t="str">
        <f>_xll.BDP(C615,$D$11)</f>
        <v>USD</v>
      </c>
      <c r="E615" s="121" t="s">
        <v>368</v>
      </c>
      <c r="F615" s="122">
        <f>_xll.BDP(C615,$F$11)</f>
        <v>13.5</v>
      </c>
      <c r="G615" s="122">
        <f>_xll.BDP(C615,$G$11)</f>
        <v>13.5</v>
      </c>
      <c r="H615" s="123">
        <f t="shared" si="287"/>
        <v>0</v>
      </c>
      <c r="I615" s="124">
        <f t="shared" si="288"/>
        <v>0</v>
      </c>
      <c r="J615" s="125">
        <v>437000</v>
      </c>
      <c r="K615" s="121" t="str">
        <f>CONCATENATE(D816,D615, " Curncy")</f>
        <v>EURUSD Curncy</v>
      </c>
      <c r="L615" s="121">
        <f>IF(D615 = D816,1,_xll.BDP(K615,$L$11))</f>
        <v>1</v>
      </c>
      <c r="M615" s="264">
        <f>IF(D615 = D816,1,_xll.BDP(K615,$M$11)*L615)</f>
        <v>1.2327999999999999</v>
      </c>
      <c r="N615" s="127">
        <f t="shared" si="289"/>
        <v>0</v>
      </c>
      <c r="O615" s="128">
        <f>N615 / AA750</f>
        <v>0</v>
      </c>
      <c r="P615" s="276">
        <f>N615 / AA816</f>
        <v>0</v>
      </c>
      <c r="Q615" s="129">
        <f t="shared" si="290"/>
        <v>4785447.7611940298</v>
      </c>
      <c r="R615" s="130">
        <f>Q615 / AA750*100</f>
        <v>2.8973707473243282</v>
      </c>
      <c r="S615" s="286">
        <f>Q615 / AA816*100</f>
        <v>2.6716932814123613</v>
      </c>
      <c r="T615" s="130">
        <f t="shared" si="291"/>
        <v>0</v>
      </c>
      <c r="U615" s="286">
        <f t="shared" si="292"/>
        <v>2.8973707473243282</v>
      </c>
      <c r="V615" s="121">
        <f t="shared" si="293"/>
        <v>1</v>
      </c>
      <c r="W615" s="121">
        <v>0</v>
      </c>
      <c r="X615" s="121">
        <v>1</v>
      </c>
      <c r="Y615" s="128">
        <f t="shared" si="294"/>
        <v>0</v>
      </c>
      <c r="Z615" s="128">
        <f t="shared" si="295"/>
        <v>0</v>
      </c>
      <c r="AA615" s="75"/>
      <c r="AB615" s="131">
        <f>_xll.BDH(C615,$AB$11,$D$1,$D$1)</f>
        <v>13.7</v>
      </c>
      <c r="AC615" s="131">
        <f t="shared" si="296"/>
        <v>-0.19999999999999929</v>
      </c>
      <c r="AD615" s="191">
        <f t="shared" si="297"/>
        <v>-1.459854014598535</v>
      </c>
      <c r="AE615" s="133">
        <v>437000</v>
      </c>
      <c r="AF615" s="134">
        <f>IF(D615 = D816,1,_xll.BDP(K615,$AF$11)*L615)</f>
        <v>1.2294</v>
      </c>
      <c r="AG615" s="135">
        <f>AC615*AE615*V615/AF615 / AI750</f>
        <v>-4.2743187439753532E-4</v>
      </c>
      <c r="AH615" s="301">
        <f>AC615*AE615*V615/AF615 / AI816</f>
        <v>-3.9432562592192443E-4</v>
      </c>
      <c r="AI615" s="78"/>
      <c r="AJ615" s="74"/>
      <c r="AK615" s="66"/>
    </row>
    <row r="616" spans="1:37" s="30" customFormat="1" ht="12" customHeight="1" x14ac:dyDescent="0.2">
      <c r="B616" s="121">
        <v>24106</v>
      </c>
      <c r="C616" s="121"/>
      <c r="D616" s="121" t="s">
        <v>33</v>
      </c>
      <c r="E616" s="121" t="s">
        <v>266</v>
      </c>
      <c r="F616" s="122">
        <v>99.283757100000003</v>
      </c>
      <c r="G616" s="122">
        <v>99.283757100000003</v>
      </c>
      <c r="H616" s="123">
        <f t="shared" si="287"/>
        <v>0</v>
      </c>
      <c r="I616" s="124">
        <f t="shared" si="288"/>
        <v>0</v>
      </c>
      <c r="J616" s="125">
        <v>105000</v>
      </c>
      <c r="K616" s="121" t="str">
        <f>CONCATENATE(D816,D616, " Curncy")</f>
        <v>EURUSD Curncy</v>
      </c>
      <c r="L616" s="121">
        <f>IF(D616 = D816,1,_xll.BDP(K616,$L$11))</f>
        <v>1</v>
      </c>
      <c r="M616" s="264">
        <f>IF(D616 = D816,1,_xll.BDP(K616,$M$11)*L616)</f>
        <v>1.2327999999999999</v>
      </c>
      <c r="N616" s="127">
        <f t="shared" si="289"/>
        <v>0</v>
      </c>
      <c r="O616" s="128">
        <f>N616 / AA750</f>
        <v>0</v>
      </c>
      <c r="P616" s="276">
        <f>N616 / AA816</f>
        <v>0</v>
      </c>
      <c r="Q616" s="129">
        <f t="shared" si="290"/>
        <v>84561.928094581453</v>
      </c>
      <c r="R616" s="130">
        <f>Q616 / AA750*100</f>
        <v>5.11983975220432E-2</v>
      </c>
      <c r="S616" s="286">
        <f>Q616 / AA816*100</f>
        <v>4.721053210226616E-2</v>
      </c>
      <c r="T616" s="130">
        <f t="shared" si="291"/>
        <v>0</v>
      </c>
      <c r="U616" s="286">
        <f t="shared" si="292"/>
        <v>5.11983975220432E-2</v>
      </c>
      <c r="V616" s="121">
        <f t="shared" si="293"/>
        <v>0.01</v>
      </c>
      <c r="W616" s="121">
        <v>1</v>
      </c>
      <c r="X616" s="121">
        <v>100</v>
      </c>
      <c r="Y616" s="128">
        <f t="shared" si="294"/>
        <v>0</v>
      </c>
      <c r="Z616" s="128">
        <f t="shared" si="295"/>
        <v>0</v>
      </c>
      <c r="AA616" s="75"/>
      <c r="AB616" s="131">
        <v>99.283757100000003</v>
      </c>
      <c r="AC616" s="131">
        <f t="shared" si="296"/>
        <v>0</v>
      </c>
      <c r="AD616" s="191">
        <f t="shared" si="297"/>
        <v>0</v>
      </c>
      <c r="AE616" s="133">
        <v>105000</v>
      </c>
      <c r="AF616" s="134">
        <f>IF(D616 = D816,1,_xll.BDP(K616,$AF$11)*L616)</f>
        <v>1.2294</v>
      </c>
      <c r="AG616" s="135">
        <f>AC616*AE616*V616/AF616 / AI750</f>
        <v>0</v>
      </c>
      <c r="AH616" s="301">
        <f>AC616*AE616*V616/AF616 / AI816</f>
        <v>0</v>
      </c>
      <c r="AI616" s="78"/>
      <c r="AJ616" s="74"/>
      <c r="AK616" s="66"/>
    </row>
    <row r="617" spans="1:37" s="30" customFormat="1" ht="12" customHeight="1" x14ac:dyDescent="0.2">
      <c r="B617" s="121">
        <v>8580</v>
      </c>
      <c r="C617" s="121" t="s">
        <v>67</v>
      </c>
      <c r="D617" s="121" t="str">
        <f>_xll.BDP(C617,$D$11)</f>
        <v>USD</v>
      </c>
      <c r="E617" s="121" t="s">
        <v>366</v>
      </c>
      <c r="F617" s="122">
        <f>_xll.BDP(C617,$F$11)</f>
        <v>143.88999999999999</v>
      </c>
      <c r="G617" s="122">
        <f>_xll.BDP(C617,$G$11)</f>
        <v>143.88999999999999</v>
      </c>
      <c r="H617" s="123">
        <f t="shared" si="287"/>
        <v>0</v>
      </c>
      <c r="I617" s="124">
        <f t="shared" si="288"/>
        <v>0</v>
      </c>
      <c r="J617" s="125">
        <v>-13600</v>
      </c>
      <c r="K617" s="121" t="str">
        <f>CONCATENATE(D816,D617, " Curncy")</f>
        <v>EURUSD Curncy</v>
      </c>
      <c r="L617" s="121">
        <f>IF(D617 = D816,1,_xll.BDP(K617,$L$11))</f>
        <v>1</v>
      </c>
      <c r="M617" s="264">
        <f>IF(D617 = D816,1,_xll.BDP(K617,$M$11)*L617)</f>
        <v>1.2327999999999999</v>
      </c>
      <c r="N617" s="127">
        <f t="shared" si="289"/>
        <v>0</v>
      </c>
      <c r="O617" s="128">
        <f>N617 / AA750</f>
        <v>0</v>
      </c>
      <c r="P617" s="276">
        <f>N617 / AA816</f>
        <v>0</v>
      </c>
      <c r="Q617" s="129">
        <f t="shared" si="290"/>
        <v>-1587365.3471771576</v>
      </c>
      <c r="R617" s="130">
        <f>Q617 / AA750*100</f>
        <v>-0.96107744807559414</v>
      </c>
      <c r="S617" s="286">
        <f>Q617 / AA816*100</f>
        <v>-0.88621870822425208</v>
      </c>
      <c r="T617" s="130">
        <f t="shared" si="291"/>
        <v>-0.96107744807559414</v>
      </c>
      <c r="U617" s="286">
        <f t="shared" si="292"/>
        <v>0</v>
      </c>
      <c r="V617" s="121">
        <f t="shared" si="293"/>
        <v>1</v>
      </c>
      <c r="W617" s="121">
        <v>0</v>
      </c>
      <c r="X617" s="121">
        <v>1</v>
      </c>
      <c r="Y617" s="128">
        <f t="shared" si="294"/>
        <v>0</v>
      </c>
      <c r="Z617" s="128">
        <f t="shared" si="295"/>
        <v>0</v>
      </c>
      <c r="AA617" s="75"/>
      <c r="AB617" s="131">
        <f>_xll.BDH(C617,$AB$11,$D$1,$D$1)</f>
        <v>146.99</v>
      </c>
      <c r="AC617" s="131">
        <f t="shared" si="296"/>
        <v>-3.1000000000000227</v>
      </c>
      <c r="AD617" s="191">
        <f t="shared" si="297"/>
        <v>-2.1089870059187854</v>
      </c>
      <c r="AE617" s="133">
        <v>-13600</v>
      </c>
      <c r="AF617" s="134">
        <f>IF(D617 = D816,1,_xll.BDP(K617,$AF$11)*L617)</f>
        <v>1.2294</v>
      </c>
      <c r="AG617" s="135">
        <f>AC617*AE617*V617/AF617 / AI750</f>
        <v>2.0618452888558679E-4</v>
      </c>
      <c r="AH617" s="301">
        <f>AC617*AE617*V617/AF617 / AI816</f>
        <v>1.9021474129140176E-4</v>
      </c>
      <c r="AI617" s="78"/>
      <c r="AJ617" s="74"/>
      <c r="AK617" s="66"/>
    </row>
    <row r="618" spans="1:37" s="30" customFormat="1" ht="12" customHeight="1" x14ac:dyDescent="0.2">
      <c r="B618" s="121">
        <v>12339</v>
      </c>
      <c r="C618" s="121" t="s">
        <v>997</v>
      </c>
      <c r="D618" s="121" t="str">
        <f>_xll.BDP(C618,$D$11)</f>
        <v>USD</v>
      </c>
      <c r="E618" s="121" t="s">
        <v>1071</v>
      </c>
      <c r="F618" s="122">
        <f>_xll.BDP(C618,$F$11)</f>
        <v>50.41</v>
      </c>
      <c r="G618" s="122">
        <f>_xll.BDP(C618,$G$11)</f>
        <v>50.41</v>
      </c>
      <c r="H618" s="123">
        <f t="shared" si="287"/>
        <v>0</v>
      </c>
      <c r="I618" s="124">
        <f t="shared" si="288"/>
        <v>0</v>
      </c>
      <c r="J618" s="125">
        <v>0</v>
      </c>
      <c r="K618" s="121" t="str">
        <f>CONCATENATE(D816,D618, " Curncy")</f>
        <v>EURUSD Curncy</v>
      </c>
      <c r="L618" s="121">
        <f>IF(D618 = D816,1,_xll.BDP(K618,$L$11))</f>
        <v>1</v>
      </c>
      <c r="M618" s="264">
        <f>IF(D618 = D816,1,_xll.BDP(K618,$M$11)*L618)</f>
        <v>1.2327999999999999</v>
      </c>
      <c r="N618" s="127">
        <f t="shared" si="289"/>
        <v>0</v>
      </c>
      <c r="O618" s="128">
        <f>N618 / AA750</f>
        <v>0</v>
      </c>
      <c r="P618" s="276">
        <f>N618 / AA816</f>
        <v>0</v>
      </c>
      <c r="Q618" s="129">
        <f t="shared" si="290"/>
        <v>0</v>
      </c>
      <c r="R618" s="130">
        <f>Q618 / AA750*100</f>
        <v>0</v>
      </c>
      <c r="S618" s="286">
        <f>Q618 / AA816*100</f>
        <v>0</v>
      </c>
      <c r="T618" s="130">
        <f t="shared" si="291"/>
        <v>0</v>
      </c>
      <c r="U618" s="286">
        <f t="shared" si="292"/>
        <v>0</v>
      </c>
      <c r="V618" s="121">
        <f t="shared" si="293"/>
        <v>1</v>
      </c>
      <c r="W618" s="121">
        <v>0</v>
      </c>
      <c r="X618" s="121">
        <v>1</v>
      </c>
      <c r="Y618" s="128">
        <f t="shared" si="294"/>
        <v>0</v>
      </c>
      <c r="Z618" s="128">
        <f t="shared" si="295"/>
        <v>0</v>
      </c>
      <c r="AA618" s="75"/>
      <c r="AB618" s="131">
        <f>_xll.BDH(C618,$AB$11,$D$1,$D$1)</f>
        <v>51.53</v>
      </c>
      <c r="AC618" s="131">
        <f t="shared" si="296"/>
        <v>-1.1200000000000045</v>
      </c>
      <c r="AD618" s="191">
        <f t="shared" si="297"/>
        <v>-2.17349117019213</v>
      </c>
      <c r="AE618" s="133">
        <v>0</v>
      </c>
      <c r="AF618" s="134">
        <f>IF(D618 = D816,1,_xll.BDP(K618,$AF$11)*L618)</f>
        <v>1.2294</v>
      </c>
      <c r="AG618" s="135">
        <f>AC618*AE618*V618/AF618 / AI750</f>
        <v>0</v>
      </c>
      <c r="AH618" s="301">
        <f>AC618*AE618*V618/AF618 / AI816</f>
        <v>0</v>
      </c>
      <c r="AI618" s="78"/>
      <c r="AJ618" s="74"/>
      <c r="AK618" s="66"/>
    </row>
    <row r="619" spans="1:37" s="30" customFormat="1" ht="12" customHeight="1" x14ac:dyDescent="0.2">
      <c r="B619" s="121">
        <v>24058</v>
      </c>
      <c r="C619" s="121" t="s">
        <v>994</v>
      </c>
      <c r="D619" s="121" t="str">
        <f>_xll.BDP(C619,$D$11)</f>
        <v>USD</v>
      </c>
      <c r="E619" s="121" t="s">
        <v>1068</v>
      </c>
      <c r="F619" s="122">
        <f>_xll.BDP(C619,$F$11)</f>
        <v>303.87</v>
      </c>
      <c r="G619" s="122">
        <f>_xll.BDP(C619,$G$11)</f>
        <v>303.87</v>
      </c>
      <c r="H619" s="123">
        <f t="shared" si="287"/>
        <v>0</v>
      </c>
      <c r="I619" s="124">
        <f t="shared" si="288"/>
        <v>0</v>
      </c>
      <c r="J619" s="125">
        <v>0</v>
      </c>
      <c r="K619" s="121" t="str">
        <f>CONCATENATE(D816,D619, " Curncy")</f>
        <v>EURUSD Curncy</v>
      </c>
      <c r="L619" s="121">
        <f>IF(D619 = D816,1,_xll.BDP(K619,$L$11))</f>
        <v>1</v>
      </c>
      <c r="M619" s="264">
        <f>IF(D619 = D816,1,_xll.BDP(K619,$M$11)*L619)</f>
        <v>1.2327999999999999</v>
      </c>
      <c r="N619" s="127">
        <f t="shared" si="289"/>
        <v>0</v>
      </c>
      <c r="O619" s="128">
        <f>N619 / AA750</f>
        <v>0</v>
      </c>
      <c r="P619" s="276">
        <f>N619 / AA816</f>
        <v>0</v>
      </c>
      <c r="Q619" s="129">
        <f t="shared" si="290"/>
        <v>0</v>
      </c>
      <c r="R619" s="130">
        <f>Q619 / AA750*100</f>
        <v>0</v>
      </c>
      <c r="S619" s="286">
        <f>Q619 / AA816*100</f>
        <v>0</v>
      </c>
      <c r="T619" s="130">
        <f t="shared" si="291"/>
        <v>0</v>
      </c>
      <c r="U619" s="286">
        <f t="shared" si="292"/>
        <v>0</v>
      </c>
      <c r="V619" s="121">
        <f t="shared" si="293"/>
        <v>1</v>
      </c>
      <c r="W619" s="121">
        <v>0</v>
      </c>
      <c r="X619" s="121">
        <v>1</v>
      </c>
      <c r="Y619" s="128">
        <f t="shared" si="294"/>
        <v>0</v>
      </c>
      <c r="Z619" s="128">
        <f t="shared" si="295"/>
        <v>0</v>
      </c>
      <c r="AA619" s="75"/>
      <c r="AB619" s="131">
        <f>_xll.BDH(C619,$AB$11,$D$1,$D$1)</f>
        <v>310.22000000000003</v>
      </c>
      <c r="AC619" s="131">
        <f t="shared" si="296"/>
        <v>-6.3500000000000227</v>
      </c>
      <c r="AD619" s="191">
        <f t="shared" si="297"/>
        <v>-2.0469344336277553</v>
      </c>
      <c r="AE619" s="133">
        <v>0</v>
      </c>
      <c r="AF619" s="134">
        <f>IF(D619 = D816,1,_xll.BDP(K619,$AF$11)*L619)</f>
        <v>1.2294</v>
      </c>
      <c r="AG619" s="135">
        <f>AC619*AE619*V619/AF619 / AI750</f>
        <v>0</v>
      </c>
      <c r="AH619" s="301">
        <f>AC619*AE619*V619/AF619 / AI816</f>
        <v>0</v>
      </c>
      <c r="AI619" s="78"/>
      <c r="AJ619" s="74"/>
      <c r="AK619" s="66"/>
    </row>
    <row r="620" spans="1:37" s="30" customFormat="1" ht="12" customHeight="1" x14ac:dyDescent="0.2">
      <c r="B620" s="121">
        <v>20169</v>
      </c>
      <c r="C620" s="121" t="s">
        <v>995</v>
      </c>
      <c r="D620" s="121" t="str">
        <f>_xll.BDP(C620,$D$11)</f>
        <v>USD</v>
      </c>
      <c r="E620" s="121" t="s">
        <v>1069</v>
      </c>
      <c r="F620" s="122">
        <f>_xll.BDP(C620,$F$11)</f>
        <v>112.24</v>
      </c>
      <c r="G620" s="122">
        <f>_xll.BDP(C620,$G$11)</f>
        <v>112.24</v>
      </c>
      <c r="H620" s="123">
        <f t="shared" si="287"/>
        <v>0</v>
      </c>
      <c r="I620" s="124">
        <f t="shared" si="288"/>
        <v>0</v>
      </c>
      <c r="J620" s="125">
        <v>0</v>
      </c>
      <c r="K620" s="121" t="str">
        <f>CONCATENATE(D816,D620, " Curncy")</f>
        <v>EURUSD Curncy</v>
      </c>
      <c r="L620" s="121">
        <f>IF(D620 = D816,1,_xll.BDP(K620,$L$11))</f>
        <v>1</v>
      </c>
      <c r="M620" s="264">
        <f>IF(D620 = D816,1,_xll.BDP(K620,$M$11)*L620)</f>
        <v>1.2327999999999999</v>
      </c>
      <c r="N620" s="127">
        <f t="shared" si="289"/>
        <v>0</v>
      </c>
      <c r="O620" s="128">
        <f>N620 / AA750</f>
        <v>0</v>
      </c>
      <c r="P620" s="276">
        <f>N620 / AA816</f>
        <v>0</v>
      </c>
      <c r="Q620" s="129">
        <f t="shared" si="290"/>
        <v>0</v>
      </c>
      <c r="R620" s="130">
        <f>Q620 / AA750*100</f>
        <v>0</v>
      </c>
      <c r="S620" s="286">
        <f>Q620 / AA816*100</f>
        <v>0</v>
      </c>
      <c r="T620" s="130">
        <f t="shared" si="291"/>
        <v>0</v>
      </c>
      <c r="U620" s="286">
        <f t="shared" si="292"/>
        <v>0</v>
      </c>
      <c r="V620" s="121">
        <f t="shared" si="293"/>
        <v>1</v>
      </c>
      <c r="W620" s="121">
        <v>0</v>
      </c>
      <c r="X620" s="121">
        <v>1</v>
      </c>
      <c r="Y620" s="128">
        <f t="shared" si="294"/>
        <v>0</v>
      </c>
      <c r="Z620" s="128">
        <f t="shared" si="295"/>
        <v>0</v>
      </c>
      <c r="AA620" s="75"/>
      <c r="AB620" s="131">
        <f>_xll.BDH(C620,$AB$11,$D$1,$D$1)</f>
        <v>114.66</v>
      </c>
      <c r="AC620" s="131">
        <f t="shared" si="296"/>
        <v>-2.4200000000000017</v>
      </c>
      <c r="AD620" s="191">
        <f t="shared" si="297"/>
        <v>-2.1105878248735408</v>
      </c>
      <c r="AE620" s="133">
        <v>0</v>
      </c>
      <c r="AF620" s="134">
        <f>IF(D620 = D816,1,_xll.BDP(K620,$AF$11)*L620)</f>
        <v>1.2294</v>
      </c>
      <c r="AG620" s="135">
        <f>AC620*AE620*V620/AF620 / AI750</f>
        <v>0</v>
      </c>
      <c r="AH620" s="301">
        <f>AC620*AE620*V620/AF620 / AI816</f>
        <v>0</v>
      </c>
      <c r="AI620" s="78"/>
      <c r="AJ620" s="74"/>
      <c r="AK620" s="66"/>
    </row>
    <row r="621" spans="1:37" s="30" customFormat="1" ht="12" customHeight="1" x14ac:dyDescent="0.2">
      <c r="B621" s="121">
        <v>22598</v>
      </c>
      <c r="C621" s="121" t="s">
        <v>996</v>
      </c>
      <c r="D621" s="121" t="str">
        <f>_xll.BDP(C621,$D$11)</f>
        <v>USD</v>
      </c>
      <c r="E621" s="121" t="s">
        <v>1070</v>
      </c>
      <c r="F621" s="122">
        <f>_xll.BDP(C621,$F$11)</f>
        <v>311.16000000000003</v>
      </c>
      <c r="G621" s="122">
        <f>_xll.BDP(C621,$G$11)</f>
        <v>311.16000000000003</v>
      </c>
      <c r="H621" s="123">
        <f t="shared" si="287"/>
        <v>0</v>
      </c>
      <c r="I621" s="124">
        <f t="shared" si="288"/>
        <v>0</v>
      </c>
      <c r="J621" s="125">
        <v>0</v>
      </c>
      <c r="K621" s="121" t="str">
        <f>CONCATENATE(D816,D621, " Curncy")</f>
        <v>EURUSD Curncy</v>
      </c>
      <c r="L621" s="121">
        <f>IF(D621 = D816,1,_xll.BDP(K621,$L$11))</f>
        <v>1</v>
      </c>
      <c r="M621" s="264">
        <f>IF(D621 = D816,1,_xll.BDP(K621,$M$11)*L621)</f>
        <v>1.2327999999999999</v>
      </c>
      <c r="N621" s="127">
        <f t="shared" si="289"/>
        <v>0</v>
      </c>
      <c r="O621" s="128">
        <f>N621 / AA750</f>
        <v>0</v>
      </c>
      <c r="P621" s="276">
        <f>N621 / AA816</f>
        <v>0</v>
      </c>
      <c r="Q621" s="129">
        <f t="shared" si="290"/>
        <v>0</v>
      </c>
      <c r="R621" s="130">
        <f>Q621 / AA750*100</f>
        <v>0</v>
      </c>
      <c r="S621" s="286">
        <f>Q621 / AA816*100</f>
        <v>0</v>
      </c>
      <c r="T621" s="130">
        <f t="shared" si="291"/>
        <v>0</v>
      </c>
      <c r="U621" s="286">
        <f t="shared" si="292"/>
        <v>0</v>
      </c>
      <c r="V621" s="121">
        <f t="shared" si="293"/>
        <v>1</v>
      </c>
      <c r="W621" s="121">
        <v>0</v>
      </c>
      <c r="X621" s="121">
        <v>1</v>
      </c>
      <c r="Y621" s="128">
        <f t="shared" si="294"/>
        <v>0</v>
      </c>
      <c r="Z621" s="128">
        <f t="shared" si="295"/>
        <v>0</v>
      </c>
      <c r="AA621" s="75"/>
      <c r="AB621" s="131">
        <f>_xll.BDH(C621,$AB$11,$D$1,$D$1)</f>
        <v>322.95999999999998</v>
      </c>
      <c r="AC621" s="131">
        <f t="shared" si="296"/>
        <v>-11.799999999999955</v>
      </c>
      <c r="AD621" s="191">
        <f t="shared" si="297"/>
        <v>-3.6537032449838849</v>
      </c>
      <c r="AE621" s="133">
        <v>0</v>
      </c>
      <c r="AF621" s="134">
        <f>IF(D621 = D816,1,_xll.BDP(K621,$AF$11)*L621)</f>
        <v>1.2294</v>
      </c>
      <c r="AG621" s="135">
        <f>AC621*AE621*V621/AF621 / AI750</f>
        <v>0</v>
      </c>
      <c r="AH621" s="301">
        <f>AC621*AE621*V621/AF621 / AI816</f>
        <v>0</v>
      </c>
      <c r="AI621" s="78"/>
      <c r="AJ621" s="74"/>
      <c r="AK621" s="66"/>
    </row>
    <row r="622" spans="1:37" s="30" customFormat="1" ht="12" customHeight="1" x14ac:dyDescent="0.2">
      <c r="B622" s="121">
        <v>774</v>
      </c>
      <c r="C622" s="121" t="s">
        <v>993</v>
      </c>
      <c r="D622" s="121" t="str">
        <f>_xll.BDP(C622,$D$11)</f>
        <v>USD</v>
      </c>
      <c r="E622" s="121" t="s">
        <v>1067</v>
      </c>
      <c r="F622" s="122">
        <f>_xll.BDP(C622,$F$11)</f>
        <v>15.55</v>
      </c>
      <c r="G622" s="122">
        <f>_xll.BDP(C622,$G$11)</f>
        <v>15.55</v>
      </c>
      <c r="H622" s="123">
        <f t="shared" si="287"/>
        <v>0</v>
      </c>
      <c r="I622" s="124">
        <f t="shared" si="288"/>
        <v>0</v>
      </c>
      <c r="J622" s="125">
        <v>0</v>
      </c>
      <c r="K622" s="121" t="str">
        <f>CONCATENATE(D816,D622, " Curncy")</f>
        <v>EURUSD Curncy</v>
      </c>
      <c r="L622" s="121">
        <f>IF(D622 = D816,1,_xll.BDP(K622,$L$11))</f>
        <v>1</v>
      </c>
      <c r="M622" s="264">
        <f>IF(D622 = D816,1,_xll.BDP(K622,$M$11)*L622)</f>
        <v>1.2327999999999999</v>
      </c>
      <c r="N622" s="127">
        <f t="shared" si="289"/>
        <v>0</v>
      </c>
      <c r="O622" s="128">
        <f>N622 / AA750</f>
        <v>0</v>
      </c>
      <c r="P622" s="276">
        <f>N622 / AA816</f>
        <v>0</v>
      </c>
      <c r="Q622" s="129">
        <f t="shared" si="290"/>
        <v>0</v>
      </c>
      <c r="R622" s="130">
        <f>Q622 / AA750*100</f>
        <v>0</v>
      </c>
      <c r="S622" s="286">
        <f>Q622 / AA816*100</f>
        <v>0</v>
      </c>
      <c r="T622" s="130">
        <f t="shared" si="291"/>
        <v>0</v>
      </c>
      <c r="U622" s="286">
        <f t="shared" si="292"/>
        <v>0</v>
      </c>
      <c r="V622" s="121">
        <f t="shared" si="293"/>
        <v>1</v>
      </c>
      <c r="W622" s="121">
        <v>0</v>
      </c>
      <c r="X622" s="121">
        <v>1</v>
      </c>
      <c r="Y622" s="128">
        <f t="shared" si="294"/>
        <v>0</v>
      </c>
      <c r="Z622" s="128">
        <f t="shared" si="295"/>
        <v>0</v>
      </c>
      <c r="AA622" s="75"/>
      <c r="AB622" s="131">
        <f>_xll.BDH(C622,$AB$11,$D$1,$D$1)</f>
        <v>14.65</v>
      </c>
      <c r="AC622" s="131">
        <f t="shared" si="296"/>
        <v>0.90000000000000036</v>
      </c>
      <c r="AD622" s="191">
        <f t="shared" si="297"/>
        <v>6.1433447098976135</v>
      </c>
      <c r="AE622" s="133">
        <v>0</v>
      </c>
      <c r="AF622" s="134">
        <f>IF(D622 = D816,1,_xll.BDP(K622,$AF$11)*L622)</f>
        <v>1.2294</v>
      </c>
      <c r="AG622" s="135">
        <f>AC622*AE622*V622/AF622 / AI750</f>
        <v>0</v>
      </c>
      <c r="AH622" s="301">
        <f>AC622*AE622*V622/AF622 / AI816</f>
        <v>0</v>
      </c>
      <c r="AI622" s="78"/>
      <c r="AJ622" s="74"/>
      <c r="AK622" s="66"/>
    </row>
    <row r="623" spans="1:37" s="30" customFormat="1" ht="12" customHeight="1" x14ac:dyDescent="0.2">
      <c r="B623" s="121">
        <v>20173</v>
      </c>
      <c r="C623" s="121" t="s">
        <v>66</v>
      </c>
      <c r="D623" s="121" t="str">
        <f>_xll.BDP(C623,$D$11)</f>
        <v>USD</v>
      </c>
      <c r="E623" s="121" t="s">
        <v>341</v>
      </c>
      <c r="F623" s="122">
        <f>_xll.BDP(C623,$F$11)</f>
        <v>38.549999999999997</v>
      </c>
      <c r="G623" s="122">
        <f>_xll.BDP(C623,$G$11)</f>
        <v>38.549999999999997</v>
      </c>
      <c r="H623" s="123">
        <f t="shared" si="287"/>
        <v>0</v>
      </c>
      <c r="I623" s="124">
        <f t="shared" si="288"/>
        <v>0</v>
      </c>
      <c r="J623" s="125">
        <v>-132500</v>
      </c>
      <c r="K623" s="121" t="str">
        <f>CONCATENATE(D816,D623, " Curncy")</f>
        <v>EURUSD Curncy</v>
      </c>
      <c r="L623" s="121">
        <f>IF(D623 = D816,1,_xll.BDP(K623,$L$11))</f>
        <v>1</v>
      </c>
      <c r="M623" s="264">
        <f>IF(D623 = D816,1,_xll.BDP(K623,$M$11)*L623)</f>
        <v>1.2327999999999999</v>
      </c>
      <c r="N623" s="127">
        <f t="shared" si="289"/>
        <v>0</v>
      </c>
      <c r="O623" s="128">
        <f>N623 / AA750</f>
        <v>0</v>
      </c>
      <c r="P623" s="276">
        <f>N623 / AA816</f>
        <v>0</v>
      </c>
      <c r="Q623" s="129">
        <f t="shared" si="290"/>
        <v>-4143311.972744971</v>
      </c>
      <c r="R623" s="130">
        <f>Q623 / AA750*100</f>
        <v>-2.5085867626051792</v>
      </c>
      <c r="S623" s="286">
        <f>Q623 / AA816*100</f>
        <v>-2.3131918501219024</v>
      </c>
      <c r="T623" s="130">
        <f t="shared" si="291"/>
        <v>-2.5085867626051792</v>
      </c>
      <c r="U623" s="286">
        <f t="shared" si="292"/>
        <v>0</v>
      </c>
      <c r="V623" s="121">
        <f t="shared" si="293"/>
        <v>1</v>
      </c>
      <c r="W623" s="121">
        <v>0</v>
      </c>
      <c r="X623" s="121">
        <v>1</v>
      </c>
      <c r="Y623" s="128">
        <f t="shared" si="294"/>
        <v>0</v>
      </c>
      <c r="Z623" s="128">
        <f t="shared" si="295"/>
        <v>0</v>
      </c>
      <c r="AA623" s="75"/>
      <c r="AB623" s="131">
        <f>_xll.BDH(C623,$AB$11,$D$1,$D$1)</f>
        <v>40.6</v>
      </c>
      <c r="AC623" s="131">
        <f t="shared" si="296"/>
        <v>-2.0500000000000043</v>
      </c>
      <c r="AD623" s="191">
        <f t="shared" si="297"/>
        <v>-5.0492610837438532</v>
      </c>
      <c r="AE623" s="133">
        <v>-132500</v>
      </c>
      <c r="AF623" s="134">
        <f>IF(D623 = D816,1,_xll.BDP(K623,$AF$11)*L623)</f>
        <v>1.2294</v>
      </c>
      <c r="AG623" s="135">
        <f>AC623*AE623*V623/AF623 / AI750</f>
        <v>1.3283888201742699E-3</v>
      </c>
      <c r="AH623" s="301">
        <f>AC623*AE623*V623/AF623 / AI816</f>
        <v>1.2254999787304729E-3</v>
      </c>
      <c r="AI623" s="78"/>
      <c r="AJ623" s="74"/>
      <c r="AK623" s="66"/>
    </row>
    <row r="624" spans="1:37" s="30" customFormat="1" ht="12" customHeight="1" x14ac:dyDescent="0.2">
      <c r="B624" s="121">
        <v>19603</v>
      </c>
      <c r="C624" s="121" t="s">
        <v>998</v>
      </c>
      <c r="D624" s="121" t="str">
        <f>_xll.BDP(C624,$D$11)</f>
        <v>USD</v>
      </c>
      <c r="E624" s="121" t="s">
        <v>1072</v>
      </c>
      <c r="F624" s="122">
        <f>_xll.BDP(C624,$F$11)</f>
        <v>41.01</v>
      </c>
      <c r="G624" s="122">
        <f>_xll.BDP(C624,$G$11)</f>
        <v>41.01</v>
      </c>
      <c r="H624" s="123">
        <f t="shared" si="287"/>
        <v>0</v>
      </c>
      <c r="I624" s="124">
        <f t="shared" si="288"/>
        <v>0</v>
      </c>
      <c r="J624" s="125">
        <v>0</v>
      </c>
      <c r="K624" s="121" t="str">
        <f>CONCATENATE(D816,D624, " Curncy")</f>
        <v>EURUSD Curncy</v>
      </c>
      <c r="L624" s="121">
        <f>IF(D624 = D816,1,_xll.BDP(K624,$L$11))</f>
        <v>1</v>
      </c>
      <c r="M624" s="264">
        <f>IF(D624 = D816,1,_xll.BDP(K624,$M$11)*L624)</f>
        <v>1.2327999999999999</v>
      </c>
      <c r="N624" s="127">
        <f t="shared" si="289"/>
        <v>0</v>
      </c>
      <c r="O624" s="128">
        <f>N624 / AA750</f>
        <v>0</v>
      </c>
      <c r="P624" s="276">
        <f>N624 / AA816</f>
        <v>0</v>
      </c>
      <c r="Q624" s="129">
        <f t="shared" si="290"/>
        <v>0</v>
      </c>
      <c r="R624" s="130">
        <f>Q624 / AA750*100</f>
        <v>0</v>
      </c>
      <c r="S624" s="286">
        <f>Q624 / AA816*100</f>
        <v>0</v>
      </c>
      <c r="T624" s="130">
        <f t="shared" si="291"/>
        <v>0</v>
      </c>
      <c r="U624" s="286">
        <f t="shared" si="292"/>
        <v>0</v>
      </c>
      <c r="V624" s="121">
        <f t="shared" si="293"/>
        <v>1</v>
      </c>
      <c r="W624" s="121">
        <v>0</v>
      </c>
      <c r="X624" s="121">
        <v>1</v>
      </c>
      <c r="Y624" s="128">
        <f t="shared" si="294"/>
        <v>0</v>
      </c>
      <c r="Z624" s="128">
        <f t="shared" si="295"/>
        <v>0</v>
      </c>
      <c r="AA624" s="75"/>
      <c r="AB624" s="131">
        <f>_xll.BDH(C624,$AB$11,$D$1,$D$1)</f>
        <v>42.68</v>
      </c>
      <c r="AC624" s="131">
        <f t="shared" si="296"/>
        <v>-1.6700000000000017</v>
      </c>
      <c r="AD624" s="191">
        <f t="shared" si="297"/>
        <v>-3.9128397375820101</v>
      </c>
      <c r="AE624" s="133">
        <v>0</v>
      </c>
      <c r="AF624" s="134">
        <f>IF(D624 = D816,1,_xll.BDP(K624,$AF$11)*L624)</f>
        <v>1.2294</v>
      </c>
      <c r="AG624" s="135">
        <f>AC624*AE624*V624/AF624 / AI750</f>
        <v>0</v>
      </c>
      <c r="AH624" s="301">
        <f>AC624*AE624*V624/AF624 / AI816</f>
        <v>0</v>
      </c>
      <c r="AI624" s="78"/>
      <c r="AJ624" s="74"/>
      <c r="AK624" s="66"/>
    </row>
    <row r="625" spans="2:37" s="30" customFormat="1" ht="12" customHeight="1" x14ac:dyDescent="0.2">
      <c r="B625" s="121">
        <v>2979</v>
      </c>
      <c r="C625" s="121" t="s">
        <v>999</v>
      </c>
      <c r="D625" s="121" t="str">
        <f>_xll.BDP(C625,$D$11)</f>
        <v>USD</v>
      </c>
      <c r="E625" s="121" t="s">
        <v>1073</v>
      </c>
      <c r="F625" s="122">
        <f>_xll.BDP(C625,$F$11)</f>
        <v>67.709999999999994</v>
      </c>
      <c r="G625" s="122">
        <f>_xll.BDP(C625,$G$11)</f>
        <v>67.709999999999994</v>
      </c>
      <c r="H625" s="123">
        <f t="shared" si="287"/>
        <v>0</v>
      </c>
      <c r="I625" s="124">
        <f t="shared" si="288"/>
        <v>0</v>
      </c>
      <c r="J625" s="125">
        <v>0</v>
      </c>
      <c r="K625" s="121" t="str">
        <f>CONCATENATE(D816,D625, " Curncy")</f>
        <v>EURUSD Curncy</v>
      </c>
      <c r="L625" s="121">
        <f>IF(D625 = D816,1,_xll.BDP(K625,$L$11))</f>
        <v>1</v>
      </c>
      <c r="M625" s="264">
        <f>IF(D625 = D816,1,_xll.BDP(K625,$M$11)*L625)</f>
        <v>1.2327999999999999</v>
      </c>
      <c r="N625" s="127">
        <f t="shared" si="289"/>
        <v>0</v>
      </c>
      <c r="O625" s="128">
        <f>N625 / AA750</f>
        <v>0</v>
      </c>
      <c r="P625" s="276">
        <f>N625 / AA816</f>
        <v>0</v>
      </c>
      <c r="Q625" s="129">
        <f t="shared" si="290"/>
        <v>0</v>
      </c>
      <c r="R625" s="130">
        <f>Q625 / AA750*100</f>
        <v>0</v>
      </c>
      <c r="S625" s="286">
        <f>Q625 / AA816*100</f>
        <v>0</v>
      </c>
      <c r="T625" s="130">
        <f t="shared" si="291"/>
        <v>0</v>
      </c>
      <c r="U625" s="286">
        <f t="shared" si="292"/>
        <v>0</v>
      </c>
      <c r="V625" s="121">
        <f t="shared" si="293"/>
        <v>1</v>
      </c>
      <c r="W625" s="121">
        <v>0</v>
      </c>
      <c r="X625" s="121">
        <v>1</v>
      </c>
      <c r="Y625" s="128">
        <f t="shared" si="294"/>
        <v>0</v>
      </c>
      <c r="Z625" s="128">
        <f t="shared" si="295"/>
        <v>0</v>
      </c>
      <c r="AA625" s="75"/>
      <c r="AB625" s="131">
        <f>_xll.BDH(C625,$AB$11,$D$1,$D$1)</f>
        <v>68.28</v>
      </c>
      <c r="AC625" s="131">
        <f t="shared" si="296"/>
        <v>-0.57000000000000739</v>
      </c>
      <c r="AD625" s="191">
        <f t="shared" si="297"/>
        <v>-0.83479789103691771</v>
      </c>
      <c r="AE625" s="133">
        <v>0</v>
      </c>
      <c r="AF625" s="134">
        <f>IF(D625 = D816,1,_xll.BDP(K625,$AF$11)*L625)</f>
        <v>1.2294</v>
      </c>
      <c r="AG625" s="135">
        <f>AC625*AE625*V625/AF625 / AI750</f>
        <v>0</v>
      </c>
      <c r="AH625" s="301">
        <f>AC625*AE625*V625/AF625 / AI816</f>
        <v>0</v>
      </c>
      <c r="AI625" s="78"/>
      <c r="AJ625" s="74"/>
      <c r="AK625" s="66"/>
    </row>
    <row r="626" spans="2:37" s="30" customFormat="1" ht="12" customHeight="1" x14ac:dyDescent="0.2">
      <c r="B626" s="121">
        <v>949</v>
      </c>
      <c r="C626" s="121" t="s">
        <v>1000</v>
      </c>
      <c r="D626" s="121" t="str">
        <f>_xll.BDP(C626,$D$11)</f>
        <v>USD</v>
      </c>
      <c r="E626" s="121" t="s">
        <v>1074</v>
      </c>
      <c r="F626" s="122">
        <f>_xll.BDP(C626,$F$11)</f>
        <v>48.41</v>
      </c>
      <c r="G626" s="122">
        <f>_xll.BDP(C626,$G$11)</f>
        <v>48.41</v>
      </c>
      <c r="H626" s="123">
        <f t="shared" si="287"/>
        <v>0</v>
      </c>
      <c r="I626" s="124">
        <f t="shared" si="288"/>
        <v>0</v>
      </c>
      <c r="J626" s="125">
        <v>0</v>
      </c>
      <c r="K626" s="121" t="str">
        <f>CONCATENATE(D816,D626, " Curncy")</f>
        <v>EURUSD Curncy</v>
      </c>
      <c r="L626" s="121">
        <f>IF(D626 = D816,1,_xll.BDP(K626,$L$11))</f>
        <v>1</v>
      </c>
      <c r="M626" s="264">
        <f>IF(D626 = D816,1,_xll.BDP(K626,$M$11)*L626)</f>
        <v>1.2327999999999999</v>
      </c>
      <c r="N626" s="127">
        <f t="shared" si="289"/>
        <v>0</v>
      </c>
      <c r="O626" s="128">
        <f>N626 / AA750</f>
        <v>0</v>
      </c>
      <c r="P626" s="276">
        <f>N626 / AA816</f>
        <v>0</v>
      </c>
      <c r="Q626" s="129">
        <f t="shared" si="290"/>
        <v>0</v>
      </c>
      <c r="R626" s="130">
        <f>Q626 / AA750*100</f>
        <v>0</v>
      </c>
      <c r="S626" s="286">
        <f>Q626 / AA816*100</f>
        <v>0</v>
      </c>
      <c r="T626" s="130">
        <f t="shared" si="291"/>
        <v>0</v>
      </c>
      <c r="U626" s="286">
        <f t="shared" si="292"/>
        <v>0</v>
      </c>
      <c r="V626" s="121">
        <f t="shared" si="293"/>
        <v>1</v>
      </c>
      <c r="W626" s="121">
        <v>0</v>
      </c>
      <c r="X626" s="121">
        <v>1</v>
      </c>
      <c r="Y626" s="128">
        <f t="shared" si="294"/>
        <v>0</v>
      </c>
      <c r="Z626" s="128">
        <f t="shared" si="295"/>
        <v>0</v>
      </c>
      <c r="AA626" s="75"/>
      <c r="AB626" s="131">
        <f>_xll.BDH(C626,$AB$11,$D$1,$D$1)</f>
        <v>49.15</v>
      </c>
      <c r="AC626" s="131">
        <f t="shared" si="296"/>
        <v>-0.74000000000000199</v>
      </c>
      <c r="AD626" s="191">
        <f t="shared" si="297"/>
        <v>-1.5055951169888138</v>
      </c>
      <c r="AE626" s="133">
        <v>0</v>
      </c>
      <c r="AF626" s="134">
        <f>IF(D626 = D816,1,_xll.BDP(K626,$AF$11)*L626)</f>
        <v>1.2294</v>
      </c>
      <c r="AG626" s="135">
        <f>AC626*AE626*V626/AF626 / AI750</f>
        <v>0</v>
      </c>
      <c r="AH626" s="301">
        <f>AC626*AE626*V626/AF626 / AI816</f>
        <v>0</v>
      </c>
      <c r="AI626" s="78"/>
      <c r="AJ626" s="74"/>
      <c r="AK626" s="66"/>
    </row>
    <row r="627" spans="2:37" s="30" customFormat="1" ht="12" customHeight="1" x14ac:dyDescent="0.2">
      <c r="B627" s="121">
        <v>23421</v>
      </c>
      <c r="C627" s="121" t="s">
        <v>364</v>
      </c>
      <c r="D627" s="121" t="str">
        <f>_xll.BDP(C627,$D$11)</f>
        <v>USD</v>
      </c>
      <c r="E627" s="121" t="s">
        <v>365</v>
      </c>
      <c r="F627" s="122">
        <f>_xll.BDP(C627,$F$11)</f>
        <v>17.68</v>
      </c>
      <c r="G627" s="122">
        <f>_xll.BDP(C627,$G$11)</f>
        <v>17.68</v>
      </c>
      <c r="H627" s="123">
        <f t="shared" si="287"/>
        <v>0</v>
      </c>
      <c r="I627" s="124">
        <f t="shared" si="288"/>
        <v>0</v>
      </c>
      <c r="J627" s="125">
        <v>-138000</v>
      </c>
      <c r="K627" s="121" t="str">
        <f>CONCATENATE(D816,D627, " Curncy")</f>
        <v>EURUSD Curncy</v>
      </c>
      <c r="L627" s="121">
        <f>IF(D627 = D816,1,_xll.BDP(K627,$L$11))</f>
        <v>1</v>
      </c>
      <c r="M627" s="264">
        <f>IF(D627 = D816,1,_xll.BDP(K627,$M$11)*L627)</f>
        <v>1.2327999999999999</v>
      </c>
      <c r="N627" s="127">
        <f t="shared" si="289"/>
        <v>0</v>
      </c>
      <c r="O627" s="128">
        <f>N627 / AA750</f>
        <v>0</v>
      </c>
      <c r="P627" s="276">
        <f>N627 / AA816</f>
        <v>0</v>
      </c>
      <c r="Q627" s="129">
        <f t="shared" si="290"/>
        <v>-1979104.4776119404</v>
      </c>
      <c r="R627" s="130">
        <f>Q627 / AA750*100</f>
        <v>-1.1982576564372893</v>
      </c>
      <c r="S627" s="286">
        <f>Q627 / AA816*100</f>
        <v>-1.1049248471431707</v>
      </c>
      <c r="T627" s="130">
        <f t="shared" si="291"/>
        <v>-1.1982576564372893</v>
      </c>
      <c r="U627" s="286">
        <f t="shared" si="292"/>
        <v>0</v>
      </c>
      <c r="V627" s="121">
        <f t="shared" si="293"/>
        <v>1</v>
      </c>
      <c r="W627" s="121">
        <v>0</v>
      </c>
      <c r="X627" s="121">
        <v>1</v>
      </c>
      <c r="Y627" s="128">
        <f t="shared" si="294"/>
        <v>0</v>
      </c>
      <c r="Z627" s="128">
        <f t="shared" si="295"/>
        <v>0</v>
      </c>
      <c r="AA627" s="75"/>
      <c r="AB627" s="131">
        <f>_xll.BDH(C627,$AB$11,$D$1,$D$1)</f>
        <v>18.29</v>
      </c>
      <c r="AC627" s="131">
        <f t="shared" si="296"/>
        <v>-0.60999999999999943</v>
      </c>
      <c r="AD627" s="191">
        <f t="shared" si="297"/>
        <v>-3.3351558228540155</v>
      </c>
      <c r="AE627" s="133">
        <v>-138000</v>
      </c>
      <c r="AF627" s="134">
        <f>IF(D627 = D816,1,_xll.BDP(K627,$AF$11)*L627)</f>
        <v>1.2294</v>
      </c>
      <c r="AG627" s="135">
        <f>AC627*AE627*V627/AF627 / AI750</f>
        <v>4.1168438428815349E-4</v>
      </c>
      <c r="AH627" s="301">
        <f>AC627*AE627*V627/AF627 / AI816</f>
        <v>3.7979783970374921E-4</v>
      </c>
      <c r="AI627" s="78"/>
      <c r="AJ627" s="74"/>
      <c r="AK627" s="66"/>
    </row>
    <row r="628" spans="2:37" s="30" customFormat="1" ht="12" customHeight="1" x14ac:dyDescent="0.2">
      <c r="B628" s="121">
        <v>24308</v>
      </c>
      <c r="C628" s="121" t="s">
        <v>65</v>
      </c>
      <c r="D628" s="121" t="str">
        <f>_xll.BDP(C628,$D$11)</f>
        <v>USD</v>
      </c>
      <c r="E628" s="121" t="s">
        <v>340</v>
      </c>
      <c r="F628" s="122">
        <f>_xll.BDP(C628,$F$11)</f>
        <v>322.95999999999998</v>
      </c>
      <c r="G628" s="122">
        <f>_xll.BDP(C628,$G$11)</f>
        <v>322.95999999999998</v>
      </c>
      <c r="H628" s="123">
        <f t="shared" ref="H628:H659" si="298">IF(OR(OR(G628="#N/A N/A",G628="#N/A Real Time"),OR(F628="#N/A N/A",F628="#N/A Real Time")),0,  G628 - F628)</f>
        <v>0</v>
      </c>
      <c r="I628" s="124">
        <f t="shared" ref="I628:I659" si="299">IF(OR(F628=0,F628="#N/A N/A"),0,H628 / F628*100)</f>
        <v>0</v>
      </c>
      <c r="J628" s="125">
        <v>-17800</v>
      </c>
      <c r="K628" s="121" t="str">
        <f>CONCATENATE(D816,D628, " Curncy")</f>
        <v>EURUSD Curncy</v>
      </c>
      <c r="L628" s="121">
        <f>IF(D628 = D816,1,_xll.BDP(K628,$L$11))</f>
        <v>1</v>
      </c>
      <c r="M628" s="264">
        <f>IF(D628 = D816,1,_xll.BDP(K628,$M$11)*L628)</f>
        <v>1.2327999999999999</v>
      </c>
      <c r="N628" s="127">
        <f t="shared" ref="N628:N659" si="300">H628*J628*V628/M628</f>
        <v>0</v>
      </c>
      <c r="O628" s="128">
        <f>N628 / AA750</f>
        <v>0</v>
      </c>
      <c r="P628" s="276">
        <f>N628 / AA816</f>
        <v>0</v>
      </c>
      <c r="Q628" s="129">
        <f t="shared" ref="Q628:Q659" si="301">IF(J628=0,0,G628*J628*V628/M628)</f>
        <v>-4663114.8604802079</v>
      </c>
      <c r="R628" s="130">
        <f>Q628 / AA750*100</f>
        <v>-2.8233037455198575</v>
      </c>
      <c r="S628" s="286">
        <f>Q628 / AA816*100</f>
        <v>-2.6033953905476506</v>
      </c>
      <c r="T628" s="130">
        <f t="shared" ref="T628:T659" si="302">IF(S628&lt;0,R628,0)</f>
        <v>-2.8233037455198575</v>
      </c>
      <c r="U628" s="286">
        <f t="shared" ref="U628:U659" si="303">IF(S628&gt;0,R628,0)</f>
        <v>0</v>
      </c>
      <c r="V628" s="121">
        <f t="shared" ref="V628:V659" si="304">IF(EXACT(D628,UPPER(D628)),1,0.01)/X628</f>
        <v>1</v>
      </c>
      <c r="W628" s="121">
        <v>0</v>
      </c>
      <c r="X628" s="121">
        <v>1</v>
      </c>
      <c r="Y628" s="128">
        <f t="shared" ref="Y628:Y659" si="305">IF(AND(S628&lt;0,O628&gt;0),O628,0)</f>
        <v>0</v>
      </c>
      <c r="Z628" s="128">
        <f t="shared" ref="Z628:Z659" si="306">IF(AND(S628&gt;0,O628&gt;0),O628,0)</f>
        <v>0</v>
      </c>
      <c r="AA628" s="75"/>
      <c r="AB628" s="131">
        <f>_xll.BDH(C628,$AB$11,$D$1,$D$1)</f>
        <v>328.76</v>
      </c>
      <c r="AC628" s="131">
        <f t="shared" ref="AC628:AC659" si="307">IF(OR(OR(F628="#N/A N/A",F628="#N/A Real Time"),OR(AB628="#N/A N/A",AB628="#N/A Real Time")),0,  F628 - AB628)</f>
        <v>-5.8000000000000114</v>
      </c>
      <c r="AD628" s="191">
        <f t="shared" ref="AD628:AD659" si="308">IF(OR(AB628=0,AB628="#N/A N/A"),0,AC628 / AB628*100)</f>
        <v>-1.7642048911059773</v>
      </c>
      <c r="AE628" s="133">
        <v>-17800</v>
      </c>
      <c r="AF628" s="134">
        <f>IF(D628 = D816,1,_xll.BDP(K628,$AF$11)*L628)</f>
        <v>1.2294</v>
      </c>
      <c r="AG628" s="135">
        <f>AC628*AE628*V628/AF628 / AI750</f>
        <v>5.0489778847599307E-4</v>
      </c>
      <c r="AH628" s="301">
        <f>AC628*AE628*V628/AF628 / AI816</f>
        <v>4.6579150595171283E-4</v>
      </c>
      <c r="AI628" s="78"/>
      <c r="AJ628" s="74"/>
      <c r="AK628" s="66"/>
    </row>
    <row r="629" spans="2:37" s="30" customFormat="1" ht="12" customHeight="1" x14ac:dyDescent="0.2">
      <c r="B629" s="121">
        <v>18473</v>
      </c>
      <c r="C629" s="121" t="s">
        <v>1002</v>
      </c>
      <c r="D629" s="121" t="str">
        <f>_xll.BDP(C629,$D$11)</f>
        <v>USD</v>
      </c>
      <c r="E629" s="121" t="s">
        <v>1076</v>
      </c>
      <c r="F629" s="122">
        <f>_xll.BDP(C629,$F$11)</f>
        <v>24.99</v>
      </c>
      <c r="G629" s="122">
        <f>_xll.BDP(C629,$G$11)</f>
        <v>24.99</v>
      </c>
      <c r="H629" s="123">
        <f t="shared" si="298"/>
        <v>0</v>
      </c>
      <c r="I629" s="124">
        <f t="shared" si="299"/>
        <v>0</v>
      </c>
      <c r="J629" s="125">
        <v>0</v>
      </c>
      <c r="K629" s="121" t="str">
        <f>CONCATENATE(D816,D629, " Curncy")</f>
        <v>EURUSD Curncy</v>
      </c>
      <c r="L629" s="121">
        <f>IF(D629 = D816,1,_xll.BDP(K629,$L$11))</f>
        <v>1</v>
      </c>
      <c r="M629" s="264">
        <f>IF(D629 = D816,1,_xll.BDP(K629,$M$11)*L629)</f>
        <v>1.2327999999999999</v>
      </c>
      <c r="N629" s="127">
        <f t="shared" si="300"/>
        <v>0</v>
      </c>
      <c r="O629" s="128">
        <f>N629 / AA750</f>
        <v>0</v>
      </c>
      <c r="P629" s="276">
        <f>N629 / AA816</f>
        <v>0</v>
      </c>
      <c r="Q629" s="129">
        <f t="shared" si="301"/>
        <v>0</v>
      </c>
      <c r="R629" s="130">
        <f>Q629 / AA750*100</f>
        <v>0</v>
      </c>
      <c r="S629" s="286">
        <f>Q629 / AA816*100</f>
        <v>0</v>
      </c>
      <c r="T629" s="130">
        <f t="shared" si="302"/>
        <v>0</v>
      </c>
      <c r="U629" s="286">
        <f t="shared" si="303"/>
        <v>0</v>
      </c>
      <c r="V629" s="121">
        <f t="shared" si="304"/>
        <v>1</v>
      </c>
      <c r="W629" s="121">
        <v>0</v>
      </c>
      <c r="X629" s="121">
        <v>1</v>
      </c>
      <c r="Y629" s="128">
        <f t="shared" si="305"/>
        <v>0</v>
      </c>
      <c r="Z629" s="128">
        <f t="shared" si="306"/>
        <v>0</v>
      </c>
      <c r="AA629" s="75"/>
      <c r="AB629" s="131">
        <f>_xll.BDH(C629,$AB$11,$D$1,$D$1)</f>
        <v>25.19</v>
      </c>
      <c r="AC629" s="131">
        <f t="shared" si="307"/>
        <v>-0.20000000000000284</v>
      </c>
      <c r="AD629" s="191">
        <f t="shared" si="308"/>
        <v>-0.79396585946805409</v>
      </c>
      <c r="AE629" s="133">
        <v>0</v>
      </c>
      <c r="AF629" s="134">
        <f>IF(D629 = D816,1,_xll.BDP(K629,$AF$11)*L629)</f>
        <v>1.2294</v>
      </c>
      <c r="AG629" s="135">
        <f>AC629*AE629*V629/AF629 / AI750</f>
        <v>0</v>
      </c>
      <c r="AH629" s="301">
        <f>AC629*AE629*V629/AF629 / AI816</f>
        <v>0</v>
      </c>
      <c r="AI629" s="78"/>
      <c r="AJ629" s="74"/>
      <c r="AK629" s="66"/>
    </row>
    <row r="630" spans="2:37" s="30" customFormat="1" ht="12" customHeight="1" x14ac:dyDescent="0.2">
      <c r="B630" s="121">
        <v>2358</v>
      </c>
      <c r="C630" s="121" t="s">
        <v>64</v>
      </c>
      <c r="D630" s="121" t="str">
        <f>_xll.BDP(C630,$D$11)</f>
        <v>USD</v>
      </c>
      <c r="E630" s="121" t="s">
        <v>363</v>
      </c>
      <c r="F630" s="122">
        <f>_xll.BDP(C630,$F$11)</f>
        <v>51.95</v>
      </c>
      <c r="G630" s="122">
        <f>_xll.BDP(C630,$G$11)</f>
        <v>51.95</v>
      </c>
      <c r="H630" s="123">
        <f t="shared" si="298"/>
        <v>0</v>
      </c>
      <c r="I630" s="124">
        <f t="shared" si="299"/>
        <v>0</v>
      </c>
      <c r="J630" s="125">
        <v>17200</v>
      </c>
      <c r="K630" s="121" t="str">
        <f>CONCATENATE(D816,D630, " Curncy")</f>
        <v>EURUSD Curncy</v>
      </c>
      <c r="L630" s="121">
        <f>IF(D630 = D816,1,_xll.BDP(K630,$L$11))</f>
        <v>1</v>
      </c>
      <c r="M630" s="264">
        <f>IF(D630 = D816,1,_xll.BDP(K630,$M$11)*L630)</f>
        <v>1.2327999999999999</v>
      </c>
      <c r="N630" s="127">
        <f t="shared" si="300"/>
        <v>0</v>
      </c>
      <c r="O630" s="128">
        <f>N630 / AA750</f>
        <v>0</v>
      </c>
      <c r="P630" s="276">
        <f>N630 / AA816</f>
        <v>0</v>
      </c>
      <c r="Q630" s="129">
        <f t="shared" si="301"/>
        <v>724805.32121998712</v>
      </c>
      <c r="R630" s="130">
        <f>Q630 / AA750*100</f>
        <v>0.43883662302977888</v>
      </c>
      <c r="S630" s="286">
        <f>Q630 / AA816*100</f>
        <v>0.40465544786392088</v>
      </c>
      <c r="T630" s="130">
        <f t="shared" si="302"/>
        <v>0</v>
      </c>
      <c r="U630" s="286">
        <f t="shared" si="303"/>
        <v>0.43883662302977888</v>
      </c>
      <c r="V630" s="121">
        <f t="shared" si="304"/>
        <v>1</v>
      </c>
      <c r="W630" s="121">
        <v>0</v>
      </c>
      <c r="X630" s="121">
        <v>1</v>
      </c>
      <c r="Y630" s="128">
        <f t="shared" si="305"/>
        <v>0</v>
      </c>
      <c r="Z630" s="128">
        <f t="shared" si="306"/>
        <v>0</v>
      </c>
      <c r="AA630" s="75"/>
      <c r="AB630" s="131">
        <f>_xll.BDH(C630,$AB$11,$D$1,$D$1)</f>
        <v>54.26</v>
      </c>
      <c r="AC630" s="131">
        <f t="shared" si="307"/>
        <v>-2.3099999999999952</v>
      </c>
      <c r="AD630" s="191">
        <f t="shared" si="308"/>
        <v>-4.257279764098775</v>
      </c>
      <c r="AE630" s="133">
        <v>17200</v>
      </c>
      <c r="AF630" s="134">
        <f>IF(D630 = D816,1,_xll.BDP(K630,$AF$11)*L630)</f>
        <v>1.2294</v>
      </c>
      <c r="AG630" s="135">
        <f>AC630*AE630*V630/AF630 / AI750</f>
        <v>-1.943103344801247E-4</v>
      </c>
      <c r="AH630" s="301">
        <f>AC630*AE630*V630/AF630 / AI816</f>
        <v>-1.7926024907471307E-4</v>
      </c>
      <c r="AI630" s="78"/>
      <c r="AJ630" s="74"/>
      <c r="AK630" s="66"/>
    </row>
    <row r="631" spans="2:37" s="30" customFormat="1" ht="12" customHeight="1" x14ac:dyDescent="0.2">
      <c r="B631" s="121">
        <v>21137</v>
      </c>
      <c r="C631" s="121" t="s">
        <v>1003</v>
      </c>
      <c r="D631" s="121" t="str">
        <f>_xll.BDP(C631,$D$11)</f>
        <v>USD</v>
      </c>
      <c r="E631" s="121" t="s">
        <v>1077</v>
      </c>
      <c r="F631" s="122">
        <f>_xll.BDP(C631,$F$11)</f>
        <v>3.33</v>
      </c>
      <c r="G631" s="122">
        <f>_xll.BDP(C631,$G$11)</f>
        <v>3.33</v>
      </c>
      <c r="H631" s="123">
        <f t="shared" si="298"/>
        <v>0</v>
      </c>
      <c r="I631" s="124">
        <f t="shared" si="299"/>
        <v>0</v>
      </c>
      <c r="J631" s="125">
        <v>0</v>
      </c>
      <c r="K631" s="121" t="str">
        <f>CONCATENATE(D816,D631, " Curncy")</f>
        <v>EURUSD Curncy</v>
      </c>
      <c r="L631" s="121">
        <f>IF(D631 = D816,1,_xll.BDP(K631,$L$11))</f>
        <v>1</v>
      </c>
      <c r="M631" s="264">
        <f>IF(D631 = D816,1,_xll.BDP(K631,$M$11)*L631)</f>
        <v>1.2327999999999999</v>
      </c>
      <c r="N631" s="127">
        <f t="shared" si="300"/>
        <v>0</v>
      </c>
      <c r="O631" s="128">
        <f>N631 / AA750</f>
        <v>0</v>
      </c>
      <c r="P631" s="276">
        <f>N631 / AA816</f>
        <v>0</v>
      </c>
      <c r="Q631" s="129">
        <f t="shared" si="301"/>
        <v>0</v>
      </c>
      <c r="R631" s="130">
        <f>Q631 / AA750*100</f>
        <v>0</v>
      </c>
      <c r="S631" s="286">
        <f>Q631 / AA816*100</f>
        <v>0</v>
      </c>
      <c r="T631" s="130">
        <f t="shared" si="302"/>
        <v>0</v>
      </c>
      <c r="U631" s="286">
        <f t="shared" si="303"/>
        <v>0</v>
      </c>
      <c r="V631" s="121">
        <f t="shared" si="304"/>
        <v>1</v>
      </c>
      <c r="W631" s="121">
        <v>0</v>
      </c>
      <c r="X631" s="121">
        <v>1</v>
      </c>
      <c r="Y631" s="128">
        <f t="shared" si="305"/>
        <v>0</v>
      </c>
      <c r="Z631" s="128">
        <f t="shared" si="306"/>
        <v>0</v>
      </c>
      <c r="AA631" s="75"/>
      <c r="AB631" s="131">
        <f>_xll.BDH(C631,$AB$11,$D$1,$D$1)</f>
        <v>3.64</v>
      </c>
      <c r="AC631" s="131">
        <f t="shared" si="307"/>
        <v>-0.31000000000000005</v>
      </c>
      <c r="AD631" s="191">
        <f t="shared" si="308"/>
        <v>-8.5164835164835182</v>
      </c>
      <c r="AE631" s="133">
        <v>0</v>
      </c>
      <c r="AF631" s="134">
        <f>IF(D631 = D816,1,_xll.BDP(K631,$AF$11)*L631)</f>
        <v>1.2294</v>
      </c>
      <c r="AG631" s="135">
        <f>AC631*AE631*V631/AF631 / AI750</f>
        <v>0</v>
      </c>
      <c r="AH631" s="301">
        <f>AC631*AE631*V631/AF631 / AI816</f>
        <v>0</v>
      </c>
      <c r="AI631" s="78"/>
      <c r="AJ631" s="74"/>
      <c r="AK631" s="66"/>
    </row>
    <row r="632" spans="2:37" s="30" customFormat="1" ht="12" customHeight="1" x14ac:dyDescent="0.2">
      <c r="B632" s="121">
        <v>11267</v>
      </c>
      <c r="C632" s="121" t="s">
        <v>1001</v>
      </c>
      <c r="D632" s="121" t="str">
        <f>_xll.BDP(C632,$D$11)</f>
        <v>USD</v>
      </c>
      <c r="E632" s="121" t="s">
        <v>1075</v>
      </c>
      <c r="F632" s="122">
        <f>_xll.BDP(C632,$F$11)</f>
        <v>42.31</v>
      </c>
      <c r="G632" s="122">
        <f>_xll.BDP(C632,$G$11)</f>
        <v>42.31</v>
      </c>
      <c r="H632" s="123">
        <f t="shared" si="298"/>
        <v>0</v>
      </c>
      <c r="I632" s="124">
        <f t="shared" si="299"/>
        <v>0</v>
      </c>
      <c r="J632" s="125">
        <v>0</v>
      </c>
      <c r="K632" s="121" t="str">
        <f>CONCATENATE(D816,D632, " Curncy")</f>
        <v>EURUSD Curncy</v>
      </c>
      <c r="L632" s="121">
        <f>IF(D632 = D816,1,_xll.BDP(K632,$L$11))</f>
        <v>1</v>
      </c>
      <c r="M632" s="264">
        <f>IF(D632 = D816,1,_xll.BDP(K632,$M$11)*L632)</f>
        <v>1.2327999999999999</v>
      </c>
      <c r="N632" s="127">
        <f t="shared" si="300"/>
        <v>0</v>
      </c>
      <c r="O632" s="128">
        <f>N632 / AA750</f>
        <v>0</v>
      </c>
      <c r="P632" s="276">
        <f>N632 / AA816</f>
        <v>0</v>
      </c>
      <c r="Q632" s="129">
        <f t="shared" si="301"/>
        <v>0</v>
      </c>
      <c r="R632" s="130">
        <f>Q632 / AA750*100</f>
        <v>0</v>
      </c>
      <c r="S632" s="286">
        <f>Q632 / AA816*100</f>
        <v>0</v>
      </c>
      <c r="T632" s="130">
        <f t="shared" si="302"/>
        <v>0</v>
      </c>
      <c r="U632" s="286">
        <f t="shared" si="303"/>
        <v>0</v>
      </c>
      <c r="V632" s="121">
        <f t="shared" si="304"/>
        <v>1</v>
      </c>
      <c r="W632" s="121">
        <v>0</v>
      </c>
      <c r="X632" s="121">
        <v>1</v>
      </c>
      <c r="Y632" s="128">
        <f t="shared" si="305"/>
        <v>0</v>
      </c>
      <c r="Z632" s="128">
        <f t="shared" si="306"/>
        <v>0</v>
      </c>
      <c r="AA632" s="75"/>
      <c r="AB632" s="131">
        <f>_xll.BDH(C632,$AB$11,$D$1,$D$1)</f>
        <v>43.77</v>
      </c>
      <c r="AC632" s="131">
        <f t="shared" si="307"/>
        <v>-1.4600000000000009</v>
      </c>
      <c r="AD632" s="191">
        <f t="shared" si="308"/>
        <v>-3.3356180031985394</v>
      </c>
      <c r="AE632" s="133">
        <v>0</v>
      </c>
      <c r="AF632" s="134">
        <f>IF(D632 = D816,1,_xll.BDP(K632,$AF$11)*L632)</f>
        <v>1.2294</v>
      </c>
      <c r="AG632" s="135">
        <f>AC632*AE632*V632/AF632 / AI750</f>
        <v>0</v>
      </c>
      <c r="AH632" s="301">
        <f>AC632*AE632*V632/AF632 / AI816</f>
        <v>0</v>
      </c>
      <c r="AI632" s="78"/>
      <c r="AJ632" s="74"/>
      <c r="AK632" s="66"/>
    </row>
    <row r="633" spans="2:37" s="30" customFormat="1" ht="12" customHeight="1" x14ac:dyDescent="0.2">
      <c r="B633" s="121">
        <v>2582</v>
      </c>
      <c r="C633" s="121"/>
      <c r="D633" s="121" t="s">
        <v>33</v>
      </c>
      <c r="E633" s="121" t="s">
        <v>63</v>
      </c>
      <c r="F633" s="122">
        <v>0.16500000000000001</v>
      </c>
      <c r="G633" s="122">
        <v>0.16500000000000001</v>
      </c>
      <c r="H633" s="123">
        <f t="shared" si="298"/>
        <v>0</v>
      </c>
      <c r="I633" s="124">
        <f t="shared" si="299"/>
        <v>0</v>
      </c>
      <c r="J633" s="125">
        <v>6122944</v>
      </c>
      <c r="K633" s="121" t="str">
        <f>CONCATENATE(D816,D633, " Curncy")</f>
        <v>EURUSD Curncy</v>
      </c>
      <c r="L633" s="121">
        <f>IF(D633 = D816,1,_xll.BDP(K633,$L$11))</f>
        <v>1</v>
      </c>
      <c r="M633" s="264">
        <f>IF(D633 = D816,1,_xll.BDP(K633,$M$11)*L633)</f>
        <v>1.2327999999999999</v>
      </c>
      <c r="N633" s="127">
        <f t="shared" si="300"/>
        <v>0</v>
      </c>
      <c r="O633" s="128">
        <f>N633 / AA750</f>
        <v>0</v>
      </c>
      <c r="P633" s="276">
        <f>N633 / AA816</f>
        <v>0</v>
      </c>
      <c r="Q633" s="129">
        <f t="shared" si="301"/>
        <v>819504.99675535376</v>
      </c>
      <c r="R633" s="130">
        <f>Q633 / AA750*100</f>
        <v>0.49617296507540087</v>
      </c>
      <c r="S633" s="286">
        <f>Q633 / AA816*100</f>
        <v>0.45752583732495661</v>
      </c>
      <c r="T633" s="130">
        <f t="shared" si="302"/>
        <v>0</v>
      </c>
      <c r="U633" s="286">
        <f t="shared" si="303"/>
        <v>0.49617296507540087</v>
      </c>
      <c r="V633" s="121">
        <f t="shared" si="304"/>
        <v>1</v>
      </c>
      <c r="W633" s="121">
        <v>1</v>
      </c>
      <c r="X633" s="121">
        <v>1</v>
      </c>
      <c r="Y633" s="128">
        <f t="shared" si="305"/>
        <v>0</v>
      </c>
      <c r="Z633" s="128">
        <f t="shared" si="306"/>
        <v>0</v>
      </c>
      <c r="AA633" s="75"/>
      <c r="AB633" s="131">
        <v>0.16500000000000001</v>
      </c>
      <c r="AC633" s="131">
        <f t="shared" si="307"/>
        <v>0</v>
      </c>
      <c r="AD633" s="191">
        <f t="shared" si="308"/>
        <v>0</v>
      </c>
      <c r="AE633" s="133">
        <v>6122944</v>
      </c>
      <c r="AF633" s="134">
        <f>IF(D633 = D816,1,_xll.BDP(K633,$AF$11)*L633)</f>
        <v>1.2294</v>
      </c>
      <c r="AG633" s="135">
        <f>AC633*AE633*V633/AF633 / AI750</f>
        <v>0</v>
      </c>
      <c r="AH633" s="301">
        <f>AC633*AE633*V633/AF633 / AI816</f>
        <v>0</v>
      </c>
      <c r="AI633" s="78"/>
      <c r="AJ633" s="74"/>
      <c r="AK633" s="66"/>
    </row>
    <row r="634" spans="2:37" s="30" customFormat="1" ht="12" customHeight="1" x14ac:dyDescent="0.2">
      <c r="B634" s="121">
        <v>19906</v>
      </c>
      <c r="C634" s="121" t="s">
        <v>1004</v>
      </c>
      <c r="D634" s="121" t="str">
        <f>_xll.BDP(C634,$D$11)</f>
        <v>USD</v>
      </c>
      <c r="E634" s="121" t="s">
        <v>1078</v>
      </c>
      <c r="F634" s="122">
        <f>_xll.BDP(C634,$F$11)</f>
        <v>98.96</v>
      </c>
      <c r="G634" s="122">
        <f>_xll.BDP(C634,$G$11)</f>
        <v>98.96</v>
      </c>
      <c r="H634" s="123">
        <f t="shared" si="298"/>
        <v>0</v>
      </c>
      <c r="I634" s="124">
        <f t="shared" si="299"/>
        <v>0</v>
      </c>
      <c r="J634" s="125">
        <v>0</v>
      </c>
      <c r="K634" s="121" t="str">
        <f>CONCATENATE(D816,D634, " Curncy")</f>
        <v>EURUSD Curncy</v>
      </c>
      <c r="L634" s="121">
        <f>IF(D634 = D816,1,_xll.BDP(K634,$L$11))</f>
        <v>1</v>
      </c>
      <c r="M634" s="264">
        <f>IF(D634 = D816,1,_xll.BDP(K634,$M$11)*L634)</f>
        <v>1.2327999999999999</v>
      </c>
      <c r="N634" s="127">
        <f t="shared" si="300"/>
        <v>0</v>
      </c>
      <c r="O634" s="128">
        <f>N634 / AA750</f>
        <v>0</v>
      </c>
      <c r="P634" s="276">
        <f>N634 / AA816</f>
        <v>0</v>
      </c>
      <c r="Q634" s="129">
        <f t="shared" si="301"/>
        <v>0</v>
      </c>
      <c r="R634" s="130">
        <f>Q634 / AA750*100</f>
        <v>0</v>
      </c>
      <c r="S634" s="286">
        <f>Q634 / AA816*100</f>
        <v>0</v>
      </c>
      <c r="T634" s="130">
        <f t="shared" si="302"/>
        <v>0</v>
      </c>
      <c r="U634" s="286">
        <f t="shared" si="303"/>
        <v>0</v>
      </c>
      <c r="V634" s="121">
        <f t="shared" si="304"/>
        <v>1</v>
      </c>
      <c r="W634" s="121">
        <v>0</v>
      </c>
      <c r="X634" s="121">
        <v>1</v>
      </c>
      <c r="Y634" s="128">
        <f t="shared" si="305"/>
        <v>0</v>
      </c>
      <c r="Z634" s="128">
        <f t="shared" si="306"/>
        <v>0</v>
      </c>
      <c r="AA634" s="75"/>
      <c r="AB634" s="131">
        <f>_xll.BDH(C634,$AB$11,$D$1,$D$1)</f>
        <v>102.24</v>
      </c>
      <c r="AC634" s="131">
        <f t="shared" si="307"/>
        <v>-3.2800000000000011</v>
      </c>
      <c r="AD634" s="191">
        <f t="shared" si="308"/>
        <v>-3.2081377151799697</v>
      </c>
      <c r="AE634" s="133">
        <v>0</v>
      </c>
      <c r="AF634" s="134">
        <f>IF(D634 = D816,1,_xll.BDP(K634,$AF$11)*L634)</f>
        <v>1.2294</v>
      </c>
      <c r="AG634" s="135">
        <f>AC634*AE634*V634/AF634 / AI750</f>
        <v>0</v>
      </c>
      <c r="AH634" s="301">
        <f>AC634*AE634*V634/AF634 / AI816</f>
        <v>0</v>
      </c>
      <c r="AI634" s="78"/>
      <c r="AJ634" s="74"/>
      <c r="AK634" s="66"/>
    </row>
    <row r="635" spans="2:37" s="30" customFormat="1" ht="12" customHeight="1" x14ac:dyDescent="0.2">
      <c r="B635" s="121">
        <v>110</v>
      </c>
      <c r="C635" s="121" t="s">
        <v>1005</v>
      </c>
      <c r="D635" s="121" t="str">
        <f>_xll.BDP(C635,$D$11)</f>
        <v>USD</v>
      </c>
      <c r="E635" s="121" t="s">
        <v>1079</v>
      </c>
      <c r="F635" s="122">
        <f>_xll.BDP(C635,$F$11)</f>
        <v>39.36</v>
      </c>
      <c r="G635" s="122">
        <f>_xll.BDP(C635,$G$11)</f>
        <v>39.36</v>
      </c>
      <c r="H635" s="123">
        <f t="shared" si="298"/>
        <v>0</v>
      </c>
      <c r="I635" s="124">
        <f t="shared" si="299"/>
        <v>0</v>
      </c>
      <c r="J635" s="125">
        <v>0</v>
      </c>
      <c r="K635" s="121" t="str">
        <f>CONCATENATE(D816,D635, " Curncy")</f>
        <v>EURUSD Curncy</v>
      </c>
      <c r="L635" s="121">
        <f>IF(D635 = D816,1,_xll.BDP(K635,$L$11))</f>
        <v>1</v>
      </c>
      <c r="M635" s="264">
        <f>IF(D635 = D816,1,_xll.BDP(K635,$M$11)*L635)</f>
        <v>1.2327999999999999</v>
      </c>
      <c r="N635" s="127">
        <f t="shared" si="300"/>
        <v>0</v>
      </c>
      <c r="O635" s="128">
        <f>N635 / AA750</f>
        <v>0</v>
      </c>
      <c r="P635" s="276">
        <f>N635 / AA816</f>
        <v>0</v>
      </c>
      <c r="Q635" s="129">
        <f t="shared" si="301"/>
        <v>0</v>
      </c>
      <c r="R635" s="130">
        <f>Q635 / AA750*100</f>
        <v>0</v>
      </c>
      <c r="S635" s="286">
        <f>Q635 / AA816*100</f>
        <v>0</v>
      </c>
      <c r="T635" s="130">
        <f t="shared" si="302"/>
        <v>0</v>
      </c>
      <c r="U635" s="286">
        <f t="shared" si="303"/>
        <v>0</v>
      </c>
      <c r="V635" s="121">
        <f t="shared" si="304"/>
        <v>1</v>
      </c>
      <c r="W635" s="121">
        <v>0</v>
      </c>
      <c r="X635" s="121">
        <v>1</v>
      </c>
      <c r="Y635" s="128">
        <f t="shared" si="305"/>
        <v>0</v>
      </c>
      <c r="Z635" s="128">
        <f t="shared" si="306"/>
        <v>0</v>
      </c>
      <c r="AA635" s="75"/>
      <c r="AB635" s="131">
        <f>_xll.BDH(C635,$AB$11,$D$1,$D$1)</f>
        <v>40.22</v>
      </c>
      <c r="AC635" s="131">
        <f t="shared" si="307"/>
        <v>-0.85999999999999943</v>
      </c>
      <c r="AD635" s="191">
        <f t="shared" si="308"/>
        <v>-2.1382396817503717</v>
      </c>
      <c r="AE635" s="133">
        <v>0</v>
      </c>
      <c r="AF635" s="134">
        <f>IF(D635 = D816,1,_xll.BDP(K635,$AF$11)*L635)</f>
        <v>1.2294</v>
      </c>
      <c r="AG635" s="135">
        <f>AC635*AE635*V635/AF635 / AI750</f>
        <v>0</v>
      </c>
      <c r="AH635" s="301">
        <f>AC635*AE635*V635/AF635 / AI816</f>
        <v>0</v>
      </c>
      <c r="AI635" s="78"/>
      <c r="AJ635" s="74"/>
      <c r="AK635" s="66"/>
    </row>
    <row r="636" spans="2:37" s="30" customFormat="1" ht="12" customHeight="1" x14ac:dyDescent="0.2">
      <c r="B636" s="121">
        <v>20127</v>
      </c>
      <c r="C636" s="121" t="s">
        <v>1006</v>
      </c>
      <c r="D636" s="121" t="str">
        <f>_xll.BDP(C636,$D$11)</f>
        <v>USD</v>
      </c>
      <c r="E636" s="121" t="s">
        <v>1080</v>
      </c>
      <c r="F636" s="122">
        <f>_xll.BDP(C636,$F$11)</f>
        <v>102.93</v>
      </c>
      <c r="G636" s="122">
        <f>_xll.BDP(C636,$G$11)</f>
        <v>102.93</v>
      </c>
      <c r="H636" s="123">
        <f t="shared" si="298"/>
        <v>0</v>
      </c>
      <c r="I636" s="124">
        <f t="shared" si="299"/>
        <v>0</v>
      </c>
      <c r="J636" s="125">
        <v>0</v>
      </c>
      <c r="K636" s="121" t="str">
        <f>CONCATENATE(D816,D636, " Curncy")</f>
        <v>EURUSD Curncy</v>
      </c>
      <c r="L636" s="121">
        <f>IF(D636 = D816,1,_xll.BDP(K636,$L$11))</f>
        <v>1</v>
      </c>
      <c r="M636" s="264">
        <f>IF(D636 = D816,1,_xll.BDP(K636,$M$11)*L636)</f>
        <v>1.2327999999999999</v>
      </c>
      <c r="N636" s="127">
        <f t="shared" si="300"/>
        <v>0</v>
      </c>
      <c r="O636" s="128">
        <f>N636 / AA750</f>
        <v>0</v>
      </c>
      <c r="P636" s="276">
        <f>N636 / AA816</f>
        <v>0</v>
      </c>
      <c r="Q636" s="129">
        <f t="shared" si="301"/>
        <v>0</v>
      </c>
      <c r="R636" s="130">
        <f>Q636 / AA750*100</f>
        <v>0</v>
      </c>
      <c r="S636" s="286">
        <f>Q636 / AA816*100</f>
        <v>0</v>
      </c>
      <c r="T636" s="130">
        <f t="shared" si="302"/>
        <v>0</v>
      </c>
      <c r="U636" s="286">
        <f t="shared" si="303"/>
        <v>0</v>
      </c>
      <c r="V636" s="121">
        <f t="shared" si="304"/>
        <v>1</v>
      </c>
      <c r="W636" s="121">
        <v>0</v>
      </c>
      <c r="X636" s="121">
        <v>1</v>
      </c>
      <c r="Y636" s="128">
        <f t="shared" si="305"/>
        <v>0</v>
      </c>
      <c r="Z636" s="128">
        <f t="shared" si="306"/>
        <v>0</v>
      </c>
      <c r="AA636" s="75"/>
      <c r="AB636" s="131">
        <f>_xll.BDH(C636,$AB$11,$D$1,$D$1)</f>
        <v>106.33</v>
      </c>
      <c r="AC636" s="131">
        <f t="shared" si="307"/>
        <v>-3.3999999999999915</v>
      </c>
      <c r="AD636" s="191">
        <f t="shared" si="308"/>
        <v>-3.1975924010156973</v>
      </c>
      <c r="AE636" s="133">
        <v>0</v>
      </c>
      <c r="AF636" s="134">
        <f>IF(D636 = D816,1,_xll.BDP(K636,$AF$11)*L636)</f>
        <v>1.2294</v>
      </c>
      <c r="AG636" s="135">
        <f>AC636*AE636*V636/AF636 / AI750</f>
        <v>0</v>
      </c>
      <c r="AH636" s="301">
        <f>AC636*AE636*V636/AF636 / AI816</f>
        <v>0</v>
      </c>
      <c r="AI636" s="78"/>
      <c r="AJ636" s="74"/>
      <c r="AK636" s="66"/>
    </row>
    <row r="637" spans="2:37" s="30" customFormat="1" ht="12" customHeight="1" x14ac:dyDescent="0.2">
      <c r="B637" s="121">
        <v>1418</v>
      </c>
      <c r="C637" s="121" t="s">
        <v>1007</v>
      </c>
      <c r="D637" s="121" t="str">
        <f>_xll.BDP(C637,$D$11)</f>
        <v>USD</v>
      </c>
      <c r="E637" s="121" t="s">
        <v>1081</v>
      </c>
      <c r="F637" s="122">
        <f>_xll.BDP(C637,$F$11)</f>
        <v>73.22</v>
      </c>
      <c r="G637" s="122">
        <f>_xll.BDP(C637,$G$11)</f>
        <v>73.22</v>
      </c>
      <c r="H637" s="123">
        <f t="shared" si="298"/>
        <v>0</v>
      </c>
      <c r="I637" s="124">
        <f t="shared" si="299"/>
        <v>0</v>
      </c>
      <c r="J637" s="125">
        <v>0</v>
      </c>
      <c r="K637" s="121" t="str">
        <f>CONCATENATE(D816,D637, " Curncy")</f>
        <v>EURUSD Curncy</v>
      </c>
      <c r="L637" s="121">
        <f>IF(D637 = D816,1,_xll.BDP(K637,$L$11))</f>
        <v>1</v>
      </c>
      <c r="M637" s="264">
        <f>IF(D637 = D816,1,_xll.BDP(K637,$M$11)*L637)</f>
        <v>1.2327999999999999</v>
      </c>
      <c r="N637" s="127">
        <f t="shared" si="300"/>
        <v>0</v>
      </c>
      <c r="O637" s="128">
        <f>N637 / AA750</f>
        <v>0</v>
      </c>
      <c r="P637" s="276">
        <f>N637 / AA816</f>
        <v>0</v>
      </c>
      <c r="Q637" s="129">
        <f t="shared" si="301"/>
        <v>0</v>
      </c>
      <c r="R637" s="130">
        <f>Q637 / AA750*100</f>
        <v>0</v>
      </c>
      <c r="S637" s="286">
        <f>Q637 / AA816*100</f>
        <v>0</v>
      </c>
      <c r="T637" s="130">
        <f t="shared" si="302"/>
        <v>0</v>
      </c>
      <c r="U637" s="286">
        <f t="shared" si="303"/>
        <v>0</v>
      </c>
      <c r="V637" s="121">
        <f t="shared" si="304"/>
        <v>1</v>
      </c>
      <c r="W637" s="121">
        <v>0</v>
      </c>
      <c r="X637" s="121">
        <v>1</v>
      </c>
      <c r="Y637" s="128">
        <f t="shared" si="305"/>
        <v>0</v>
      </c>
      <c r="Z637" s="128">
        <f t="shared" si="306"/>
        <v>0</v>
      </c>
      <c r="AA637" s="75"/>
      <c r="AB637" s="131">
        <f>_xll.BDH(C637,$AB$11,$D$1,$D$1)</f>
        <v>73.7</v>
      </c>
      <c r="AC637" s="131">
        <f t="shared" si="307"/>
        <v>-0.48000000000000398</v>
      </c>
      <c r="AD637" s="191">
        <f t="shared" si="308"/>
        <v>-0.65128900949797008</v>
      </c>
      <c r="AE637" s="133">
        <v>0</v>
      </c>
      <c r="AF637" s="134">
        <f>IF(D637 = D816,1,_xll.BDP(K637,$AF$11)*L637)</f>
        <v>1.2294</v>
      </c>
      <c r="AG637" s="135">
        <f>AC637*AE637*V637/AF637 / AI750</f>
        <v>0</v>
      </c>
      <c r="AH637" s="301">
        <f>AC637*AE637*V637/AF637 / AI816</f>
        <v>0</v>
      </c>
      <c r="AI637" s="78"/>
      <c r="AJ637" s="74"/>
      <c r="AK637" s="66"/>
    </row>
    <row r="638" spans="2:37" s="30" customFormat="1" ht="12" customHeight="1" x14ac:dyDescent="0.2">
      <c r="B638" s="121">
        <v>22796</v>
      </c>
      <c r="C638" s="121"/>
      <c r="D638" s="121" t="s">
        <v>33</v>
      </c>
      <c r="E638" s="121" t="s">
        <v>62</v>
      </c>
      <c r="F638" s="122">
        <v>2.165</v>
      </c>
      <c r="G638" s="122">
        <v>2.165</v>
      </c>
      <c r="H638" s="123">
        <f t="shared" si="298"/>
        <v>0</v>
      </c>
      <c r="I638" s="124">
        <f t="shared" si="299"/>
        <v>0</v>
      </c>
      <c r="J638" s="125">
        <v>129475</v>
      </c>
      <c r="K638" s="121" t="str">
        <f>CONCATENATE(D816,D638, " Curncy")</f>
        <v>EURUSD Curncy</v>
      </c>
      <c r="L638" s="121">
        <f>IF(D638 = D816,1,_xll.BDP(K638,$L$11))</f>
        <v>1</v>
      </c>
      <c r="M638" s="264">
        <f>IF(D638 = D816,1,_xll.BDP(K638,$M$11)*L638)</f>
        <v>1.2327999999999999</v>
      </c>
      <c r="N638" s="127">
        <f t="shared" si="300"/>
        <v>0</v>
      </c>
      <c r="O638" s="128">
        <f>N638 / AA750</f>
        <v>0</v>
      </c>
      <c r="P638" s="276">
        <f>N638 / AA816</f>
        <v>0</v>
      </c>
      <c r="Q638" s="129">
        <f t="shared" si="301"/>
        <v>227379.44110966907</v>
      </c>
      <c r="R638" s="130">
        <f>Q638 / AA750*100</f>
        <v>0.13766789945058983</v>
      </c>
      <c r="S638" s="286">
        <f>Q638 / AA816*100</f>
        <v>0.1269448869696625</v>
      </c>
      <c r="T638" s="130">
        <f t="shared" si="302"/>
        <v>0</v>
      </c>
      <c r="U638" s="286">
        <f t="shared" si="303"/>
        <v>0.13766789945058983</v>
      </c>
      <c r="V638" s="121">
        <f t="shared" si="304"/>
        <v>1</v>
      </c>
      <c r="W638" s="121">
        <v>1</v>
      </c>
      <c r="X638" s="121">
        <v>1</v>
      </c>
      <c r="Y638" s="128">
        <f t="shared" si="305"/>
        <v>0</v>
      </c>
      <c r="Z638" s="128">
        <f t="shared" si="306"/>
        <v>0</v>
      </c>
      <c r="AA638" s="75"/>
      <c r="AB638" s="131">
        <v>2.165</v>
      </c>
      <c r="AC638" s="131">
        <f t="shared" si="307"/>
        <v>0</v>
      </c>
      <c r="AD638" s="191">
        <f t="shared" si="308"/>
        <v>0</v>
      </c>
      <c r="AE638" s="133">
        <v>129475</v>
      </c>
      <c r="AF638" s="134">
        <f>IF(D638 = D816,1,_xll.BDP(K638,$AF$11)*L638)</f>
        <v>1.2294</v>
      </c>
      <c r="AG638" s="135">
        <f>AC638*AE638*V638/AF638 / AI750</f>
        <v>0</v>
      </c>
      <c r="AH638" s="301">
        <f>AC638*AE638*V638/AF638 / AI816</f>
        <v>0</v>
      </c>
      <c r="AI638" s="78"/>
      <c r="AJ638" s="74"/>
      <c r="AK638" s="66"/>
    </row>
    <row r="639" spans="2:37" s="30" customFormat="1" ht="12" customHeight="1" x14ac:dyDescent="0.2">
      <c r="B639" s="121">
        <v>23211</v>
      </c>
      <c r="C639" s="121" t="s">
        <v>776</v>
      </c>
      <c r="D639" s="121" t="str">
        <f>_xll.BDP(C639,$D$11)</f>
        <v>USD</v>
      </c>
      <c r="E639" s="121" t="s">
        <v>807</v>
      </c>
      <c r="F639" s="122">
        <f>_xll.BDP(C639,$F$11)</f>
        <v>117.52</v>
      </c>
      <c r="G639" s="122">
        <f>_xll.BDP(C639,$G$11)</f>
        <v>117.52</v>
      </c>
      <c r="H639" s="123">
        <f t="shared" si="298"/>
        <v>0</v>
      </c>
      <c r="I639" s="124">
        <f t="shared" si="299"/>
        <v>0</v>
      </c>
      <c r="J639" s="125">
        <v>0</v>
      </c>
      <c r="K639" s="121" t="str">
        <f>CONCATENATE(D816,D639, " Curncy")</f>
        <v>EURUSD Curncy</v>
      </c>
      <c r="L639" s="121">
        <f>IF(D639 = D816,1,_xll.BDP(K639,$L$11))</f>
        <v>1</v>
      </c>
      <c r="M639" s="264">
        <f>IF(D639 = D816,1,_xll.BDP(K639,$M$11)*L639)</f>
        <v>1.2327999999999999</v>
      </c>
      <c r="N639" s="127">
        <f t="shared" si="300"/>
        <v>0</v>
      </c>
      <c r="O639" s="128">
        <f>N639 / AA750</f>
        <v>0</v>
      </c>
      <c r="P639" s="276">
        <f>N639 / AA816</f>
        <v>0</v>
      </c>
      <c r="Q639" s="129">
        <f t="shared" si="301"/>
        <v>0</v>
      </c>
      <c r="R639" s="130">
        <f>Q639 / AA750*100</f>
        <v>0</v>
      </c>
      <c r="S639" s="286">
        <f>Q639 / AA816*100</f>
        <v>0</v>
      </c>
      <c r="T639" s="130">
        <f t="shared" si="302"/>
        <v>0</v>
      </c>
      <c r="U639" s="286">
        <f t="shared" si="303"/>
        <v>0</v>
      </c>
      <c r="V639" s="121">
        <f t="shared" si="304"/>
        <v>1</v>
      </c>
      <c r="W639" s="121">
        <v>0</v>
      </c>
      <c r="X639" s="121">
        <v>1</v>
      </c>
      <c r="Y639" s="128">
        <f t="shared" si="305"/>
        <v>0</v>
      </c>
      <c r="Z639" s="128">
        <f t="shared" si="306"/>
        <v>0</v>
      </c>
      <c r="AA639" s="75"/>
      <c r="AB639" s="131">
        <f>_xll.BDH(C639,$AB$11,$D$1,$D$1)</f>
        <v>119.7</v>
      </c>
      <c r="AC639" s="131">
        <f t="shared" si="307"/>
        <v>-2.1800000000000068</v>
      </c>
      <c r="AD639" s="191">
        <f t="shared" si="308"/>
        <v>-1.8212197159565637</v>
      </c>
      <c r="AE639" s="133">
        <v>0</v>
      </c>
      <c r="AF639" s="134">
        <f>IF(D639 = D816,1,_xll.BDP(K639,$AF$11)*L639)</f>
        <v>1.2294</v>
      </c>
      <c r="AG639" s="135">
        <f>AC639*AE639*V639/AF639 / AI750</f>
        <v>0</v>
      </c>
      <c r="AH639" s="301">
        <f>AC639*AE639*V639/AF639 / AI816</f>
        <v>0</v>
      </c>
      <c r="AI639" s="78"/>
      <c r="AJ639" s="74"/>
      <c r="AK639" s="66"/>
    </row>
    <row r="640" spans="2:37" s="30" customFormat="1" ht="12" customHeight="1" x14ac:dyDescent="0.2">
      <c r="B640" s="121">
        <v>17997</v>
      </c>
      <c r="C640" s="121" t="s">
        <v>1008</v>
      </c>
      <c r="D640" s="121" t="str">
        <f>_xll.BDP(C640,$D$11)</f>
        <v>USD</v>
      </c>
      <c r="E640" s="121" t="s">
        <v>1082</v>
      </c>
      <c r="F640" s="122">
        <f>_xll.BDP(C640,$F$11)</f>
        <v>57.16</v>
      </c>
      <c r="G640" s="122">
        <f>_xll.BDP(C640,$G$11)</f>
        <v>57.16</v>
      </c>
      <c r="H640" s="123">
        <f t="shared" si="298"/>
        <v>0</v>
      </c>
      <c r="I640" s="124">
        <f t="shared" si="299"/>
        <v>0</v>
      </c>
      <c r="J640" s="125">
        <v>0</v>
      </c>
      <c r="K640" s="121" t="str">
        <f>CONCATENATE(D816,D640, " Curncy")</f>
        <v>EURUSD Curncy</v>
      </c>
      <c r="L640" s="121">
        <f>IF(D640 = D816,1,_xll.BDP(K640,$L$11))</f>
        <v>1</v>
      </c>
      <c r="M640" s="264">
        <f>IF(D640 = D816,1,_xll.BDP(K640,$M$11)*L640)</f>
        <v>1.2327999999999999</v>
      </c>
      <c r="N640" s="127">
        <f t="shared" si="300"/>
        <v>0</v>
      </c>
      <c r="O640" s="128">
        <f>N640 / AA750</f>
        <v>0</v>
      </c>
      <c r="P640" s="276">
        <f>N640 / AA816</f>
        <v>0</v>
      </c>
      <c r="Q640" s="129">
        <f t="shared" si="301"/>
        <v>0</v>
      </c>
      <c r="R640" s="130">
        <f>Q640 / AA750*100</f>
        <v>0</v>
      </c>
      <c r="S640" s="286">
        <f>Q640 / AA816*100</f>
        <v>0</v>
      </c>
      <c r="T640" s="130">
        <f t="shared" si="302"/>
        <v>0</v>
      </c>
      <c r="U640" s="286">
        <f t="shared" si="303"/>
        <v>0</v>
      </c>
      <c r="V640" s="121">
        <f t="shared" si="304"/>
        <v>1</v>
      </c>
      <c r="W640" s="121">
        <v>0</v>
      </c>
      <c r="X640" s="121">
        <v>1</v>
      </c>
      <c r="Y640" s="128">
        <f t="shared" si="305"/>
        <v>0</v>
      </c>
      <c r="Z640" s="128">
        <f t="shared" si="306"/>
        <v>0</v>
      </c>
      <c r="AA640" s="75"/>
      <c r="AB640" s="131">
        <f>_xll.BDH(C640,$AB$11,$D$1,$D$1)</f>
        <v>58.23</v>
      </c>
      <c r="AC640" s="131">
        <f t="shared" si="307"/>
        <v>-1.0700000000000003</v>
      </c>
      <c r="AD640" s="191">
        <f t="shared" si="308"/>
        <v>-1.8375407865361504</v>
      </c>
      <c r="AE640" s="133">
        <v>0</v>
      </c>
      <c r="AF640" s="134">
        <f>IF(D640 = D816,1,_xll.BDP(K640,$AF$11)*L640)</f>
        <v>1.2294</v>
      </c>
      <c r="AG640" s="135">
        <f>AC640*AE640*V640/AF640 / AI750</f>
        <v>0</v>
      </c>
      <c r="AH640" s="301">
        <f>AC640*AE640*V640/AF640 / AI816</f>
        <v>0</v>
      </c>
      <c r="AI640" s="78"/>
      <c r="AJ640" s="74"/>
      <c r="AK640" s="66"/>
    </row>
    <row r="641" spans="2:37" s="30" customFormat="1" ht="12" customHeight="1" x14ac:dyDescent="0.2">
      <c r="B641" s="121">
        <v>2738</v>
      </c>
      <c r="C641" s="121" t="s">
        <v>1009</v>
      </c>
      <c r="D641" s="121" t="str">
        <f>_xll.BDP(C641,$D$11)</f>
        <v>USD</v>
      </c>
      <c r="E641" s="121" t="s">
        <v>1083</v>
      </c>
      <c r="F641" s="122">
        <f>_xll.BDP(C641,$F$11)</f>
        <v>39.200000000000003</v>
      </c>
      <c r="G641" s="122">
        <f>_xll.BDP(C641,$G$11)</f>
        <v>39.200000000000003</v>
      </c>
      <c r="H641" s="123">
        <f t="shared" si="298"/>
        <v>0</v>
      </c>
      <c r="I641" s="124">
        <f t="shared" si="299"/>
        <v>0</v>
      </c>
      <c r="J641" s="125">
        <v>0</v>
      </c>
      <c r="K641" s="121" t="str">
        <f>CONCATENATE(D816,D641, " Curncy")</f>
        <v>EURUSD Curncy</v>
      </c>
      <c r="L641" s="121">
        <f>IF(D641 = D816,1,_xll.BDP(K641,$L$11))</f>
        <v>1</v>
      </c>
      <c r="M641" s="264">
        <f>IF(D641 = D816,1,_xll.BDP(K641,$M$11)*L641)</f>
        <v>1.2327999999999999</v>
      </c>
      <c r="N641" s="127">
        <f t="shared" si="300"/>
        <v>0</v>
      </c>
      <c r="O641" s="128">
        <f>N641 / AA750</f>
        <v>0</v>
      </c>
      <c r="P641" s="276">
        <f>N641 / AA816</f>
        <v>0</v>
      </c>
      <c r="Q641" s="129">
        <f t="shared" si="301"/>
        <v>0</v>
      </c>
      <c r="R641" s="130">
        <f>Q641 / AA750*100</f>
        <v>0</v>
      </c>
      <c r="S641" s="286">
        <f>Q641 / AA816*100</f>
        <v>0</v>
      </c>
      <c r="T641" s="130">
        <f t="shared" si="302"/>
        <v>0</v>
      </c>
      <c r="U641" s="286">
        <f t="shared" si="303"/>
        <v>0</v>
      </c>
      <c r="V641" s="121">
        <f t="shared" si="304"/>
        <v>1</v>
      </c>
      <c r="W641" s="121">
        <v>0</v>
      </c>
      <c r="X641" s="121">
        <v>1</v>
      </c>
      <c r="Y641" s="128">
        <f t="shared" si="305"/>
        <v>0</v>
      </c>
      <c r="Z641" s="128">
        <f t="shared" si="306"/>
        <v>0</v>
      </c>
      <c r="AA641" s="75"/>
      <c r="AB641" s="131">
        <f>_xll.BDH(C641,$AB$11,$D$1,$D$1)</f>
        <v>39.049999999999997</v>
      </c>
      <c r="AC641" s="131">
        <f t="shared" si="307"/>
        <v>0.15000000000000568</v>
      </c>
      <c r="AD641" s="191">
        <f t="shared" si="308"/>
        <v>0.38412291933420156</v>
      </c>
      <c r="AE641" s="133">
        <v>0</v>
      </c>
      <c r="AF641" s="134">
        <f>IF(D641 = D816,1,_xll.BDP(K641,$AF$11)*L641)</f>
        <v>1.2294</v>
      </c>
      <c r="AG641" s="135">
        <f>AC641*AE641*V641/AF641 / AI750</f>
        <v>0</v>
      </c>
      <c r="AH641" s="301">
        <f>AC641*AE641*V641/AF641 / AI816</f>
        <v>0</v>
      </c>
      <c r="AI641" s="78"/>
      <c r="AJ641" s="74"/>
      <c r="AK641" s="66"/>
    </row>
    <row r="642" spans="2:37" s="30" customFormat="1" ht="12" customHeight="1" x14ac:dyDescent="0.2">
      <c r="B642" s="121">
        <v>8582</v>
      </c>
      <c r="C642" s="121" t="s">
        <v>1010</v>
      </c>
      <c r="D642" s="121" t="str">
        <f>_xll.BDP(C642,$D$11)</f>
        <v>USD</v>
      </c>
      <c r="E642" s="121" t="s">
        <v>1084</v>
      </c>
      <c r="F642" s="122">
        <f>_xll.BDP(C642,$F$11)</f>
        <v>43.82</v>
      </c>
      <c r="G642" s="122">
        <f>_xll.BDP(C642,$G$11)</f>
        <v>43.82</v>
      </c>
      <c r="H642" s="123">
        <f t="shared" si="298"/>
        <v>0</v>
      </c>
      <c r="I642" s="124">
        <f t="shared" si="299"/>
        <v>0</v>
      </c>
      <c r="J642" s="125">
        <v>0</v>
      </c>
      <c r="K642" s="121" t="str">
        <f>CONCATENATE(D816,D642, " Curncy")</f>
        <v>EURUSD Curncy</v>
      </c>
      <c r="L642" s="121">
        <f>IF(D642 = D816,1,_xll.BDP(K642,$L$11))</f>
        <v>1</v>
      </c>
      <c r="M642" s="264">
        <f>IF(D642 = D816,1,_xll.BDP(K642,$M$11)*L642)</f>
        <v>1.2327999999999999</v>
      </c>
      <c r="N642" s="127">
        <f t="shared" si="300"/>
        <v>0</v>
      </c>
      <c r="O642" s="128">
        <f>N642 / AA750</f>
        <v>0</v>
      </c>
      <c r="P642" s="276">
        <f>N642 / AA816</f>
        <v>0</v>
      </c>
      <c r="Q642" s="129">
        <f t="shared" si="301"/>
        <v>0</v>
      </c>
      <c r="R642" s="130">
        <f>Q642 / AA750*100</f>
        <v>0</v>
      </c>
      <c r="S642" s="286">
        <f>Q642 / AA816*100</f>
        <v>0</v>
      </c>
      <c r="T642" s="130">
        <f t="shared" si="302"/>
        <v>0</v>
      </c>
      <c r="U642" s="286">
        <f t="shared" si="303"/>
        <v>0</v>
      </c>
      <c r="V642" s="121">
        <f t="shared" si="304"/>
        <v>1</v>
      </c>
      <c r="W642" s="121">
        <v>0</v>
      </c>
      <c r="X642" s="121">
        <v>1</v>
      </c>
      <c r="Y642" s="128">
        <f t="shared" si="305"/>
        <v>0</v>
      </c>
      <c r="Z642" s="128">
        <f t="shared" si="306"/>
        <v>0</v>
      </c>
      <c r="AA642" s="75"/>
      <c r="AB642" s="131">
        <f>_xll.BDH(C642,$AB$11,$D$1,$D$1)</f>
        <v>44.11</v>
      </c>
      <c r="AC642" s="131">
        <f t="shared" si="307"/>
        <v>-0.28999999999999915</v>
      </c>
      <c r="AD642" s="191">
        <f t="shared" si="308"/>
        <v>-0.65744729086374787</v>
      </c>
      <c r="AE642" s="133">
        <v>0</v>
      </c>
      <c r="AF642" s="134">
        <f>IF(D642 = D816,1,_xll.BDP(K642,$AF$11)*L642)</f>
        <v>1.2294</v>
      </c>
      <c r="AG642" s="135">
        <f>AC642*AE642*V642/AF642 / AI750</f>
        <v>0</v>
      </c>
      <c r="AH642" s="301">
        <f>AC642*AE642*V642/AF642 / AI816</f>
        <v>0</v>
      </c>
      <c r="AI642" s="78"/>
      <c r="AJ642" s="74"/>
      <c r="AK642" s="66"/>
    </row>
    <row r="643" spans="2:37" s="30" customFormat="1" ht="12" customHeight="1" x14ac:dyDescent="0.2">
      <c r="B643" s="121">
        <v>2413</v>
      </c>
      <c r="C643" s="121" t="s">
        <v>1012</v>
      </c>
      <c r="D643" s="121" t="str">
        <f>_xll.BDP(C643,$D$11)</f>
        <v>USD</v>
      </c>
      <c r="E643" s="121" t="s">
        <v>1086</v>
      </c>
      <c r="F643" s="122">
        <f>_xll.BDP(C643,$F$11)</f>
        <v>17.14</v>
      </c>
      <c r="G643" s="122">
        <f>_xll.BDP(C643,$G$11)</f>
        <v>17.14</v>
      </c>
      <c r="H643" s="123">
        <f t="shared" si="298"/>
        <v>0</v>
      </c>
      <c r="I643" s="124">
        <f t="shared" si="299"/>
        <v>0</v>
      </c>
      <c r="J643" s="125">
        <v>0</v>
      </c>
      <c r="K643" s="121" t="str">
        <f>CONCATENATE(D816,D643, " Curncy")</f>
        <v>EURUSD Curncy</v>
      </c>
      <c r="L643" s="121">
        <f>IF(D643 = D816,1,_xll.BDP(K643,$L$11))</f>
        <v>1</v>
      </c>
      <c r="M643" s="264">
        <f>IF(D643 = D816,1,_xll.BDP(K643,$M$11)*L643)</f>
        <v>1.2327999999999999</v>
      </c>
      <c r="N643" s="127">
        <f t="shared" si="300"/>
        <v>0</v>
      </c>
      <c r="O643" s="128">
        <f>N643 / AA750</f>
        <v>0</v>
      </c>
      <c r="P643" s="276">
        <f>N643 / AA816</f>
        <v>0</v>
      </c>
      <c r="Q643" s="129">
        <f t="shared" si="301"/>
        <v>0</v>
      </c>
      <c r="R643" s="130">
        <f>Q643 / AA750*100</f>
        <v>0</v>
      </c>
      <c r="S643" s="286">
        <f>Q643 / AA816*100</f>
        <v>0</v>
      </c>
      <c r="T643" s="130">
        <f t="shared" si="302"/>
        <v>0</v>
      </c>
      <c r="U643" s="286">
        <f t="shared" si="303"/>
        <v>0</v>
      </c>
      <c r="V643" s="121">
        <f t="shared" si="304"/>
        <v>1</v>
      </c>
      <c r="W643" s="121">
        <v>0</v>
      </c>
      <c r="X643" s="121">
        <v>1</v>
      </c>
      <c r="Y643" s="128">
        <f t="shared" si="305"/>
        <v>0</v>
      </c>
      <c r="Z643" s="128">
        <f t="shared" si="306"/>
        <v>0</v>
      </c>
      <c r="AA643" s="75"/>
      <c r="AB643" s="131">
        <f>_xll.BDH(C643,$AB$11,$D$1,$D$1)</f>
        <v>17.239999999999998</v>
      </c>
      <c r="AC643" s="131">
        <f t="shared" si="307"/>
        <v>-9.9999999999997868E-2</v>
      </c>
      <c r="AD643" s="191">
        <f t="shared" si="308"/>
        <v>-0.58004640371228466</v>
      </c>
      <c r="AE643" s="133">
        <v>0</v>
      </c>
      <c r="AF643" s="134">
        <f>IF(D643 = D816,1,_xll.BDP(K643,$AF$11)*L643)</f>
        <v>1.2294</v>
      </c>
      <c r="AG643" s="135">
        <f>AC643*AE643*V643/AF643 / AI750</f>
        <v>0</v>
      </c>
      <c r="AH643" s="301">
        <f>AC643*AE643*V643/AF643 / AI816</f>
        <v>0</v>
      </c>
      <c r="AI643" s="78"/>
      <c r="AJ643" s="74"/>
      <c r="AK643" s="66"/>
    </row>
    <row r="644" spans="2:37" s="30" customFormat="1" ht="12" customHeight="1" x14ac:dyDescent="0.2">
      <c r="B644" s="121">
        <v>11272</v>
      </c>
      <c r="C644" s="121" t="s">
        <v>1013</v>
      </c>
      <c r="D644" s="121" t="str">
        <f>_xll.BDP(C644,$D$11)</f>
        <v>USD</v>
      </c>
      <c r="E644" s="121" t="s">
        <v>1087</v>
      </c>
      <c r="F644" s="122">
        <f>_xll.BDP(C644,$F$11)</f>
        <v>13.12</v>
      </c>
      <c r="G644" s="122">
        <f>_xll.BDP(C644,$G$11)</f>
        <v>13.12</v>
      </c>
      <c r="H644" s="123">
        <f t="shared" si="298"/>
        <v>0</v>
      </c>
      <c r="I644" s="124">
        <f t="shared" si="299"/>
        <v>0</v>
      </c>
      <c r="J644" s="125">
        <v>0</v>
      </c>
      <c r="K644" s="121" t="str">
        <f>CONCATENATE(D816,D644, " Curncy")</f>
        <v>EURUSD Curncy</v>
      </c>
      <c r="L644" s="121">
        <f>IF(D644 = D816,1,_xll.BDP(K644,$L$11))</f>
        <v>1</v>
      </c>
      <c r="M644" s="264">
        <f>IF(D644 = D816,1,_xll.BDP(K644,$M$11)*L644)</f>
        <v>1.2327999999999999</v>
      </c>
      <c r="N644" s="127">
        <f t="shared" si="300"/>
        <v>0</v>
      </c>
      <c r="O644" s="128">
        <f>N644 / AA750</f>
        <v>0</v>
      </c>
      <c r="P644" s="276">
        <f>N644 / AA816</f>
        <v>0</v>
      </c>
      <c r="Q644" s="129">
        <f t="shared" si="301"/>
        <v>0</v>
      </c>
      <c r="R644" s="130">
        <f>Q644 / AA750*100</f>
        <v>0</v>
      </c>
      <c r="S644" s="286">
        <f>Q644 / AA816*100</f>
        <v>0</v>
      </c>
      <c r="T644" s="130">
        <f t="shared" si="302"/>
        <v>0</v>
      </c>
      <c r="U644" s="286">
        <f t="shared" si="303"/>
        <v>0</v>
      </c>
      <c r="V644" s="121">
        <f t="shared" si="304"/>
        <v>1</v>
      </c>
      <c r="W644" s="121">
        <v>0</v>
      </c>
      <c r="X644" s="121">
        <v>1</v>
      </c>
      <c r="Y644" s="128">
        <f t="shared" si="305"/>
        <v>0</v>
      </c>
      <c r="Z644" s="128">
        <f t="shared" si="306"/>
        <v>0</v>
      </c>
      <c r="AA644" s="75"/>
      <c r="AB644" s="131">
        <f>_xll.BDH(C644,$AB$11,$D$1,$D$1)</f>
        <v>13.44</v>
      </c>
      <c r="AC644" s="131">
        <f t="shared" si="307"/>
        <v>-0.32000000000000028</v>
      </c>
      <c r="AD644" s="191">
        <f t="shared" si="308"/>
        <v>-2.3809523809523832</v>
      </c>
      <c r="AE644" s="133">
        <v>0</v>
      </c>
      <c r="AF644" s="134">
        <f>IF(D644 = D816,1,_xll.BDP(K644,$AF$11)*L644)</f>
        <v>1.2294</v>
      </c>
      <c r="AG644" s="135">
        <f>AC644*AE644*V644/AF644 / AI750</f>
        <v>0</v>
      </c>
      <c r="AH644" s="301">
        <f>AC644*AE644*V644/AF644 / AI816</f>
        <v>0</v>
      </c>
      <c r="AI644" s="78"/>
      <c r="AJ644" s="74"/>
      <c r="AK644" s="66"/>
    </row>
    <row r="645" spans="2:37" s="30" customFormat="1" ht="12" customHeight="1" x14ac:dyDescent="0.2">
      <c r="B645" s="121">
        <v>18949</v>
      </c>
      <c r="C645" s="121" t="s">
        <v>1014</v>
      </c>
      <c r="D645" s="121" t="str">
        <f>_xll.BDP(C645,$D$11)</f>
        <v>USD</v>
      </c>
      <c r="E645" s="121" t="s">
        <v>1088</v>
      </c>
      <c r="F645" s="122">
        <f>_xll.BDP(C645,$F$11)</f>
        <v>35.76</v>
      </c>
      <c r="G645" s="122">
        <f>_xll.BDP(C645,$G$11)</f>
        <v>35.76</v>
      </c>
      <c r="H645" s="123">
        <f t="shared" si="298"/>
        <v>0</v>
      </c>
      <c r="I645" s="124">
        <f t="shared" si="299"/>
        <v>0</v>
      </c>
      <c r="J645" s="125">
        <v>0</v>
      </c>
      <c r="K645" s="121" t="str">
        <f>CONCATENATE(D816,D645, " Curncy")</f>
        <v>EURUSD Curncy</v>
      </c>
      <c r="L645" s="121">
        <f>IF(D645 = D816,1,_xll.BDP(K645,$L$11))</f>
        <v>1</v>
      </c>
      <c r="M645" s="264">
        <f>IF(D645 = D816,1,_xll.BDP(K645,$M$11)*L645)</f>
        <v>1.2327999999999999</v>
      </c>
      <c r="N645" s="127">
        <f t="shared" si="300"/>
        <v>0</v>
      </c>
      <c r="O645" s="128">
        <f>N645 / AA750</f>
        <v>0</v>
      </c>
      <c r="P645" s="276">
        <f>N645 / AA816</f>
        <v>0</v>
      </c>
      <c r="Q645" s="129">
        <f t="shared" si="301"/>
        <v>0</v>
      </c>
      <c r="R645" s="130">
        <f>Q645 / AA750*100</f>
        <v>0</v>
      </c>
      <c r="S645" s="286">
        <f>Q645 / AA816*100</f>
        <v>0</v>
      </c>
      <c r="T645" s="130">
        <f t="shared" si="302"/>
        <v>0</v>
      </c>
      <c r="U645" s="286">
        <f t="shared" si="303"/>
        <v>0</v>
      </c>
      <c r="V645" s="121">
        <f t="shared" si="304"/>
        <v>1</v>
      </c>
      <c r="W645" s="121">
        <v>0</v>
      </c>
      <c r="X645" s="121">
        <v>1</v>
      </c>
      <c r="Y645" s="128">
        <f t="shared" si="305"/>
        <v>0</v>
      </c>
      <c r="Z645" s="128">
        <f t="shared" si="306"/>
        <v>0</v>
      </c>
      <c r="AA645" s="75"/>
      <c r="AB645" s="131">
        <f>_xll.BDH(C645,$AB$11,$D$1,$D$1)</f>
        <v>34.869999999999997</v>
      </c>
      <c r="AC645" s="131">
        <f t="shared" si="307"/>
        <v>0.89000000000000057</v>
      </c>
      <c r="AD645" s="191">
        <f t="shared" si="308"/>
        <v>2.5523372526527122</v>
      </c>
      <c r="AE645" s="133">
        <v>0</v>
      </c>
      <c r="AF645" s="134">
        <f>IF(D645 = D816,1,_xll.BDP(K645,$AF$11)*L645)</f>
        <v>1.2294</v>
      </c>
      <c r="AG645" s="135">
        <f>AC645*AE645*V645/AF645 / AI750</f>
        <v>0</v>
      </c>
      <c r="AH645" s="301">
        <f>AC645*AE645*V645/AF645 / AI816</f>
        <v>0</v>
      </c>
      <c r="AI645" s="78"/>
      <c r="AJ645" s="74"/>
      <c r="AK645" s="66"/>
    </row>
    <row r="646" spans="2:37" s="30" customFormat="1" ht="12" customHeight="1" x14ac:dyDescent="0.2">
      <c r="B646" s="121">
        <v>25367</v>
      </c>
      <c r="C646" s="121" t="s">
        <v>61</v>
      </c>
      <c r="D646" s="121" t="str">
        <f>_xll.BDP(C646,$D$11)</f>
        <v>USD</v>
      </c>
      <c r="E646" s="121" t="s">
        <v>336</v>
      </c>
      <c r="F646" s="122">
        <f>_xll.BDP(C646,$F$11)</f>
        <v>20.41</v>
      </c>
      <c r="G646" s="122">
        <f>_xll.BDP(C646,$G$11)</f>
        <v>20.41</v>
      </c>
      <c r="H646" s="123">
        <f t="shared" si="298"/>
        <v>0</v>
      </c>
      <c r="I646" s="124">
        <f t="shared" si="299"/>
        <v>0</v>
      </c>
      <c r="J646" s="125">
        <v>-97000</v>
      </c>
      <c r="K646" s="121" t="str">
        <f>CONCATENATE(D816,D646, " Curncy")</f>
        <v>EURUSD Curncy</v>
      </c>
      <c r="L646" s="121">
        <f>IF(D646 = D816,1,_xll.BDP(K646,$L$11))</f>
        <v>1</v>
      </c>
      <c r="M646" s="264">
        <f>IF(D646 = D816,1,_xll.BDP(K646,$M$11)*L646)</f>
        <v>1.2327999999999999</v>
      </c>
      <c r="N646" s="127">
        <f t="shared" si="300"/>
        <v>0</v>
      </c>
      <c r="O646" s="128">
        <f>N646 / AA750</f>
        <v>0</v>
      </c>
      <c r="P646" s="276">
        <f>N646 / AA816</f>
        <v>0</v>
      </c>
      <c r="Q646" s="129">
        <f t="shared" si="301"/>
        <v>-1605913.3679428943</v>
      </c>
      <c r="R646" s="130">
        <f>Q646 / AA750*100</f>
        <v>-0.97230743019413257</v>
      </c>
      <c r="S646" s="286">
        <f>Q646 / AA816*100</f>
        <v>-0.89657398215810669</v>
      </c>
      <c r="T646" s="130">
        <f t="shared" si="302"/>
        <v>-0.97230743019413257</v>
      </c>
      <c r="U646" s="286">
        <f t="shared" si="303"/>
        <v>0</v>
      </c>
      <c r="V646" s="121">
        <f t="shared" si="304"/>
        <v>1</v>
      </c>
      <c r="W646" s="121">
        <v>0</v>
      </c>
      <c r="X646" s="121">
        <v>1</v>
      </c>
      <c r="Y646" s="128">
        <f t="shared" si="305"/>
        <v>0</v>
      </c>
      <c r="Z646" s="128">
        <f t="shared" si="306"/>
        <v>0</v>
      </c>
      <c r="AA646" s="75"/>
      <c r="AB646" s="131">
        <f>_xll.BDH(C646,$AB$11,$D$1,$D$1)</f>
        <v>20.079999999999998</v>
      </c>
      <c r="AC646" s="131">
        <f t="shared" si="307"/>
        <v>0.33000000000000185</v>
      </c>
      <c r="AD646" s="191">
        <f t="shared" si="308"/>
        <v>1.6434262948207263</v>
      </c>
      <c r="AE646" s="133">
        <v>-97000</v>
      </c>
      <c r="AF646" s="134">
        <f>IF(D646 = D816,1,_xll.BDP(K646,$AF$11)*L646)</f>
        <v>1.2294</v>
      </c>
      <c r="AG646" s="135">
        <f>AC646*AE646*V646/AF646 / AI750</f>
        <v>-1.5654570136687906E-4</v>
      </c>
      <c r="AH646" s="301">
        <f>AC646*AE646*V646/AF646 / AI816</f>
        <v>-1.4442063256019355E-4</v>
      </c>
      <c r="AI646" s="78"/>
      <c r="AJ646" s="74"/>
      <c r="AK646" s="66"/>
    </row>
    <row r="647" spans="2:37" s="30" customFormat="1" ht="12" customHeight="1" x14ac:dyDescent="0.2">
      <c r="B647" s="121">
        <v>26423</v>
      </c>
      <c r="C647" s="121" t="s">
        <v>60</v>
      </c>
      <c r="D647" s="121" t="str">
        <f>_xll.BDP(C647,$D$11)</f>
        <v>USD</v>
      </c>
      <c r="E647" s="121" t="s">
        <v>362</v>
      </c>
      <c r="F647" s="122">
        <f>_xll.BDP(C647,$F$11)</f>
        <v>8.24</v>
      </c>
      <c r="G647" s="122">
        <f>_xll.BDP(C647,$G$11)</f>
        <v>8.24</v>
      </c>
      <c r="H647" s="123">
        <f t="shared" si="298"/>
        <v>0</v>
      </c>
      <c r="I647" s="124">
        <f t="shared" si="299"/>
        <v>0</v>
      </c>
      <c r="J647" s="125">
        <v>-430000</v>
      </c>
      <c r="K647" s="121" t="str">
        <f>CONCATENATE(D816,D647, " Curncy")</f>
        <v>EURUSD Curncy</v>
      </c>
      <c r="L647" s="121">
        <f>IF(D647 = D816,1,_xll.BDP(K647,$L$11))</f>
        <v>1</v>
      </c>
      <c r="M647" s="264">
        <f>IF(D647 = D816,1,_xll.BDP(K647,$M$11)*L647)</f>
        <v>1.2327999999999999</v>
      </c>
      <c r="N647" s="127">
        <f t="shared" si="300"/>
        <v>0</v>
      </c>
      <c r="O647" s="128">
        <f>N647 / AA750</f>
        <v>0</v>
      </c>
      <c r="P647" s="276">
        <f>N647 / AA816</f>
        <v>0</v>
      </c>
      <c r="Q647" s="129">
        <f t="shared" si="301"/>
        <v>-2874107.722258274</v>
      </c>
      <c r="R647" s="130">
        <f>Q647 / AA750*100</f>
        <v>-1.7401413733230884</v>
      </c>
      <c r="S647" s="286">
        <f>Q647 / AA816*100</f>
        <v>-1.6046010059666544</v>
      </c>
      <c r="T647" s="130">
        <f t="shared" si="302"/>
        <v>-1.7401413733230884</v>
      </c>
      <c r="U647" s="286">
        <f t="shared" si="303"/>
        <v>0</v>
      </c>
      <c r="V647" s="121">
        <f t="shared" si="304"/>
        <v>1</v>
      </c>
      <c r="W647" s="121">
        <v>0</v>
      </c>
      <c r="X647" s="121">
        <v>1</v>
      </c>
      <c r="Y647" s="128">
        <f t="shared" si="305"/>
        <v>0</v>
      </c>
      <c r="Z647" s="128">
        <f t="shared" si="306"/>
        <v>0</v>
      </c>
      <c r="AA647" s="75"/>
      <c r="AB647" s="131">
        <f>_xll.BDH(C647,$AB$11,$D$1,$D$1)</f>
        <v>8.73</v>
      </c>
      <c r="AC647" s="131">
        <f t="shared" si="307"/>
        <v>-0.49000000000000021</v>
      </c>
      <c r="AD647" s="191">
        <f t="shared" si="308"/>
        <v>-5.6128293241695326</v>
      </c>
      <c r="AE647" s="133">
        <v>-430000</v>
      </c>
      <c r="AF647" s="134">
        <f>IF(D647 = D816,1,_xll.BDP(K647,$AF$11)*L647)</f>
        <v>1.2294</v>
      </c>
      <c r="AG647" s="135">
        <f>AC647*AE647*V647/AF647 / AI750</f>
        <v>1.0304335919400578E-3</v>
      </c>
      <c r="AH647" s="301">
        <f>AC647*AE647*V647/AF647 / AI816</f>
        <v>9.5062253297196575E-4</v>
      </c>
      <c r="AI647" s="78"/>
      <c r="AJ647" s="74"/>
      <c r="AK647" s="66"/>
    </row>
    <row r="648" spans="2:37" s="30" customFormat="1" ht="12" customHeight="1" x14ac:dyDescent="0.2">
      <c r="B648" s="121">
        <v>1635</v>
      </c>
      <c r="C648" s="121" t="s">
        <v>1015</v>
      </c>
      <c r="D648" s="121" t="str">
        <f>_xll.BDP(C648,$D$11)</f>
        <v>USD</v>
      </c>
      <c r="E648" s="121" t="s">
        <v>1089</v>
      </c>
      <c r="F648" s="122">
        <f>_xll.BDP(C648,$F$11)</f>
        <v>247.35</v>
      </c>
      <c r="G648" s="122">
        <f>_xll.BDP(C648,$G$11)</f>
        <v>247.35</v>
      </c>
      <c r="H648" s="123">
        <f t="shared" si="298"/>
        <v>0</v>
      </c>
      <c r="I648" s="124">
        <f t="shared" si="299"/>
        <v>0</v>
      </c>
      <c r="J648" s="125">
        <v>0</v>
      </c>
      <c r="K648" s="121" t="str">
        <f>CONCATENATE(D816,D648, " Curncy")</f>
        <v>EURUSD Curncy</v>
      </c>
      <c r="L648" s="121">
        <f>IF(D648 = D816,1,_xll.BDP(K648,$L$11))</f>
        <v>1</v>
      </c>
      <c r="M648" s="264">
        <f>IF(D648 = D816,1,_xll.BDP(K648,$M$11)*L648)</f>
        <v>1.2327999999999999</v>
      </c>
      <c r="N648" s="127">
        <f t="shared" si="300"/>
        <v>0</v>
      </c>
      <c r="O648" s="128">
        <f>N648 / AA750</f>
        <v>0</v>
      </c>
      <c r="P648" s="276">
        <f>N648 / AA816</f>
        <v>0</v>
      </c>
      <c r="Q648" s="129">
        <f t="shared" si="301"/>
        <v>0</v>
      </c>
      <c r="R648" s="130">
        <f>Q648 / AA750*100</f>
        <v>0</v>
      </c>
      <c r="S648" s="286">
        <f>Q648 / AA816*100</f>
        <v>0</v>
      </c>
      <c r="T648" s="130">
        <f t="shared" si="302"/>
        <v>0</v>
      </c>
      <c r="U648" s="286">
        <f t="shared" si="303"/>
        <v>0</v>
      </c>
      <c r="V648" s="121">
        <f t="shared" si="304"/>
        <v>1</v>
      </c>
      <c r="W648" s="121">
        <v>0</v>
      </c>
      <c r="X648" s="121">
        <v>1</v>
      </c>
      <c r="Y648" s="128">
        <f t="shared" si="305"/>
        <v>0</v>
      </c>
      <c r="Z648" s="128">
        <f t="shared" si="306"/>
        <v>0</v>
      </c>
      <c r="AA648" s="75"/>
      <c r="AB648" s="131">
        <f>_xll.BDH(C648,$AB$11,$D$1,$D$1)</f>
        <v>247.26</v>
      </c>
      <c r="AC648" s="131">
        <f t="shared" si="307"/>
        <v>9.0000000000003411E-2</v>
      </c>
      <c r="AD648" s="191">
        <f t="shared" si="308"/>
        <v>3.6398932297987303E-2</v>
      </c>
      <c r="AE648" s="133">
        <v>0</v>
      </c>
      <c r="AF648" s="134">
        <f>IF(D648 = D816,1,_xll.BDP(K648,$AF$11)*L648)</f>
        <v>1.2294</v>
      </c>
      <c r="AG648" s="135">
        <f>AC648*AE648*V648/AF648 / AI750</f>
        <v>0</v>
      </c>
      <c r="AH648" s="301">
        <f>AC648*AE648*V648/AF648 / AI816</f>
        <v>0</v>
      </c>
      <c r="AI648" s="78"/>
      <c r="AJ648" s="74"/>
      <c r="AK648" s="66"/>
    </row>
    <row r="649" spans="2:37" s="30" customFormat="1" ht="12" customHeight="1" x14ac:dyDescent="0.2">
      <c r="B649" s="121">
        <v>19644</v>
      </c>
      <c r="C649" s="121" t="s">
        <v>59</v>
      </c>
      <c r="D649" s="121" t="str">
        <f>_xll.BDP(C649,$D$11)</f>
        <v>USD</v>
      </c>
      <c r="E649" s="121" t="s">
        <v>361</v>
      </c>
      <c r="F649" s="122">
        <f>_xll.BDP(C649,$F$11)</f>
        <v>65.94</v>
      </c>
      <c r="G649" s="122">
        <f>_xll.BDP(C649,$G$11)</f>
        <v>65.94</v>
      </c>
      <c r="H649" s="123">
        <f t="shared" si="298"/>
        <v>0</v>
      </c>
      <c r="I649" s="124">
        <f t="shared" si="299"/>
        <v>0</v>
      </c>
      <c r="J649" s="125">
        <v>40000</v>
      </c>
      <c r="K649" s="121" t="str">
        <f>CONCATENATE(D816,D649, " Curncy")</f>
        <v>EURUSD Curncy</v>
      </c>
      <c r="L649" s="121">
        <f>IF(D649 = D816,1,_xll.BDP(K649,$L$11))</f>
        <v>1</v>
      </c>
      <c r="M649" s="264">
        <f>IF(D649 = D816,1,_xll.BDP(K649,$M$11)*L649)</f>
        <v>1.2327999999999999</v>
      </c>
      <c r="N649" s="127">
        <f t="shared" si="300"/>
        <v>0</v>
      </c>
      <c r="O649" s="128">
        <f>N649 / AA750</f>
        <v>0</v>
      </c>
      <c r="P649" s="276">
        <f>N649 / AA816</f>
        <v>0</v>
      </c>
      <c r="Q649" s="129">
        <f t="shared" si="301"/>
        <v>2139519.7923426349</v>
      </c>
      <c r="R649" s="130">
        <f>Q649 / AA750*100</f>
        <v>1.2953818261111365</v>
      </c>
      <c r="S649" s="286">
        <f>Q649 / AA816*100</f>
        <v>1.1944839730575887</v>
      </c>
      <c r="T649" s="130">
        <f t="shared" si="302"/>
        <v>0</v>
      </c>
      <c r="U649" s="286">
        <f t="shared" si="303"/>
        <v>1.2953818261111365</v>
      </c>
      <c r="V649" s="121">
        <f t="shared" si="304"/>
        <v>1</v>
      </c>
      <c r="W649" s="121">
        <v>0</v>
      </c>
      <c r="X649" s="121">
        <v>1</v>
      </c>
      <c r="Y649" s="128">
        <f t="shared" si="305"/>
        <v>0</v>
      </c>
      <c r="Z649" s="128">
        <f t="shared" si="306"/>
        <v>0</v>
      </c>
      <c r="AA649" s="75"/>
      <c r="AB649" s="131">
        <f>_xll.BDH(C649,$AB$11,$D$1,$D$1)</f>
        <v>65.41</v>
      </c>
      <c r="AC649" s="131">
        <f t="shared" si="307"/>
        <v>0.53000000000000114</v>
      </c>
      <c r="AD649" s="191">
        <f t="shared" si="308"/>
        <v>0.81027365846201072</v>
      </c>
      <c r="AE649" s="133">
        <v>40000</v>
      </c>
      <c r="AF649" s="134">
        <f>IF(D649 = D816,1,_xll.BDP(K649,$AF$11)*L649)</f>
        <v>1.2294</v>
      </c>
      <c r="AG649" s="135">
        <f>AC649*AE649*V649/AF649 / AI750</f>
        <v>1.036791274282357E-4</v>
      </c>
      <c r="AH649" s="301">
        <f>AC649*AE649*V649/AF649 / AI816</f>
        <v>9.5648778827744216E-5</v>
      </c>
      <c r="AI649" s="78"/>
      <c r="AJ649" s="74"/>
      <c r="AK649" s="66"/>
    </row>
    <row r="650" spans="2:37" s="30" customFormat="1" ht="12" customHeight="1" x14ac:dyDescent="0.2">
      <c r="B650" s="121">
        <v>2560</v>
      </c>
      <c r="C650" s="121" t="s">
        <v>1016</v>
      </c>
      <c r="D650" s="121" t="str">
        <f>_xll.BDP(C650,$D$11)</f>
        <v>USD</v>
      </c>
      <c r="E650" s="121" t="s">
        <v>1090</v>
      </c>
      <c r="F650" s="122">
        <f>_xll.BDP(C650,$F$11)</f>
        <v>46.09</v>
      </c>
      <c r="G650" s="122">
        <f>_xll.BDP(C650,$G$11)</f>
        <v>46.09</v>
      </c>
      <c r="H650" s="123">
        <f t="shared" si="298"/>
        <v>0</v>
      </c>
      <c r="I650" s="124">
        <f t="shared" si="299"/>
        <v>0</v>
      </c>
      <c r="J650" s="125">
        <v>0</v>
      </c>
      <c r="K650" s="121" t="str">
        <f>CONCATENATE(D816,D650, " Curncy")</f>
        <v>EURUSD Curncy</v>
      </c>
      <c r="L650" s="121">
        <f>IF(D650 = D816,1,_xll.BDP(K650,$L$11))</f>
        <v>1</v>
      </c>
      <c r="M650" s="264">
        <f>IF(D650 = D816,1,_xll.BDP(K650,$M$11)*L650)</f>
        <v>1.2327999999999999</v>
      </c>
      <c r="N650" s="127">
        <f t="shared" si="300"/>
        <v>0</v>
      </c>
      <c r="O650" s="128">
        <f>N650 / AA750</f>
        <v>0</v>
      </c>
      <c r="P650" s="276">
        <f>N650 / AA816</f>
        <v>0</v>
      </c>
      <c r="Q650" s="129">
        <f t="shared" si="301"/>
        <v>0</v>
      </c>
      <c r="R650" s="130">
        <f>Q650 / AA750*100</f>
        <v>0</v>
      </c>
      <c r="S650" s="286">
        <f>Q650 / AA816*100</f>
        <v>0</v>
      </c>
      <c r="T650" s="130">
        <f t="shared" si="302"/>
        <v>0</v>
      </c>
      <c r="U650" s="286">
        <f t="shared" si="303"/>
        <v>0</v>
      </c>
      <c r="V650" s="121">
        <f t="shared" si="304"/>
        <v>1</v>
      </c>
      <c r="W650" s="121">
        <v>0</v>
      </c>
      <c r="X650" s="121">
        <v>1</v>
      </c>
      <c r="Y650" s="128">
        <f t="shared" si="305"/>
        <v>0</v>
      </c>
      <c r="Z650" s="128">
        <f t="shared" si="306"/>
        <v>0</v>
      </c>
      <c r="AA650" s="75"/>
      <c r="AB650" s="131">
        <f>_xll.BDH(C650,$AB$11,$D$1,$D$1)</f>
        <v>46.88</v>
      </c>
      <c r="AC650" s="131">
        <f t="shared" si="307"/>
        <v>-0.78999999999999915</v>
      </c>
      <c r="AD650" s="191">
        <f t="shared" si="308"/>
        <v>-1.6851535836177454</v>
      </c>
      <c r="AE650" s="133">
        <v>0</v>
      </c>
      <c r="AF650" s="134">
        <f>IF(D650 = D816,1,_xll.BDP(K650,$AF$11)*L650)</f>
        <v>1.2294</v>
      </c>
      <c r="AG650" s="135">
        <f>AC650*AE650*V650/AF650 / AI750</f>
        <v>0</v>
      </c>
      <c r="AH650" s="301">
        <f>AC650*AE650*V650/AF650 / AI816</f>
        <v>0</v>
      </c>
      <c r="AI650" s="78"/>
      <c r="AJ650" s="74"/>
      <c r="AK650" s="66"/>
    </row>
    <row r="651" spans="2:37" s="30" customFormat="1" ht="12" customHeight="1" x14ac:dyDescent="0.2">
      <c r="B651" s="121">
        <v>26745</v>
      </c>
      <c r="C651" s="121" t="s">
        <v>58</v>
      </c>
      <c r="D651" s="121" t="str">
        <f>_xll.BDP(C651,$D$11)</f>
        <v>USD</v>
      </c>
      <c r="E651" s="121" t="s">
        <v>335</v>
      </c>
      <c r="F651" s="122">
        <f>_xll.BDP(C651,$F$11)</f>
        <v>19.45</v>
      </c>
      <c r="G651" s="122">
        <f>_xll.BDP(C651,$G$11)</f>
        <v>19.45</v>
      </c>
      <c r="H651" s="123">
        <f t="shared" si="298"/>
        <v>0</v>
      </c>
      <c r="I651" s="124">
        <f t="shared" si="299"/>
        <v>0</v>
      </c>
      <c r="J651" s="125">
        <v>-432200</v>
      </c>
      <c r="K651" s="121" t="str">
        <f>CONCATENATE(D816,D651, " Curncy")</f>
        <v>EURUSD Curncy</v>
      </c>
      <c r="L651" s="121">
        <f>IF(D651 = D816,1,_xll.BDP(K651,$L$11))</f>
        <v>1</v>
      </c>
      <c r="M651" s="264">
        <f>IF(D651 = D816,1,_xll.BDP(K651,$M$11)*L651)</f>
        <v>1.2327999999999999</v>
      </c>
      <c r="N651" s="127">
        <f t="shared" si="300"/>
        <v>0</v>
      </c>
      <c r="O651" s="128">
        <f>N651 / AA750</f>
        <v>0</v>
      </c>
      <c r="P651" s="276">
        <f>N651 / AA816</f>
        <v>0</v>
      </c>
      <c r="Q651" s="129">
        <f t="shared" si="301"/>
        <v>-6818859.5068137581</v>
      </c>
      <c r="R651" s="130">
        <f>Q651 / AA750*100</f>
        <v>-4.1285089820366183</v>
      </c>
      <c r="S651" s="286">
        <f>Q651 / AA816*100</f>
        <v>-3.8069376243078095</v>
      </c>
      <c r="T651" s="130">
        <f t="shared" si="302"/>
        <v>-4.1285089820366183</v>
      </c>
      <c r="U651" s="286">
        <f t="shared" si="303"/>
        <v>0</v>
      </c>
      <c r="V651" s="121">
        <f t="shared" si="304"/>
        <v>1</v>
      </c>
      <c r="W651" s="121">
        <v>0</v>
      </c>
      <c r="X651" s="121">
        <v>1</v>
      </c>
      <c r="Y651" s="128">
        <f t="shared" si="305"/>
        <v>0</v>
      </c>
      <c r="Z651" s="128">
        <f t="shared" si="306"/>
        <v>0</v>
      </c>
      <c r="AA651" s="75"/>
      <c r="AB651" s="131">
        <f>_xll.BDH(C651,$AB$11,$D$1,$D$1)</f>
        <v>19.77</v>
      </c>
      <c r="AC651" s="131">
        <f t="shared" si="307"/>
        <v>-0.32000000000000028</v>
      </c>
      <c r="AD651" s="191">
        <f t="shared" si="308"/>
        <v>-1.6186140617096625</v>
      </c>
      <c r="AE651" s="133">
        <v>-432200</v>
      </c>
      <c r="AF651" s="134">
        <f>IF(D651 = D816,1,_xll.BDP(K651,$AF$11)*L651)</f>
        <v>1.2294</v>
      </c>
      <c r="AG651" s="135">
        <f>AC651*AE651*V651/AF651 / AI750</f>
        <v>6.7637915282239109E-4</v>
      </c>
      <c r="AH651" s="301">
        <f>AC651*AE651*V651/AF651 / AI816</f>
        <v>6.2399097674492067E-4</v>
      </c>
      <c r="AI651" s="78"/>
      <c r="AJ651" s="74"/>
      <c r="AK651" s="66"/>
    </row>
    <row r="652" spans="2:37" s="30" customFormat="1" ht="12" customHeight="1" x14ac:dyDescent="0.2">
      <c r="B652" s="121">
        <v>19398</v>
      </c>
      <c r="C652" s="121" t="s">
        <v>1018</v>
      </c>
      <c r="D652" s="121" t="str">
        <f>_xll.BDP(C652,$D$11)</f>
        <v>USD</v>
      </c>
      <c r="E652" s="121" t="s">
        <v>1092</v>
      </c>
      <c r="F652" s="122">
        <f>_xll.BDP(C652,$F$11)</f>
        <v>229.93</v>
      </c>
      <c r="G652" s="122">
        <f>_xll.BDP(C652,$G$11)</f>
        <v>229.93</v>
      </c>
      <c r="H652" s="123">
        <f t="shared" si="298"/>
        <v>0</v>
      </c>
      <c r="I652" s="124">
        <f t="shared" si="299"/>
        <v>0</v>
      </c>
      <c r="J652" s="125">
        <v>0</v>
      </c>
      <c r="K652" s="121" t="str">
        <f>CONCATENATE(D816,D652, " Curncy")</f>
        <v>EURUSD Curncy</v>
      </c>
      <c r="L652" s="121">
        <f>IF(D652 = D816,1,_xll.BDP(K652,$L$11))</f>
        <v>1</v>
      </c>
      <c r="M652" s="264">
        <f>IF(D652 = D816,1,_xll.BDP(K652,$M$11)*L652)</f>
        <v>1.2327999999999999</v>
      </c>
      <c r="N652" s="127">
        <f t="shared" si="300"/>
        <v>0</v>
      </c>
      <c r="O652" s="128">
        <f>N652 / AA750</f>
        <v>0</v>
      </c>
      <c r="P652" s="276">
        <f>N652 / AA816</f>
        <v>0</v>
      </c>
      <c r="Q652" s="129">
        <f t="shared" si="301"/>
        <v>0</v>
      </c>
      <c r="R652" s="130">
        <f>Q652 / AA750*100</f>
        <v>0</v>
      </c>
      <c r="S652" s="286">
        <f>Q652 / AA816*100</f>
        <v>0</v>
      </c>
      <c r="T652" s="130">
        <f t="shared" si="302"/>
        <v>0</v>
      </c>
      <c r="U652" s="286">
        <f t="shared" si="303"/>
        <v>0</v>
      </c>
      <c r="V652" s="121">
        <f t="shared" si="304"/>
        <v>1</v>
      </c>
      <c r="W652" s="121">
        <v>0</v>
      </c>
      <c r="X652" s="121">
        <v>1</v>
      </c>
      <c r="Y652" s="128">
        <f t="shared" si="305"/>
        <v>0</v>
      </c>
      <c r="Z652" s="128">
        <f t="shared" si="306"/>
        <v>0</v>
      </c>
      <c r="AA652" s="75"/>
      <c r="AB652" s="131">
        <f>_xll.BDH(C652,$AB$11,$D$1,$D$1)</f>
        <v>237.37</v>
      </c>
      <c r="AC652" s="131">
        <f t="shared" si="307"/>
        <v>-7.4399999999999977</v>
      </c>
      <c r="AD652" s="191">
        <f t="shared" si="308"/>
        <v>-3.1343472216371056</v>
      </c>
      <c r="AE652" s="133">
        <v>0</v>
      </c>
      <c r="AF652" s="134">
        <f>IF(D652 = D816,1,_xll.BDP(K652,$AF$11)*L652)</f>
        <v>1.2294</v>
      </c>
      <c r="AG652" s="135">
        <f>AC652*AE652*V652/AF652 / AI750</f>
        <v>0</v>
      </c>
      <c r="AH652" s="301">
        <f>AC652*AE652*V652/AF652 / AI816</f>
        <v>0</v>
      </c>
      <c r="AI652" s="78"/>
      <c r="AJ652" s="74"/>
      <c r="AK652" s="66"/>
    </row>
    <row r="653" spans="2:37" s="30" customFormat="1" ht="12" customHeight="1" x14ac:dyDescent="0.2">
      <c r="B653" s="121">
        <v>2967</v>
      </c>
      <c r="C653" s="121" t="s">
        <v>1017</v>
      </c>
      <c r="D653" s="121" t="str">
        <f>_xll.BDP(C653,$D$11)</f>
        <v>USD</v>
      </c>
      <c r="E653" s="121" t="s">
        <v>1091</v>
      </c>
      <c r="F653" s="122">
        <f>_xll.BDP(C653,$F$11)</f>
        <v>150.07</v>
      </c>
      <c r="G653" s="122">
        <f>_xll.BDP(C653,$G$11)</f>
        <v>150.07</v>
      </c>
      <c r="H653" s="123">
        <f t="shared" si="298"/>
        <v>0</v>
      </c>
      <c r="I653" s="124">
        <f t="shared" si="299"/>
        <v>0</v>
      </c>
      <c r="J653" s="125">
        <v>0</v>
      </c>
      <c r="K653" s="121" t="str">
        <f>CONCATENATE(D816,D653, " Curncy")</f>
        <v>EURUSD Curncy</v>
      </c>
      <c r="L653" s="121">
        <f>IF(D653 = D816,1,_xll.BDP(K653,$L$11))</f>
        <v>1</v>
      </c>
      <c r="M653" s="264">
        <f>IF(D653 = D816,1,_xll.BDP(K653,$M$11)*L653)</f>
        <v>1.2327999999999999</v>
      </c>
      <c r="N653" s="127">
        <f t="shared" si="300"/>
        <v>0</v>
      </c>
      <c r="O653" s="128">
        <f>N653 / AA750</f>
        <v>0</v>
      </c>
      <c r="P653" s="276">
        <f>N653 / AA816</f>
        <v>0</v>
      </c>
      <c r="Q653" s="129">
        <f t="shared" si="301"/>
        <v>0</v>
      </c>
      <c r="R653" s="130">
        <f>Q653 / AA750*100</f>
        <v>0</v>
      </c>
      <c r="S653" s="286">
        <f>Q653 / AA816*100</f>
        <v>0</v>
      </c>
      <c r="T653" s="130">
        <f t="shared" si="302"/>
        <v>0</v>
      </c>
      <c r="U653" s="286">
        <f t="shared" si="303"/>
        <v>0</v>
      </c>
      <c r="V653" s="121">
        <f t="shared" si="304"/>
        <v>1</v>
      </c>
      <c r="W653" s="121">
        <v>0</v>
      </c>
      <c r="X653" s="121">
        <v>1</v>
      </c>
      <c r="Y653" s="128">
        <f t="shared" si="305"/>
        <v>0</v>
      </c>
      <c r="Z653" s="128">
        <f t="shared" si="306"/>
        <v>0</v>
      </c>
      <c r="AA653" s="75"/>
      <c r="AB653" s="131">
        <f>_xll.BDH(C653,$AB$11,$D$1,$D$1)</f>
        <v>151.91</v>
      </c>
      <c r="AC653" s="131">
        <f t="shared" si="307"/>
        <v>-1.8400000000000034</v>
      </c>
      <c r="AD653" s="191">
        <f t="shared" si="308"/>
        <v>-1.2112434994404604</v>
      </c>
      <c r="AE653" s="133">
        <v>0</v>
      </c>
      <c r="AF653" s="134">
        <f>IF(D653 = D816,1,_xll.BDP(K653,$AF$11)*L653)</f>
        <v>1.2294</v>
      </c>
      <c r="AG653" s="135">
        <f>AC653*AE653*V653/AF653 / AI750</f>
        <v>0</v>
      </c>
      <c r="AH653" s="301">
        <f>AC653*AE653*V653/AF653 / AI816</f>
        <v>0</v>
      </c>
      <c r="AI653" s="78"/>
      <c r="AJ653" s="74"/>
      <c r="AK653" s="66"/>
    </row>
    <row r="654" spans="2:37" s="30" customFormat="1" ht="12" customHeight="1" x14ac:dyDescent="0.2">
      <c r="B654" s="121">
        <v>20886</v>
      </c>
      <c r="C654" s="121" t="s">
        <v>57</v>
      </c>
      <c r="D654" s="121" t="str">
        <f>_xll.BDP(C654,$D$11)</f>
        <v>USD</v>
      </c>
      <c r="E654" s="121" t="s">
        <v>332</v>
      </c>
      <c r="F654" s="122">
        <f>_xll.BDP(C654,$F$11)</f>
        <v>119.77</v>
      </c>
      <c r="G654" s="122">
        <f>_xll.BDP(C654,$G$11)</f>
        <v>119.77</v>
      </c>
      <c r="H654" s="123">
        <f t="shared" si="298"/>
        <v>0</v>
      </c>
      <c r="I654" s="124">
        <f t="shared" si="299"/>
        <v>0</v>
      </c>
      <c r="J654" s="125">
        <v>-9400</v>
      </c>
      <c r="K654" s="121" t="str">
        <f>CONCATENATE(D816,D654, " Curncy")</f>
        <v>EURUSD Curncy</v>
      </c>
      <c r="L654" s="121">
        <f>IF(D654 = D816,1,_xll.BDP(K654,$L$11))</f>
        <v>1</v>
      </c>
      <c r="M654" s="264">
        <f>IF(D654 = D816,1,_xll.BDP(K654,$M$11)*L654)</f>
        <v>1.2327999999999999</v>
      </c>
      <c r="N654" s="127">
        <f t="shared" si="300"/>
        <v>0</v>
      </c>
      <c r="O654" s="128">
        <f>N654 / AA750</f>
        <v>0</v>
      </c>
      <c r="P654" s="276">
        <f>N654 / AA816</f>
        <v>0</v>
      </c>
      <c r="Q654" s="129">
        <f t="shared" si="301"/>
        <v>-913236.53471771581</v>
      </c>
      <c r="R654" s="130">
        <f>Q654 / AA750*100</f>
        <v>-0.55292314389797903</v>
      </c>
      <c r="S654" s="286">
        <f>Q654 / AA816*100</f>
        <v>-0.50985572007097724</v>
      </c>
      <c r="T654" s="130">
        <f t="shared" si="302"/>
        <v>-0.55292314389797903</v>
      </c>
      <c r="U654" s="286">
        <f t="shared" si="303"/>
        <v>0</v>
      </c>
      <c r="V654" s="121">
        <f t="shared" si="304"/>
        <v>1</v>
      </c>
      <c r="W654" s="121">
        <v>0</v>
      </c>
      <c r="X654" s="121">
        <v>1</v>
      </c>
      <c r="Y654" s="128">
        <f t="shared" si="305"/>
        <v>0</v>
      </c>
      <c r="Z654" s="128">
        <f t="shared" si="306"/>
        <v>0</v>
      </c>
      <c r="AA654" s="75"/>
      <c r="AB654" s="131">
        <f>_xll.BDH(C654,$AB$11,$D$1,$D$1)</f>
        <v>122.41</v>
      </c>
      <c r="AC654" s="131">
        <f t="shared" si="307"/>
        <v>-2.6400000000000006</v>
      </c>
      <c r="AD654" s="191">
        <f t="shared" si="308"/>
        <v>-2.1566865452168944</v>
      </c>
      <c r="AE654" s="133">
        <v>-9400</v>
      </c>
      <c r="AF654" s="134">
        <f>IF(D654 = D816,1,_xll.BDP(K654,$AF$11)*L654)</f>
        <v>1.2294</v>
      </c>
      <c r="AG654" s="135">
        <f>AC654*AE654*V654/AF654 / AI750</f>
        <v>1.2136326538957982E-4</v>
      </c>
      <c r="AH654" s="301">
        <f>AC654*AE654*V654/AF654 / AI816</f>
        <v>1.1196321204666489E-4</v>
      </c>
      <c r="AI654" s="78"/>
      <c r="AJ654" s="74"/>
      <c r="AK654" s="66"/>
    </row>
    <row r="655" spans="2:37" s="30" customFormat="1" ht="12" customHeight="1" x14ac:dyDescent="0.2">
      <c r="B655" s="121">
        <v>2842</v>
      </c>
      <c r="C655" s="121" t="s">
        <v>1020</v>
      </c>
      <c r="D655" s="121" t="str">
        <f>_xll.BDP(C655,$D$11)</f>
        <v>USD</v>
      </c>
      <c r="E655" s="121" t="s">
        <v>1093</v>
      </c>
      <c r="F655" s="122">
        <f>_xll.BDP(C655,$F$11)</f>
        <v>107.85</v>
      </c>
      <c r="G655" s="122">
        <f>_xll.BDP(C655,$G$11)</f>
        <v>107.85</v>
      </c>
      <c r="H655" s="123">
        <f t="shared" si="298"/>
        <v>0</v>
      </c>
      <c r="I655" s="124">
        <f t="shared" si="299"/>
        <v>0</v>
      </c>
      <c r="J655" s="125">
        <v>0</v>
      </c>
      <c r="K655" s="121" t="str">
        <f>CONCATENATE(D816,D655, " Curncy")</f>
        <v>EURUSD Curncy</v>
      </c>
      <c r="L655" s="121">
        <f>IF(D655 = D816,1,_xll.BDP(K655,$L$11))</f>
        <v>1</v>
      </c>
      <c r="M655" s="264">
        <f>IF(D655 = D816,1,_xll.BDP(K655,$M$11)*L655)</f>
        <v>1.2327999999999999</v>
      </c>
      <c r="N655" s="127">
        <f t="shared" si="300"/>
        <v>0</v>
      </c>
      <c r="O655" s="128">
        <f>N655 / AA750</f>
        <v>0</v>
      </c>
      <c r="P655" s="276">
        <f>N655 / AA816</f>
        <v>0</v>
      </c>
      <c r="Q655" s="129">
        <f t="shared" si="301"/>
        <v>0</v>
      </c>
      <c r="R655" s="130">
        <f>Q655 / AA750*100</f>
        <v>0</v>
      </c>
      <c r="S655" s="286">
        <f>Q655 / AA816*100</f>
        <v>0</v>
      </c>
      <c r="T655" s="130">
        <f t="shared" si="302"/>
        <v>0</v>
      </c>
      <c r="U655" s="286">
        <f t="shared" si="303"/>
        <v>0</v>
      </c>
      <c r="V655" s="121">
        <f t="shared" si="304"/>
        <v>1</v>
      </c>
      <c r="W655" s="121">
        <v>0</v>
      </c>
      <c r="X655" s="121">
        <v>1</v>
      </c>
      <c r="Y655" s="128">
        <f t="shared" si="305"/>
        <v>0</v>
      </c>
      <c r="Z655" s="128">
        <f t="shared" si="306"/>
        <v>0</v>
      </c>
      <c r="AA655" s="75"/>
      <c r="AB655" s="131">
        <f>_xll.BDH(C655,$AB$11,$D$1,$D$1)</f>
        <v>108.17</v>
      </c>
      <c r="AC655" s="131">
        <f t="shared" si="307"/>
        <v>-0.32000000000000739</v>
      </c>
      <c r="AD655" s="191">
        <f t="shared" si="308"/>
        <v>-0.295830636960347</v>
      </c>
      <c r="AE655" s="133">
        <v>0</v>
      </c>
      <c r="AF655" s="134">
        <f>IF(D655 = D816,1,_xll.BDP(K655,$AF$11)*L655)</f>
        <v>1.2294</v>
      </c>
      <c r="AG655" s="135">
        <f>AC655*AE655*V655/AF655 / AI750</f>
        <v>0</v>
      </c>
      <c r="AH655" s="301">
        <f>AC655*AE655*V655/AF655 / AI816</f>
        <v>0</v>
      </c>
      <c r="AI655" s="78"/>
      <c r="AJ655" s="74"/>
      <c r="AK655" s="66"/>
    </row>
    <row r="656" spans="2:37" s="30" customFormat="1" ht="12" customHeight="1" x14ac:dyDescent="0.2">
      <c r="B656" s="121">
        <v>11634</v>
      </c>
      <c r="C656" s="121" t="s">
        <v>1021</v>
      </c>
      <c r="D656" s="121" t="str">
        <f>_xll.BDP(C656,$D$11)</f>
        <v>USD</v>
      </c>
      <c r="E656" s="121" t="s">
        <v>1094</v>
      </c>
      <c r="F656" s="122">
        <f>_xll.BDP(C656,$F$11)</f>
        <v>27.82</v>
      </c>
      <c r="G656" s="122">
        <f>_xll.BDP(C656,$G$11)</f>
        <v>27.82</v>
      </c>
      <c r="H656" s="123">
        <f t="shared" si="298"/>
        <v>0</v>
      </c>
      <c r="I656" s="124">
        <f t="shared" si="299"/>
        <v>0</v>
      </c>
      <c r="J656" s="125">
        <v>0</v>
      </c>
      <c r="K656" s="121" t="str">
        <f>CONCATENATE(D816,D656, " Curncy")</f>
        <v>EURUSD Curncy</v>
      </c>
      <c r="L656" s="121">
        <f>IF(D656 = D816,1,_xll.BDP(K656,$L$11))</f>
        <v>1</v>
      </c>
      <c r="M656" s="264">
        <f>IF(D656 = D816,1,_xll.BDP(K656,$M$11)*L656)</f>
        <v>1.2327999999999999</v>
      </c>
      <c r="N656" s="127">
        <f t="shared" si="300"/>
        <v>0</v>
      </c>
      <c r="O656" s="128">
        <f>N656 / AA750</f>
        <v>0</v>
      </c>
      <c r="P656" s="276">
        <f>N656 / AA816</f>
        <v>0</v>
      </c>
      <c r="Q656" s="129">
        <f t="shared" si="301"/>
        <v>0</v>
      </c>
      <c r="R656" s="130">
        <f>Q656 / AA750*100</f>
        <v>0</v>
      </c>
      <c r="S656" s="286">
        <f>Q656 / AA816*100</f>
        <v>0</v>
      </c>
      <c r="T656" s="130">
        <f t="shared" si="302"/>
        <v>0</v>
      </c>
      <c r="U656" s="286">
        <f t="shared" si="303"/>
        <v>0</v>
      </c>
      <c r="V656" s="121">
        <f t="shared" si="304"/>
        <v>1</v>
      </c>
      <c r="W656" s="121">
        <v>0</v>
      </c>
      <c r="X656" s="121">
        <v>1</v>
      </c>
      <c r="Y656" s="128">
        <f t="shared" si="305"/>
        <v>0</v>
      </c>
      <c r="Z656" s="128">
        <f t="shared" si="306"/>
        <v>0</v>
      </c>
      <c r="AA656" s="75"/>
      <c r="AB656" s="131">
        <f>_xll.BDH(C656,$AB$11,$D$1,$D$1)</f>
        <v>28.13</v>
      </c>
      <c r="AC656" s="131">
        <f t="shared" si="307"/>
        <v>-0.30999999999999872</v>
      </c>
      <c r="AD656" s="191">
        <f t="shared" si="308"/>
        <v>-1.1020263064344071</v>
      </c>
      <c r="AE656" s="133">
        <v>0</v>
      </c>
      <c r="AF656" s="134">
        <f>IF(D656 = D816,1,_xll.BDP(K656,$AF$11)*L656)</f>
        <v>1.2294</v>
      </c>
      <c r="AG656" s="135">
        <f>AC656*AE656*V656/AF656 / AI750</f>
        <v>0</v>
      </c>
      <c r="AH656" s="301">
        <f>AC656*AE656*V656/AF656 / AI816</f>
        <v>0</v>
      </c>
      <c r="AI656" s="78"/>
      <c r="AJ656" s="74"/>
      <c r="AK656" s="66"/>
    </row>
    <row r="657" spans="2:37" s="30" customFormat="1" ht="12" customHeight="1" x14ac:dyDescent="0.2">
      <c r="B657" s="121">
        <v>2763</v>
      </c>
      <c r="C657" s="121" t="s">
        <v>56</v>
      </c>
      <c r="D657" s="121" t="str">
        <f>_xll.BDP(C657,$D$11)</f>
        <v>USD</v>
      </c>
      <c r="E657" s="121" t="s">
        <v>360</v>
      </c>
      <c r="F657" s="122">
        <f>_xll.BDP(C657,$F$11)</f>
        <v>63.12</v>
      </c>
      <c r="G657" s="122">
        <f>_xll.BDP(C657,$G$11)</f>
        <v>63.12</v>
      </c>
      <c r="H657" s="123">
        <f t="shared" si="298"/>
        <v>0</v>
      </c>
      <c r="I657" s="124">
        <f t="shared" si="299"/>
        <v>0</v>
      </c>
      <c r="J657" s="125">
        <v>-46000</v>
      </c>
      <c r="K657" s="121" t="str">
        <f>CONCATENATE(D816,D657, " Curncy")</f>
        <v>EURUSD Curncy</v>
      </c>
      <c r="L657" s="121">
        <f>IF(D657 = D816,1,_xll.BDP(K657,$L$11))</f>
        <v>1</v>
      </c>
      <c r="M657" s="264">
        <f>IF(D657 = D816,1,_xll.BDP(K657,$M$11)*L657)</f>
        <v>1.2327999999999999</v>
      </c>
      <c r="N657" s="127">
        <f t="shared" si="300"/>
        <v>0</v>
      </c>
      <c r="O657" s="128">
        <f>N657 / AA750</f>
        <v>0</v>
      </c>
      <c r="P657" s="276">
        <f>N657 / AA816</f>
        <v>0</v>
      </c>
      <c r="Q657" s="129">
        <f t="shared" si="301"/>
        <v>-2355223.8805970149</v>
      </c>
      <c r="R657" s="130">
        <f>Q657 / AA750*100</f>
        <v>-1.4259808309638331</v>
      </c>
      <c r="S657" s="286">
        <f>Q657 / AA816*100</f>
        <v>-1.3149105646997914</v>
      </c>
      <c r="T657" s="130">
        <f t="shared" si="302"/>
        <v>-1.4259808309638331</v>
      </c>
      <c r="U657" s="286">
        <f t="shared" si="303"/>
        <v>0</v>
      </c>
      <c r="V657" s="121">
        <f t="shared" si="304"/>
        <v>1</v>
      </c>
      <c r="W657" s="121">
        <v>0</v>
      </c>
      <c r="X657" s="121">
        <v>1</v>
      </c>
      <c r="Y657" s="128">
        <f t="shared" si="305"/>
        <v>0</v>
      </c>
      <c r="Z657" s="128">
        <f t="shared" si="306"/>
        <v>0</v>
      </c>
      <c r="AA657" s="75"/>
      <c r="AB657" s="131">
        <f>_xll.BDH(C657,$AB$11,$D$1,$D$1)</f>
        <v>64.38</v>
      </c>
      <c r="AC657" s="131">
        <f t="shared" si="307"/>
        <v>-1.259999999999998</v>
      </c>
      <c r="AD657" s="191">
        <f t="shared" si="308"/>
        <v>-1.9571295433364368</v>
      </c>
      <c r="AE657" s="133">
        <v>-46000</v>
      </c>
      <c r="AF657" s="134">
        <f>IF(D657 = D816,1,_xll.BDP(K657,$AF$11)*L657)</f>
        <v>1.2294</v>
      </c>
      <c r="AG657" s="135">
        <f>AC657*AE657*V657/AF657 / AI750</f>
        <v>2.8345482196889241E-4</v>
      </c>
      <c r="AH657" s="301">
        <f>AC657*AE657*V657/AF657 / AI816</f>
        <v>2.6150015192717143E-4</v>
      </c>
      <c r="AI657" s="78"/>
      <c r="AJ657" s="74"/>
      <c r="AK657" s="66"/>
    </row>
    <row r="658" spans="2:37" s="30" customFormat="1" ht="12" customHeight="1" x14ac:dyDescent="0.2">
      <c r="B658" s="121">
        <v>24143</v>
      </c>
      <c r="C658" s="121" t="s">
        <v>55</v>
      </c>
      <c r="D658" s="121" t="str">
        <f>_xll.BDP(C658,$D$11)</f>
        <v>USD</v>
      </c>
      <c r="E658" s="121" t="s">
        <v>359</v>
      </c>
      <c r="F658" s="122">
        <f>_xll.BDP(C658,$F$11)</f>
        <v>3.97</v>
      </c>
      <c r="G658" s="122">
        <f>_xll.BDP(C658,$G$11)</f>
        <v>3.97</v>
      </c>
      <c r="H658" s="123">
        <f t="shared" si="298"/>
        <v>0</v>
      </c>
      <c r="I658" s="124">
        <f t="shared" si="299"/>
        <v>0</v>
      </c>
      <c r="J658" s="125">
        <v>824000</v>
      </c>
      <c r="K658" s="121" t="str">
        <f>CONCATENATE(D816,D658, " Curncy")</f>
        <v>EURUSD Curncy</v>
      </c>
      <c r="L658" s="121">
        <f>IF(D658 = D816,1,_xll.BDP(K658,$L$11))</f>
        <v>1</v>
      </c>
      <c r="M658" s="264">
        <f>IF(D658 = D816,1,_xll.BDP(K658,$M$11)*L658)</f>
        <v>1.2327999999999999</v>
      </c>
      <c r="N658" s="127">
        <f t="shared" si="300"/>
        <v>0</v>
      </c>
      <c r="O658" s="128">
        <f>N658 / AA750</f>
        <v>0</v>
      </c>
      <c r="P658" s="276">
        <f>N658 / AA816</f>
        <v>0</v>
      </c>
      <c r="Q658" s="129">
        <f t="shared" si="301"/>
        <v>2653536.6645035692</v>
      </c>
      <c r="R658" s="130">
        <f>Q658 / AA750*100</f>
        <v>1.6065956400215491</v>
      </c>
      <c r="S658" s="286">
        <f>Q658 / AA816*100</f>
        <v>1.4814572078343298</v>
      </c>
      <c r="T658" s="130">
        <f t="shared" si="302"/>
        <v>0</v>
      </c>
      <c r="U658" s="286">
        <f t="shared" si="303"/>
        <v>1.6065956400215491</v>
      </c>
      <c r="V658" s="121">
        <f t="shared" si="304"/>
        <v>1</v>
      </c>
      <c r="W658" s="121">
        <v>0</v>
      </c>
      <c r="X658" s="121">
        <v>1</v>
      </c>
      <c r="Y658" s="128">
        <f t="shared" si="305"/>
        <v>0</v>
      </c>
      <c r="Z658" s="128">
        <f t="shared" si="306"/>
        <v>0</v>
      </c>
      <c r="AA658" s="75"/>
      <c r="AB658" s="131">
        <f>_xll.BDH(C658,$AB$11,$D$1,$D$1)</f>
        <v>3.96</v>
      </c>
      <c r="AC658" s="131">
        <f t="shared" si="307"/>
        <v>1.0000000000000231E-2</v>
      </c>
      <c r="AD658" s="191">
        <f t="shared" si="308"/>
        <v>0.25252525252525837</v>
      </c>
      <c r="AE658" s="133">
        <v>824000</v>
      </c>
      <c r="AF658" s="134">
        <f>IF(D658 = D816,1,_xll.BDP(K658,$AF$11)*L658)</f>
        <v>1.2294</v>
      </c>
      <c r="AG658" s="135">
        <f>AC658*AE658*V658/AF658 / AI750</f>
        <v>4.0297925000409436E-5</v>
      </c>
      <c r="AH658" s="301">
        <f>AC658*AE658*V658/AF658 / AI816</f>
        <v>3.71766951670108E-5</v>
      </c>
      <c r="AI658" s="78"/>
      <c r="AJ658" s="74"/>
      <c r="AK658" s="66"/>
    </row>
    <row r="659" spans="2:37" s="30" customFormat="1" ht="12" customHeight="1" x14ac:dyDescent="0.2">
      <c r="B659" s="121">
        <v>19832</v>
      </c>
      <c r="C659" s="121" t="s">
        <v>1022</v>
      </c>
      <c r="D659" s="121" t="str">
        <f>_xll.BDP(C659,$D$11)</f>
        <v>USD</v>
      </c>
      <c r="E659" s="121" t="s">
        <v>1095</v>
      </c>
      <c r="F659" s="122">
        <f>_xll.BDP(C659,$F$11)</f>
        <v>45.38</v>
      </c>
      <c r="G659" s="122">
        <f>_xll.BDP(C659,$G$11)</f>
        <v>45.38</v>
      </c>
      <c r="H659" s="123">
        <f t="shared" si="298"/>
        <v>0</v>
      </c>
      <c r="I659" s="124">
        <f t="shared" si="299"/>
        <v>0</v>
      </c>
      <c r="J659" s="125">
        <v>0</v>
      </c>
      <c r="K659" s="121" t="str">
        <f>CONCATENATE(D816,D659, " Curncy")</f>
        <v>EURUSD Curncy</v>
      </c>
      <c r="L659" s="121">
        <f>IF(D659 = D816,1,_xll.BDP(K659,$L$11))</f>
        <v>1</v>
      </c>
      <c r="M659" s="264">
        <f>IF(D659 = D816,1,_xll.BDP(K659,$M$11)*L659)</f>
        <v>1.2327999999999999</v>
      </c>
      <c r="N659" s="127">
        <f t="shared" si="300"/>
        <v>0</v>
      </c>
      <c r="O659" s="128">
        <f>N659 / AA750</f>
        <v>0</v>
      </c>
      <c r="P659" s="276">
        <f>N659 / AA816</f>
        <v>0</v>
      </c>
      <c r="Q659" s="129">
        <f t="shared" si="301"/>
        <v>0</v>
      </c>
      <c r="R659" s="130">
        <f>Q659 / AA750*100</f>
        <v>0</v>
      </c>
      <c r="S659" s="286">
        <f>Q659 / AA816*100</f>
        <v>0</v>
      </c>
      <c r="T659" s="130">
        <f t="shared" si="302"/>
        <v>0</v>
      </c>
      <c r="U659" s="286">
        <f t="shared" si="303"/>
        <v>0</v>
      </c>
      <c r="V659" s="121">
        <f t="shared" si="304"/>
        <v>1</v>
      </c>
      <c r="W659" s="121">
        <v>0</v>
      </c>
      <c r="X659" s="121">
        <v>1</v>
      </c>
      <c r="Y659" s="128">
        <f t="shared" si="305"/>
        <v>0</v>
      </c>
      <c r="Z659" s="128">
        <f t="shared" si="306"/>
        <v>0</v>
      </c>
      <c r="AA659" s="75"/>
      <c r="AB659" s="131">
        <f>_xll.BDH(C659,$AB$11,$D$1,$D$1)</f>
        <v>45.68</v>
      </c>
      <c r="AC659" s="131">
        <f t="shared" si="307"/>
        <v>-0.29999999999999716</v>
      </c>
      <c r="AD659" s="191">
        <f t="shared" si="308"/>
        <v>-0.65674255691768202</v>
      </c>
      <c r="AE659" s="133">
        <v>0</v>
      </c>
      <c r="AF659" s="134">
        <f>IF(D659 = D816,1,_xll.BDP(K659,$AF$11)*L659)</f>
        <v>1.2294</v>
      </c>
      <c r="AG659" s="135">
        <f>AC659*AE659*V659/AF659 / AI750</f>
        <v>0</v>
      </c>
      <c r="AH659" s="301">
        <f>AC659*AE659*V659/AF659 / AI816</f>
        <v>0</v>
      </c>
      <c r="AI659" s="78"/>
      <c r="AJ659" s="74"/>
      <c r="AK659" s="66"/>
    </row>
    <row r="660" spans="2:37" s="30" customFormat="1" ht="12" customHeight="1" x14ac:dyDescent="0.2">
      <c r="B660" s="121">
        <v>24542</v>
      </c>
      <c r="C660" s="121" t="s">
        <v>54</v>
      </c>
      <c r="D660" s="121" t="str">
        <f>_xll.BDP(C660,$D$11)</f>
        <v>USD</v>
      </c>
      <c r="E660" s="121" t="s">
        <v>329</v>
      </c>
      <c r="F660" s="122">
        <f>_xll.BDP(C660,$F$11)</f>
        <v>60.06</v>
      </c>
      <c r="G660" s="122">
        <f>_xll.BDP(C660,$G$11)</f>
        <v>60.06</v>
      </c>
      <c r="H660" s="123">
        <f t="shared" ref="H660:H691" si="309">IF(OR(OR(G660="#N/A N/A",G660="#N/A Real Time"),OR(F660="#N/A N/A",F660="#N/A Real Time")),0,  G660 - F660)</f>
        <v>0</v>
      </c>
      <c r="I660" s="124">
        <f t="shared" ref="I660:I691" si="310">IF(OR(F660=0,F660="#N/A N/A"),0,H660 / F660*100)</f>
        <v>0</v>
      </c>
      <c r="J660" s="125">
        <v>-76000</v>
      </c>
      <c r="K660" s="121" t="str">
        <f>CONCATENATE(D816,D660, " Curncy")</f>
        <v>EURUSD Curncy</v>
      </c>
      <c r="L660" s="121">
        <f>IF(D660 = D816,1,_xll.BDP(K660,$L$11))</f>
        <v>1</v>
      </c>
      <c r="M660" s="264">
        <f>IF(D660 = D816,1,_xll.BDP(K660,$M$11)*L660)</f>
        <v>1.2327999999999999</v>
      </c>
      <c r="N660" s="127">
        <f t="shared" ref="N660:N691" si="311">H660*J660*V660/M660</f>
        <v>0</v>
      </c>
      <c r="O660" s="128">
        <f>N660 / AA750</f>
        <v>0</v>
      </c>
      <c r="P660" s="276">
        <f>N660 / AA816</f>
        <v>0</v>
      </c>
      <c r="Q660" s="129">
        <f t="shared" ref="Q660:Q691" si="312">IF(J660=0,0,G660*J660*V660/M660)</f>
        <v>-3702595.7170668398</v>
      </c>
      <c r="R660" s="130">
        <f>Q660 / AA750*100</f>
        <v>-2.2417531347413742</v>
      </c>
      <c r="S660" s="286">
        <f>Q660 / AA816*100</f>
        <v>-2.0671420094251389</v>
      </c>
      <c r="T660" s="130">
        <f t="shared" ref="T660:T691" si="313">IF(S660&lt;0,R660,0)</f>
        <v>-2.2417531347413742</v>
      </c>
      <c r="U660" s="286">
        <f t="shared" ref="U660:U691" si="314">IF(S660&gt;0,R660,0)</f>
        <v>0</v>
      </c>
      <c r="V660" s="121">
        <f t="shared" ref="V660:V691" si="315">IF(EXACT(D660,UPPER(D660)),1,0.01)/X660</f>
        <v>1</v>
      </c>
      <c r="W660" s="121">
        <v>0</v>
      </c>
      <c r="X660" s="121">
        <v>1</v>
      </c>
      <c r="Y660" s="128">
        <f t="shared" ref="Y660:Y691" si="316">IF(AND(S660&lt;0,O660&gt;0),O660,0)</f>
        <v>0</v>
      </c>
      <c r="Z660" s="128">
        <f t="shared" ref="Z660:Z691" si="317">IF(AND(S660&gt;0,O660&gt;0),O660,0)</f>
        <v>0</v>
      </c>
      <c r="AA660" s="75"/>
      <c r="AB660" s="131">
        <f>_xll.BDH(C660,$AB$11,$D$1,$D$1)</f>
        <v>60.7</v>
      </c>
      <c r="AC660" s="131">
        <f t="shared" ref="AC660:AC691" si="318">IF(OR(OR(F660="#N/A N/A",F660="#N/A Real Time"),OR(AB660="#N/A N/A",AB660="#N/A Real Time")),0,  F660 - AB660)</f>
        <v>-0.64000000000000057</v>
      </c>
      <c r="AD660" s="191">
        <f t="shared" ref="AD660:AD691" si="319">IF(OR(AB660=0,AB660="#N/A N/A"),0,AC660 / AB660*100)</f>
        <v>-1.0543657331136747</v>
      </c>
      <c r="AE660" s="133">
        <v>-76000</v>
      </c>
      <c r="AF660" s="134">
        <f>IF(D660 = D816,1,_xll.BDP(K660,$AF$11)*L660)</f>
        <v>1.2294</v>
      </c>
      <c r="AG660" s="135">
        <f>AC660*AE660*V660/AF660 / AI750</f>
        <v>2.3787513009949896E-4</v>
      </c>
      <c r="AH660" s="301">
        <f>AC660*AE660*V660/AF660 / AI816</f>
        <v>2.1945078312176757E-4</v>
      </c>
      <c r="AI660" s="78"/>
      <c r="AJ660" s="74"/>
      <c r="AK660" s="66"/>
    </row>
    <row r="661" spans="2:37" s="30" customFormat="1" ht="12" customHeight="1" x14ac:dyDescent="0.2">
      <c r="B661" s="121">
        <v>18424</v>
      </c>
      <c r="C661" s="121" t="s">
        <v>53</v>
      </c>
      <c r="D661" s="121" t="str">
        <f>_xll.BDP(C661,$D$11)</f>
        <v>USD</v>
      </c>
      <c r="E661" s="121" t="s">
        <v>328</v>
      </c>
      <c r="F661" s="122">
        <f>_xll.BDP(C661,$F$11)</f>
        <v>62.1</v>
      </c>
      <c r="G661" s="122">
        <f>_xll.BDP(C661,$G$11)</f>
        <v>62.1</v>
      </c>
      <c r="H661" s="123">
        <f t="shared" si="309"/>
        <v>0</v>
      </c>
      <c r="I661" s="124">
        <f t="shared" si="310"/>
        <v>0</v>
      </c>
      <c r="J661" s="125">
        <v>-60000</v>
      </c>
      <c r="K661" s="121" t="str">
        <f>CONCATENATE(D816,D661, " Curncy")</f>
        <v>EURUSD Curncy</v>
      </c>
      <c r="L661" s="121">
        <f>IF(D661 = D816,1,_xll.BDP(K661,$L$11))</f>
        <v>1</v>
      </c>
      <c r="M661" s="264">
        <f>IF(D661 = D816,1,_xll.BDP(K661,$M$11)*L661)</f>
        <v>1.2327999999999999</v>
      </c>
      <c r="N661" s="127">
        <f t="shared" si="311"/>
        <v>0</v>
      </c>
      <c r="O661" s="128">
        <f>N661 / AA750</f>
        <v>0</v>
      </c>
      <c r="P661" s="276">
        <f>N661 / AA816</f>
        <v>0</v>
      </c>
      <c r="Q661" s="129">
        <f t="shared" si="312"/>
        <v>-3022388.059701493</v>
      </c>
      <c r="R661" s="130">
        <f>Q661 / AA750*100</f>
        <v>-1.8299183667311549</v>
      </c>
      <c r="S661" s="286">
        <f>Q661 / AA816*100</f>
        <v>-1.6873852303657022</v>
      </c>
      <c r="T661" s="130">
        <f t="shared" si="313"/>
        <v>-1.8299183667311549</v>
      </c>
      <c r="U661" s="286">
        <f t="shared" si="314"/>
        <v>0</v>
      </c>
      <c r="V661" s="121">
        <f t="shared" si="315"/>
        <v>1</v>
      </c>
      <c r="W661" s="121">
        <v>0</v>
      </c>
      <c r="X661" s="121">
        <v>1</v>
      </c>
      <c r="Y661" s="128">
        <f t="shared" si="316"/>
        <v>0</v>
      </c>
      <c r="Z661" s="128">
        <f t="shared" si="317"/>
        <v>0</v>
      </c>
      <c r="AA661" s="75"/>
      <c r="AB661" s="131">
        <f>_xll.BDH(C661,$AB$11,$D$1,$D$1)</f>
        <v>63.28</v>
      </c>
      <c r="AC661" s="131">
        <f t="shared" si="318"/>
        <v>-1.1799999999999997</v>
      </c>
      <c r="AD661" s="191">
        <f t="shared" si="319"/>
        <v>-1.86472819216182</v>
      </c>
      <c r="AE661" s="133">
        <v>-60000</v>
      </c>
      <c r="AF661" s="134">
        <f>IF(D661 = D816,1,_xll.BDP(K661,$AF$11)*L661)</f>
        <v>1.2294</v>
      </c>
      <c r="AG661" s="135">
        <f>AC661*AE661*V661/AF661 / AI750</f>
        <v>3.4624916141127689E-4</v>
      </c>
      <c r="AH661" s="301">
        <f>AC661*AE661*V661/AF661 / AI816</f>
        <v>3.1943082740586203E-4</v>
      </c>
      <c r="AI661" s="78"/>
      <c r="AJ661" s="74"/>
      <c r="AK661" s="66"/>
    </row>
    <row r="662" spans="2:37" s="30" customFormat="1" ht="12" customHeight="1" x14ac:dyDescent="0.2">
      <c r="B662" s="121">
        <v>1853</v>
      </c>
      <c r="C662" s="121" t="s">
        <v>52</v>
      </c>
      <c r="D662" s="121" t="str">
        <f>_xll.BDP(C662,$D$11)</f>
        <v>USD</v>
      </c>
      <c r="E662" s="121" t="s">
        <v>358</v>
      </c>
      <c r="F662" s="122">
        <f>_xll.BDP(C662,$F$11)</f>
        <v>70.58</v>
      </c>
      <c r="G662" s="122">
        <f>_xll.BDP(C662,$G$11)</f>
        <v>70.58</v>
      </c>
      <c r="H662" s="123">
        <f t="shared" si="309"/>
        <v>0</v>
      </c>
      <c r="I662" s="124">
        <f t="shared" si="310"/>
        <v>0</v>
      </c>
      <c r="J662" s="125">
        <v>-49500</v>
      </c>
      <c r="K662" s="121" t="str">
        <f>CONCATENATE(D816,D662, " Curncy")</f>
        <v>EURUSD Curncy</v>
      </c>
      <c r="L662" s="121">
        <f>IF(D662 = D816,1,_xll.BDP(K662,$L$11))</f>
        <v>1</v>
      </c>
      <c r="M662" s="264">
        <f>IF(D662 = D816,1,_xll.BDP(K662,$M$11)*L662)</f>
        <v>1.2327999999999999</v>
      </c>
      <c r="N662" s="127">
        <f t="shared" si="311"/>
        <v>0</v>
      </c>
      <c r="O662" s="128">
        <f>N662 / AA750</f>
        <v>0</v>
      </c>
      <c r="P662" s="276">
        <f>N662 / AA816</f>
        <v>0</v>
      </c>
      <c r="Q662" s="129">
        <f t="shared" si="312"/>
        <v>-2833963.3354964312</v>
      </c>
      <c r="R662" s="130">
        <f>Q662 / AA750*100</f>
        <v>-1.7158357748342199</v>
      </c>
      <c r="S662" s="286">
        <f>Q662 / AA816*100</f>
        <v>-1.5821885811006324</v>
      </c>
      <c r="T662" s="130">
        <f t="shared" si="313"/>
        <v>-1.7158357748342199</v>
      </c>
      <c r="U662" s="286">
        <f t="shared" si="314"/>
        <v>0</v>
      </c>
      <c r="V662" s="121">
        <f t="shared" si="315"/>
        <v>1</v>
      </c>
      <c r="W662" s="121">
        <v>0</v>
      </c>
      <c r="X662" s="121">
        <v>1</v>
      </c>
      <c r="Y662" s="128">
        <f t="shared" si="316"/>
        <v>0</v>
      </c>
      <c r="Z662" s="128">
        <f t="shared" si="317"/>
        <v>0</v>
      </c>
      <c r="AA662" s="75"/>
      <c r="AB662" s="131">
        <f>_xll.BDH(C662,$AB$11,$D$1,$D$1)</f>
        <v>71.66</v>
      </c>
      <c r="AC662" s="131">
        <f t="shared" si="318"/>
        <v>-1.0799999999999983</v>
      </c>
      <c r="AD662" s="191">
        <f t="shared" si="319"/>
        <v>-1.5071169411107987</v>
      </c>
      <c r="AE662" s="133">
        <v>-49500</v>
      </c>
      <c r="AF662" s="134">
        <f>IF(D662 = D816,1,_xll.BDP(K662,$AF$11)*L662)</f>
        <v>1.2294</v>
      </c>
      <c r="AG662" s="135">
        <f>AC662*AE662*V662/AF662 / AI750</f>
        <v>2.614474600147858E-4</v>
      </c>
      <c r="AH662" s="301">
        <f>AC662*AE662*V662/AF662 / AI816</f>
        <v>2.4119734510052768E-4</v>
      </c>
      <c r="AI662" s="78"/>
      <c r="AJ662" s="74"/>
      <c r="AK662" s="66"/>
    </row>
    <row r="663" spans="2:37" s="30" customFormat="1" ht="12" customHeight="1" x14ac:dyDescent="0.2">
      <c r="B663" s="121">
        <v>11669</v>
      </c>
      <c r="C663" s="121" t="s">
        <v>1024</v>
      </c>
      <c r="D663" s="121" t="str">
        <f>_xll.BDP(C663,$D$11)</f>
        <v>USD</v>
      </c>
      <c r="E663" s="121" t="s">
        <v>1097</v>
      </c>
      <c r="F663" s="122">
        <f>_xll.BDP(C663,$F$11)</f>
        <v>56.83</v>
      </c>
      <c r="G663" s="122">
        <f>_xll.BDP(C663,$G$11)</f>
        <v>56.83</v>
      </c>
      <c r="H663" s="123">
        <f t="shared" si="309"/>
        <v>0</v>
      </c>
      <c r="I663" s="124">
        <f t="shared" si="310"/>
        <v>0</v>
      </c>
      <c r="J663" s="125">
        <v>0</v>
      </c>
      <c r="K663" s="121" t="str">
        <f>CONCATENATE(D816,D663, " Curncy")</f>
        <v>EURUSD Curncy</v>
      </c>
      <c r="L663" s="121">
        <f>IF(D663 = D816,1,_xll.BDP(K663,$L$11))</f>
        <v>1</v>
      </c>
      <c r="M663" s="264">
        <f>IF(D663 = D816,1,_xll.BDP(K663,$M$11)*L663)</f>
        <v>1.2327999999999999</v>
      </c>
      <c r="N663" s="127">
        <f t="shared" si="311"/>
        <v>0</v>
      </c>
      <c r="O663" s="128">
        <f>N663 / AA750</f>
        <v>0</v>
      </c>
      <c r="P663" s="276">
        <f>N663 / AA816</f>
        <v>0</v>
      </c>
      <c r="Q663" s="129">
        <f t="shared" si="312"/>
        <v>0</v>
      </c>
      <c r="R663" s="130">
        <f>Q663 / AA750*100</f>
        <v>0</v>
      </c>
      <c r="S663" s="286">
        <f>Q663 / AA816*100</f>
        <v>0</v>
      </c>
      <c r="T663" s="130">
        <f t="shared" si="313"/>
        <v>0</v>
      </c>
      <c r="U663" s="286">
        <f t="shared" si="314"/>
        <v>0</v>
      </c>
      <c r="V663" s="121">
        <f t="shared" si="315"/>
        <v>1</v>
      </c>
      <c r="W663" s="121">
        <v>0</v>
      </c>
      <c r="X663" s="121">
        <v>1</v>
      </c>
      <c r="Y663" s="128">
        <f t="shared" si="316"/>
        <v>0</v>
      </c>
      <c r="Z663" s="128">
        <f t="shared" si="317"/>
        <v>0</v>
      </c>
      <c r="AA663" s="75"/>
      <c r="AB663" s="131">
        <f>_xll.BDH(C663,$AB$11,$D$1,$D$1)</f>
        <v>58.67</v>
      </c>
      <c r="AC663" s="131">
        <f t="shared" si="318"/>
        <v>-1.8400000000000034</v>
      </c>
      <c r="AD663" s="191">
        <f t="shared" si="319"/>
        <v>-3.136185444008869</v>
      </c>
      <c r="AE663" s="133">
        <v>0</v>
      </c>
      <c r="AF663" s="134">
        <f>IF(D663 = D816,1,_xll.BDP(K663,$AF$11)*L663)</f>
        <v>1.2294</v>
      </c>
      <c r="AG663" s="135">
        <f>AC663*AE663*V663/AF663 / AI750</f>
        <v>0</v>
      </c>
      <c r="AH663" s="301">
        <f>AC663*AE663*V663/AF663 / AI816</f>
        <v>0</v>
      </c>
      <c r="AI663" s="78"/>
      <c r="AJ663" s="74"/>
      <c r="AK663" s="66"/>
    </row>
    <row r="664" spans="2:37" s="30" customFormat="1" ht="12" customHeight="1" x14ac:dyDescent="0.2">
      <c r="B664" s="121">
        <v>18531</v>
      </c>
      <c r="C664" s="121" t="s">
        <v>1023</v>
      </c>
      <c r="D664" s="121" t="str">
        <f>_xll.BDP(C664,$D$11)</f>
        <v>USD</v>
      </c>
      <c r="E664" s="121" t="s">
        <v>1096</v>
      </c>
      <c r="F664" s="122">
        <f>_xll.BDP(C664,$F$11)</f>
        <v>30.98</v>
      </c>
      <c r="G664" s="122">
        <f>_xll.BDP(C664,$G$11)</f>
        <v>30.98</v>
      </c>
      <c r="H664" s="123">
        <f t="shared" si="309"/>
        <v>0</v>
      </c>
      <c r="I664" s="124">
        <f t="shared" si="310"/>
        <v>0</v>
      </c>
      <c r="J664" s="125">
        <v>0</v>
      </c>
      <c r="K664" s="121" t="str">
        <f>CONCATENATE(D816,D664, " Curncy")</f>
        <v>EURUSD Curncy</v>
      </c>
      <c r="L664" s="121">
        <f>IF(D664 = D816,1,_xll.BDP(K664,$L$11))</f>
        <v>1</v>
      </c>
      <c r="M664" s="264">
        <f>IF(D664 = D816,1,_xll.BDP(K664,$M$11)*L664)</f>
        <v>1.2327999999999999</v>
      </c>
      <c r="N664" s="127">
        <f t="shared" si="311"/>
        <v>0</v>
      </c>
      <c r="O664" s="128">
        <f>N664 / AA750</f>
        <v>0</v>
      </c>
      <c r="P664" s="276">
        <f>N664 / AA816</f>
        <v>0</v>
      </c>
      <c r="Q664" s="129">
        <f t="shared" si="312"/>
        <v>0</v>
      </c>
      <c r="R664" s="130">
        <f>Q664 / AA750*100</f>
        <v>0</v>
      </c>
      <c r="S664" s="286">
        <f>Q664 / AA816*100</f>
        <v>0</v>
      </c>
      <c r="T664" s="130">
        <f t="shared" si="313"/>
        <v>0</v>
      </c>
      <c r="U664" s="286">
        <f t="shared" si="314"/>
        <v>0</v>
      </c>
      <c r="V664" s="121">
        <f t="shared" si="315"/>
        <v>1</v>
      </c>
      <c r="W664" s="121">
        <v>0</v>
      </c>
      <c r="X664" s="121">
        <v>1</v>
      </c>
      <c r="Y664" s="128">
        <f t="shared" si="316"/>
        <v>0</v>
      </c>
      <c r="Z664" s="128">
        <f t="shared" si="317"/>
        <v>0</v>
      </c>
      <c r="AA664" s="75"/>
      <c r="AB664" s="131">
        <f>_xll.BDH(C664,$AB$11,$D$1,$D$1)</f>
        <v>32.36</v>
      </c>
      <c r="AC664" s="131">
        <f t="shared" si="318"/>
        <v>-1.379999999999999</v>
      </c>
      <c r="AD664" s="191">
        <f t="shared" si="319"/>
        <v>-4.2645241038318886</v>
      </c>
      <c r="AE664" s="133">
        <v>0</v>
      </c>
      <c r="AF664" s="134">
        <f>IF(D664 = D816,1,_xll.BDP(K664,$AF$11)*L664)</f>
        <v>1.2294</v>
      </c>
      <c r="AG664" s="135">
        <f>AC664*AE664*V664/AF664 / AI750</f>
        <v>0</v>
      </c>
      <c r="AH664" s="301">
        <f>AC664*AE664*V664/AF664 / AI816</f>
        <v>0</v>
      </c>
      <c r="AI664" s="78"/>
      <c r="AJ664" s="74"/>
      <c r="AK664" s="66"/>
    </row>
    <row r="665" spans="2:37" s="30" customFormat="1" ht="12" customHeight="1" x14ac:dyDescent="0.2">
      <c r="B665" s="121">
        <v>24621</v>
      </c>
      <c r="C665" s="121" t="s">
        <v>51</v>
      </c>
      <c r="D665" s="121" t="str">
        <f>_xll.BDP(C665,$D$11)</f>
        <v>USD</v>
      </c>
      <c r="E665" s="121" t="s">
        <v>327</v>
      </c>
      <c r="F665" s="122">
        <f>_xll.BDP(C665,$F$11)</f>
        <v>29.49</v>
      </c>
      <c r="G665" s="122">
        <f>_xll.BDP(C665,$G$11)</f>
        <v>29.49</v>
      </c>
      <c r="H665" s="123">
        <f t="shared" si="309"/>
        <v>0</v>
      </c>
      <c r="I665" s="124">
        <f t="shared" si="310"/>
        <v>0</v>
      </c>
      <c r="J665" s="125">
        <v>0</v>
      </c>
      <c r="K665" s="121" t="str">
        <f>CONCATENATE(D816,D665, " Curncy")</f>
        <v>EURUSD Curncy</v>
      </c>
      <c r="L665" s="121">
        <f>IF(D665 = D816,1,_xll.BDP(K665,$L$11))</f>
        <v>1</v>
      </c>
      <c r="M665" s="264">
        <f>IF(D665 = D816,1,_xll.BDP(K665,$M$11)*L665)</f>
        <v>1.2327999999999999</v>
      </c>
      <c r="N665" s="127">
        <f t="shared" si="311"/>
        <v>0</v>
      </c>
      <c r="O665" s="128">
        <f>N665 / AA750</f>
        <v>0</v>
      </c>
      <c r="P665" s="276">
        <f>N665 / AA816</f>
        <v>0</v>
      </c>
      <c r="Q665" s="129">
        <f t="shared" si="312"/>
        <v>0</v>
      </c>
      <c r="R665" s="130">
        <f>Q665 / AA750*100</f>
        <v>0</v>
      </c>
      <c r="S665" s="286">
        <f>Q665 / AA816*100</f>
        <v>0</v>
      </c>
      <c r="T665" s="130">
        <f t="shared" si="313"/>
        <v>0</v>
      </c>
      <c r="U665" s="286">
        <f t="shared" si="314"/>
        <v>0</v>
      </c>
      <c r="V665" s="121">
        <f t="shared" si="315"/>
        <v>1</v>
      </c>
      <c r="W665" s="121">
        <v>0</v>
      </c>
      <c r="X665" s="121">
        <v>1</v>
      </c>
      <c r="Y665" s="128">
        <f t="shared" si="316"/>
        <v>0</v>
      </c>
      <c r="Z665" s="128">
        <f t="shared" si="317"/>
        <v>0</v>
      </c>
      <c r="AA665" s="75"/>
      <c r="AB665" s="131">
        <f>_xll.BDH(C665,$AB$11,$D$1,$D$1)</f>
        <v>30.81</v>
      </c>
      <c r="AC665" s="131">
        <f t="shared" si="318"/>
        <v>-1.3200000000000003</v>
      </c>
      <c r="AD665" s="191">
        <f t="shared" si="319"/>
        <v>-4.2843232716650448</v>
      </c>
      <c r="AE665" s="133">
        <v>0</v>
      </c>
      <c r="AF665" s="134">
        <f>IF(D665 = D816,1,_xll.BDP(K665,$AF$11)*L665)</f>
        <v>1.2294</v>
      </c>
      <c r="AG665" s="135">
        <f>AC665*AE665*V665/AF665 / AI750</f>
        <v>0</v>
      </c>
      <c r="AH665" s="301">
        <f>AC665*AE665*V665/AF665 / AI816</f>
        <v>0</v>
      </c>
      <c r="AI665" s="78"/>
      <c r="AJ665" s="74"/>
      <c r="AK665" s="66"/>
    </row>
    <row r="666" spans="2:37" s="30" customFormat="1" ht="12" customHeight="1" x14ac:dyDescent="0.2">
      <c r="B666" s="121">
        <v>8613</v>
      </c>
      <c r="C666" s="121" t="s">
        <v>1025</v>
      </c>
      <c r="D666" s="121" t="str">
        <f>_xll.BDP(C666,$D$11)</f>
        <v>USD</v>
      </c>
      <c r="E666" s="121" t="s">
        <v>1098</v>
      </c>
      <c r="F666" s="122">
        <f>_xll.BDP(C666,$F$11)</f>
        <v>28.36</v>
      </c>
      <c r="G666" s="122">
        <f>_xll.BDP(C666,$G$11)</f>
        <v>28.36</v>
      </c>
      <c r="H666" s="123">
        <f t="shared" si="309"/>
        <v>0</v>
      </c>
      <c r="I666" s="124">
        <f t="shared" si="310"/>
        <v>0</v>
      </c>
      <c r="J666" s="125">
        <v>0</v>
      </c>
      <c r="K666" s="121" t="str">
        <f>CONCATENATE(D816,D666, " Curncy")</f>
        <v>EURUSD Curncy</v>
      </c>
      <c r="L666" s="121">
        <f>IF(D666 = D816,1,_xll.BDP(K666,$L$11))</f>
        <v>1</v>
      </c>
      <c r="M666" s="264">
        <f>IF(D666 = D816,1,_xll.BDP(K666,$M$11)*L666)</f>
        <v>1.2327999999999999</v>
      </c>
      <c r="N666" s="127">
        <f t="shared" si="311"/>
        <v>0</v>
      </c>
      <c r="O666" s="128">
        <f>N666 / AA750</f>
        <v>0</v>
      </c>
      <c r="P666" s="276">
        <f>N666 / AA816</f>
        <v>0</v>
      </c>
      <c r="Q666" s="129">
        <f t="shared" si="312"/>
        <v>0</v>
      </c>
      <c r="R666" s="130">
        <f>Q666 / AA750*100</f>
        <v>0</v>
      </c>
      <c r="S666" s="286">
        <f>Q666 / AA816*100</f>
        <v>0</v>
      </c>
      <c r="T666" s="130">
        <f t="shared" si="313"/>
        <v>0</v>
      </c>
      <c r="U666" s="286">
        <f t="shared" si="314"/>
        <v>0</v>
      </c>
      <c r="V666" s="121">
        <f t="shared" si="315"/>
        <v>1</v>
      </c>
      <c r="W666" s="121">
        <v>0</v>
      </c>
      <c r="X666" s="121">
        <v>1</v>
      </c>
      <c r="Y666" s="128">
        <f t="shared" si="316"/>
        <v>0</v>
      </c>
      <c r="Z666" s="128">
        <f t="shared" si="317"/>
        <v>0</v>
      </c>
      <c r="AA666" s="75"/>
      <c r="AB666" s="131">
        <f>_xll.BDH(C666,$AB$11,$D$1,$D$1)</f>
        <v>28.5</v>
      </c>
      <c r="AC666" s="131">
        <f t="shared" si="318"/>
        <v>-0.14000000000000057</v>
      </c>
      <c r="AD666" s="191">
        <f t="shared" si="319"/>
        <v>-0.49122807017544062</v>
      </c>
      <c r="AE666" s="133">
        <v>0</v>
      </c>
      <c r="AF666" s="134">
        <f>IF(D666 = D816,1,_xll.BDP(K666,$AF$11)*L666)</f>
        <v>1.2294</v>
      </c>
      <c r="AG666" s="135">
        <f>AC666*AE666*V666/AF666 / AI750</f>
        <v>0</v>
      </c>
      <c r="AH666" s="301">
        <f>AC666*AE666*V666/AF666 / AI816</f>
        <v>0</v>
      </c>
      <c r="AI666" s="78"/>
      <c r="AJ666" s="74"/>
      <c r="AK666" s="66"/>
    </row>
    <row r="667" spans="2:37" s="30" customFormat="1" ht="12" customHeight="1" x14ac:dyDescent="0.2">
      <c r="B667" s="121">
        <v>23981</v>
      </c>
      <c r="C667" s="121" t="s">
        <v>50</v>
      </c>
      <c r="D667" s="121" t="str">
        <f>_xll.BDP(C667,$D$11)</f>
        <v>USD</v>
      </c>
      <c r="E667" s="121" t="s">
        <v>357</v>
      </c>
      <c r="F667" s="122">
        <f>_xll.BDP(C667,$F$11)</f>
        <v>87.27</v>
      </c>
      <c r="G667" s="122">
        <f>_xll.BDP(C667,$G$11)</f>
        <v>87.27</v>
      </c>
      <c r="H667" s="123">
        <f t="shared" si="309"/>
        <v>0</v>
      </c>
      <c r="I667" s="124">
        <f t="shared" si="310"/>
        <v>0</v>
      </c>
      <c r="J667" s="125">
        <v>0</v>
      </c>
      <c r="K667" s="121" t="str">
        <f>CONCATENATE(D816,D667, " Curncy")</f>
        <v>EURUSD Curncy</v>
      </c>
      <c r="L667" s="121">
        <f>IF(D667 = D816,1,_xll.BDP(K667,$L$11))</f>
        <v>1</v>
      </c>
      <c r="M667" s="264">
        <f>IF(D667 = D816,1,_xll.BDP(K667,$M$11)*L667)</f>
        <v>1.2327999999999999</v>
      </c>
      <c r="N667" s="127">
        <f t="shared" si="311"/>
        <v>0</v>
      </c>
      <c r="O667" s="128">
        <f>N667 / AA750</f>
        <v>0</v>
      </c>
      <c r="P667" s="276">
        <f>N667 / AA816</f>
        <v>0</v>
      </c>
      <c r="Q667" s="129">
        <f t="shared" si="312"/>
        <v>0</v>
      </c>
      <c r="R667" s="130">
        <f>Q667 / AA750*100</f>
        <v>0</v>
      </c>
      <c r="S667" s="286">
        <f>Q667 / AA816*100</f>
        <v>0</v>
      </c>
      <c r="T667" s="130">
        <f t="shared" si="313"/>
        <v>0</v>
      </c>
      <c r="U667" s="286">
        <f t="shared" si="314"/>
        <v>0</v>
      </c>
      <c r="V667" s="121">
        <f t="shared" si="315"/>
        <v>1</v>
      </c>
      <c r="W667" s="121">
        <v>0</v>
      </c>
      <c r="X667" s="121">
        <v>1</v>
      </c>
      <c r="Y667" s="128">
        <f t="shared" si="316"/>
        <v>0</v>
      </c>
      <c r="Z667" s="128">
        <f t="shared" si="317"/>
        <v>0</v>
      </c>
      <c r="AA667" s="75"/>
      <c r="AB667" s="131">
        <f>_xll.BDH(C667,$AB$11,$D$1,$D$1)</f>
        <v>78.709999999999994</v>
      </c>
      <c r="AC667" s="131">
        <f t="shared" si="318"/>
        <v>8.5600000000000023</v>
      </c>
      <c r="AD667" s="191">
        <f t="shared" si="319"/>
        <v>10.875365264896459</v>
      </c>
      <c r="AE667" s="133">
        <v>0</v>
      </c>
      <c r="AF667" s="134">
        <f>IF(D667 = D816,1,_xll.BDP(K667,$AF$11)*L667)</f>
        <v>1.2294</v>
      </c>
      <c r="AG667" s="135">
        <f>AC667*AE667*V667/AF667 / AI750</f>
        <v>0</v>
      </c>
      <c r="AH667" s="301">
        <f>AC667*AE667*V667/AF667 / AI816</f>
        <v>0</v>
      </c>
      <c r="AI667" s="78"/>
      <c r="AJ667" s="74"/>
      <c r="AK667" s="66"/>
    </row>
    <row r="668" spans="2:37" s="30" customFormat="1" ht="12" customHeight="1" x14ac:dyDescent="0.2">
      <c r="B668" s="121">
        <v>19592</v>
      </c>
      <c r="C668" s="121" t="s">
        <v>1026</v>
      </c>
      <c r="D668" s="121" t="str">
        <f>_xll.BDP(C668,$D$11)</f>
        <v>USD</v>
      </c>
      <c r="E668" s="121" t="s">
        <v>1099</v>
      </c>
      <c r="F668" s="122">
        <f>_xll.BDP(C668,$F$11)</f>
        <v>103.71</v>
      </c>
      <c r="G668" s="122">
        <f>_xll.BDP(C668,$G$11)</f>
        <v>103.71</v>
      </c>
      <c r="H668" s="123">
        <f t="shared" si="309"/>
        <v>0</v>
      </c>
      <c r="I668" s="124">
        <f t="shared" si="310"/>
        <v>0</v>
      </c>
      <c r="J668" s="125">
        <v>0</v>
      </c>
      <c r="K668" s="121" t="str">
        <f>CONCATENATE(D816,D668, " Curncy")</f>
        <v>EURUSD Curncy</v>
      </c>
      <c r="L668" s="121">
        <f>IF(D668 = D816,1,_xll.BDP(K668,$L$11))</f>
        <v>1</v>
      </c>
      <c r="M668" s="264">
        <f>IF(D668 = D816,1,_xll.BDP(K668,$M$11)*L668)</f>
        <v>1.2327999999999999</v>
      </c>
      <c r="N668" s="127">
        <f t="shared" si="311"/>
        <v>0</v>
      </c>
      <c r="O668" s="128">
        <f>N668 / AA750</f>
        <v>0</v>
      </c>
      <c r="P668" s="276">
        <f>N668 / AA816</f>
        <v>0</v>
      </c>
      <c r="Q668" s="129">
        <f t="shared" si="312"/>
        <v>0</v>
      </c>
      <c r="R668" s="130">
        <f>Q668 / AA750*100</f>
        <v>0</v>
      </c>
      <c r="S668" s="286">
        <f>Q668 / AA816*100</f>
        <v>0</v>
      </c>
      <c r="T668" s="130">
        <f t="shared" si="313"/>
        <v>0</v>
      </c>
      <c r="U668" s="286">
        <f t="shared" si="314"/>
        <v>0</v>
      </c>
      <c r="V668" s="121">
        <f t="shared" si="315"/>
        <v>1</v>
      </c>
      <c r="W668" s="121">
        <v>0</v>
      </c>
      <c r="X668" s="121">
        <v>1</v>
      </c>
      <c r="Y668" s="128">
        <f t="shared" si="316"/>
        <v>0</v>
      </c>
      <c r="Z668" s="128">
        <f t="shared" si="317"/>
        <v>0</v>
      </c>
      <c r="AA668" s="75"/>
      <c r="AB668" s="131">
        <f>_xll.BDH(C668,$AB$11,$D$1,$D$1)</f>
        <v>104.14</v>
      </c>
      <c r="AC668" s="131">
        <f t="shared" si="318"/>
        <v>-0.43000000000000682</v>
      </c>
      <c r="AD668" s="191">
        <f t="shared" si="319"/>
        <v>-0.41290570386019476</v>
      </c>
      <c r="AE668" s="133">
        <v>0</v>
      </c>
      <c r="AF668" s="134">
        <f>IF(D668 = D816,1,_xll.BDP(K668,$AF$11)*L668)</f>
        <v>1.2294</v>
      </c>
      <c r="AG668" s="135">
        <f>AC668*AE668*V668/AF668 / AI750</f>
        <v>0</v>
      </c>
      <c r="AH668" s="301">
        <f>AC668*AE668*V668/AF668 / AI816</f>
        <v>0</v>
      </c>
      <c r="AI668" s="78"/>
      <c r="AJ668" s="74"/>
      <c r="AK668" s="66"/>
    </row>
    <row r="669" spans="2:37" s="30" customFormat="1" ht="12" customHeight="1" x14ac:dyDescent="0.2">
      <c r="B669" s="121">
        <v>3205</v>
      </c>
      <c r="C669" s="121" t="s">
        <v>1027</v>
      </c>
      <c r="D669" s="121" t="str">
        <f>_xll.BDP(C669,$D$11)</f>
        <v>USD</v>
      </c>
      <c r="E669" s="121" t="s">
        <v>1100</v>
      </c>
      <c r="F669" s="122">
        <f>_xll.BDP(C669,$F$11)</f>
        <v>39</v>
      </c>
      <c r="G669" s="122">
        <f>_xll.BDP(C669,$G$11)</f>
        <v>39</v>
      </c>
      <c r="H669" s="123">
        <f t="shared" si="309"/>
        <v>0</v>
      </c>
      <c r="I669" s="124">
        <f t="shared" si="310"/>
        <v>0</v>
      </c>
      <c r="J669" s="125">
        <v>0</v>
      </c>
      <c r="K669" s="121" t="str">
        <f>CONCATENATE(D816,D669, " Curncy")</f>
        <v>EURUSD Curncy</v>
      </c>
      <c r="L669" s="121">
        <f>IF(D669 = D816,1,_xll.BDP(K669,$L$11))</f>
        <v>1</v>
      </c>
      <c r="M669" s="264">
        <f>IF(D669 = D816,1,_xll.BDP(K669,$M$11)*L669)</f>
        <v>1.2327999999999999</v>
      </c>
      <c r="N669" s="127">
        <f t="shared" si="311"/>
        <v>0</v>
      </c>
      <c r="O669" s="128">
        <f>N669 / AA750</f>
        <v>0</v>
      </c>
      <c r="P669" s="276">
        <f>N669 / AA816</f>
        <v>0</v>
      </c>
      <c r="Q669" s="129">
        <f t="shared" si="312"/>
        <v>0</v>
      </c>
      <c r="R669" s="130">
        <f>Q669 / AA750*100</f>
        <v>0</v>
      </c>
      <c r="S669" s="286">
        <f>Q669 / AA816*100</f>
        <v>0</v>
      </c>
      <c r="T669" s="130">
        <f t="shared" si="313"/>
        <v>0</v>
      </c>
      <c r="U669" s="286">
        <f t="shared" si="314"/>
        <v>0</v>
      </c>
      <c r="V669" s="121">
        <f t="shared" si="315"/>
        <v>1</v>
      </c>
      <c r="W669" s="121">
        <v>0</v>
      </c>
      <c r="X669" s="121">
        <v>1</v>
      </c>
      <c r="Y669" s="128">
        <f t="shared" si="316"/>
        <v>0</v>
      </c>
      <c r="Z669" s="128">
        <f t="shared" si="317"/>
        <v>0</v>
      </c>
      <c r="AA669" s="75"/>
      <c r="AB669" s="131">
        <f>_xll.BDH(C669,$AB$11,$D$1,$D$1)</f>
        <v>40.47</v>
      </c>
      <c r="AC669" s="131">
        <f t="shared" si="318"/>
        <v>-1.4699999999999989</v>
      </c>
      <c r="AD669" s="191">
        <f t="shared" si="319"/>
        <v>-3.6323202372127472</v>
      </c>
      <c r="AE669" s="133">
        <v>0</v>
      </c>
      <c r="AF669" s="134">
        <f>IF(D669 = D816,1,_xll.BDP(K669,$AF$11)*L669)</f>
        <v>1.2294</v>
      </c>
      <c r="AG669" s="135">
        <f>AC669*AE669*V669/AF669 / AI750</f>
        <v>0</v>
      </c>
      <c r="AH669" s="301">
        <f>AC669*AE669*V669/AF669 / AI816</f>
        <v>0</v>
      </c>
      <c r="AI669" s="78"/>
      <c r="AJ669" s="74"/>
      <c r="AK669" s="66"/>
    </row>
    <row r="670" spans="2:37" s="30" customFormat="1" ht="12" customHeight="1" x14ac:dyDescent="0.2">
      <c r="B670" s="121">
        <v>2230</v>
      </c>
      <c r="C670" s="121" t="s">
        <v>1028</v>
      </c>
      <c r="D670" s="121" t="str">
        <f>_xll.BDP(C670,$D$11)</f>
        <v>USD</v>
      </c>
      <c r="E670" s="121" t="s">
        <v>1101</v>
      </c>
      <c r="F670" s="122">
        <f>_xll.BDP(C670,$F$11)</f>
        <v>50.06</v>
      </c>
      <c r="G670" s="122">
        <f>_xll.BDP(C670,$G$11)</f>
        <v>50.06</v>
      </c>
      <c r="H670" s="123">
        <f t="shared" si="309"/>
        <v>0</v>
      </c>
      <c r="I670" s="124">
        <f t="shared" si="310"/>
        <v>0</v>
      </c>
      <c r="J670" s="125">
        <v>0</v>
      </c>
      <c r="K670" s="121" t="str">
        <f>CONCATENATE(D816,D670, " Curncy")</f>
        <v>EURUSD Curncy</v>
      </c>
      <c r="L670" s="121">
        <f>IF(D670 = D816,1,_xll.BDP(K670,$L$11))</f>
        <v>1</v>
      </c>
      <c r="M670" s="264">
        <f>IF(D670 = D816,1,_xll.BDP(K670,$M$11)*L670)</f>
        <v>1.2327999999999999</v>
      </c>
      <c r="N670" s="127">
        <f t="shared" si="311"/>
        <v>0</v>
      </c>
      <c r="O670" s="128">
        <f>N670 / AA750</f>
        <v>0</v>
      </c>
      <c r="P670" s="276">
        <f>N670 / AA816</f>
        <v>0</v>
      </c>
      <c r="Q670" s="129">
        <f t="shared" si="312"/>
        <v>0</v>
      </c>
      <c r="R670" s="130">
        <f>Q670 / AA750*100</f>
        <v>0</v>
      </c>
      <c r="S670" s="286">
        <f>Q670 / AA816*100</f>
        <v>0</v>
      </c>
      <c r="T670" s="130">
        <f t="shared" si="313"/>
        <v>0</v>
      </c>
      <c r="U670" s="286">
        <f t="shared" si="314"/>
        <v>0</v>
      </c>
      <c r="V670" s="121">
        <f t="shared" si="315"/>
        <v>1</v>
      </c>
      <c r="W670" s="121">
        <v>0</v>
      </c>
      <c r="X670" s="121">
        <v>1</v>
      </c>
      <c r="Y670" s="128">
        <f t="shared" si="316"/>
        <v>0</v>
      </c>
      <c r="Z670" s="128">
        <f t="shared" si="317"/>
        <v>0</v>
      </c>
      <c r="AA670" s="75"/>
      <c r="AB670" s="131">
        <f>_xll.BDH(C670,$AB$11,$D$1,$D$1)</f>
        <v>52.4</v>
      </c>
      <c r="AC670" s="131">
        <f t="shared" si="318"/>
        <v>-2.3399999999999963</v>
      </c>
      <c r="AD670" s="191">
        <f t="shared" si="319"/>
        <v>-4.4656488549618247</v>
      </c>
      <c r="AE670" s="133">
        <v>0</v>
      </c>
      <c r="AF670" s="134">
        <f>IF(D670 = D816,1,_xll.BDP(K670,$AF$11)*L670)</f>
        <v>1.2294</v>
      </c>
      <c r="AG670" s="135">
        <f>AC670*AE670*V670/AF670 / AI750</f>
        <v>0</v>
      </c>
      <c r="AH670" s="301">
        <f>AC670*AE670*V670/AF670 / AI816</f>
        <v>0</v>
      </c>
      <c r="AI670" s="78"/>
      <c r="AJ670" s="74"/>
      <c r="AK670" s="66"/>
    </row>
    <row r="671" spans="2:37" s="30" customFormat="1" ht="12" customHeight="1" x14ac:dyDescent="0.2">
      <c r="B671" s="121">
        <v>26271</v>
      </c>
      <c r="C671" s="121" t="s">
        <v>1029</v>
      </c>
      <c r="D671" s="121" t="str">
        <f>_xll.BDP(C671,$D$11)</f>
        <v>USD</v>
      </c>
      <c r="E671" s="121" t="s">
        <v>1102</v>
      </c>
      <c r="F671" s="122">
        <f>_xll.BDP(C671,$F$11)</f>
        <v>64.53</v>
      </c>
      <c r="G671" s="122">
        <f>_xll.BDP(C671,$G$11)</f>
        <v>64.53</v>
      </c>
      <c r="H671" s="123">
        <f t="shared" si="309"/>
        <v>0</v>
      </c>
      <c r="I671" s="124">
        <f t="shared" si="310"/>
        <v>0</v>
      </c>
      <c r="J671" s="125">
        <v>0</v>
      </c>
      <c r="K671" s="121" t="str">
        <f>CONCATENATE(D816,D671, " Curncy")</f>
        <v>EURUSD Curncy</v>
      </c>
      <c r="L671" s="121">
        <f>IF(D671 = D816,1,_xll.BDP(K671,$L$11))</f>
        <v>1</v>
      </c>
      <c r="M671" s="264">
        <f>IF(D671 = D816,1,_xll.BDP(K671,$M$11)*L671)</f>
        <v>1.2327999999999999</v>
      </c>
      <c r="N671" s="127">
        <f t="shared" si="311"/>
        <v>0</v>
      </c>
      <c r="O671" s="128">
        <f>N671 / AA750</f>
        <v>0</v>
      </c>
      <c r="P671" s="276">
        <f>N671 / AA816</f>
        <v>0</v>
      </c>
      <c r="Q671" s="129">
        <f t="shared" si="312"/>
        <v>0</v>
      </c>
      <c r="R671" s="130">
        <f>Q671 / AA750*100</f>
        <v>0</v>
      </c>
      <c r="S671" s="286">
        <f>Q671 / AA816*100</f>
        <v>0</v>
      </c>
      <c r="T671" s="130">
        <f t="shared" si="313"/>
        <v>0</v>
      </c>
      <c r="U671" s="286">
        <f t="shared" si="314"/>
        <v>0</v>
      </c>
      <c r="V671" s="121">
        <f t="shared" si="315"/>
        <v>1</v>
      </c>
      <c r="W671" s="121">
        <v>0</v>
      </c>
      <c r="X671" s="121">
        <v>1</v>
      </c>
      <c r="Y671" s="128">
        <f t="shared" si="316"/>
        <v>0</v>
      </c>
      <c r="Z671" s="128">
        <f t="shared" si="317"/>
        <v>0</v>
      </c>
      <c r="AA671" s="75"/>
      <c r="AB671" s="131">
        <f>_xll.BDH(C671,$AB$11,$D$1,$D$1)</f>
        <v>65.510000000000005</v>
      </c>
      <c r="AC671" s="131">
        <f t="shared" si="318"/>
        <v>-0.98000000000000398</v>
      </c>
      <c r="AD671" s="191">
        <f t="shared" si="319"/>
        <v>-1.4959548160586229</v>
      </c>
      <c r="AE671" s="133">
        <v>0</v>
      </c>
      <c r="AF671" s="134">
        <f>IF(D671 = D816,1,_xll.BDP(K671,$AF$11)*L671)</f>
        <v>1.2294</v>
      </c>
      <c r="AG671" s="135">
        <f>AC671*AE671*V671/AF671 / AI750</f>
        <v>0</v>
      </c>
      <c r="AH671" s="301">
        <f>AC671*AE671*V671/AF671 / AI816</f>
        <v>0</v>
      </c>
      <c r="AI671" s="78"/>
      <c r="AJ671" s="74"/>
      <c r="AK671" s="66"/>
    </row>
    <row r="672" spans="2:37" s="30" customFormat="1" ht="12" customHeight="1" x14ac:dyDescent="0.2">
      <c r="B672" s="121">
        <v>3300</v>
      </c>
      <c r="C672" s="121" t="s">
        <v>49</v>
      </c>
      <c r="D672" s="121" t="str">
        <f>_xll.BDP(C672,$D$11)</f>
        <v>USD</v>
      </c>
      <c r="E672" s="121" t="s">
        <v>325</v>
      </c>
      <c r="F672" s="122">
        <f>_xll.BDP(C672,$F$11)</f>
        <v>116.6</v>
      </c>
      <c r="G672" s="122">
        <f>_xll.BDP(C672,$G$11)</f>
        <v>116.6</v>
      </c>
      <c r="H672" s="123">
        <f t="shared" si="309"/>
        <v>0</v>
      </c>
      <c r="I672" s="124">
        <f t="shared" si="310"/>
        <v>0</v>
      </c>
      <c r="J672" s="125">
        <v>27700</v>
      </c>
      <c r="K672" s="121" t="str">
        <f>CONCATENATE(D816,D672, " Curncy")</f>
        <v>EURUSD Curncy</v>
      </c>
      <c r="L672" s="121">
        <f>IF(D672 = D816,1,_xll.BDP(K672,$L$11))</f>
        <v>1</v>
      </c>
      <c r="M672" s="264">
        <f>IF(D672 = D816,1,_xll.BDP(K672,$M$11)*L672)</f>
        <v>1.2327999999999999</v>
      </c>
      <c r="N672" s="127">
        <f t="shared" si="311"/>
        <v>0</v>
      </c>
      <c r="O672" s="128">
        <f>N672 / AA750</f>
        <v>0</v>
      </c>
      <c r="P672" s="276">
        <f>N672 / AA816</f>
        <v>0</v>
      </c>
      <c r="Q672" s="129">
        <f t="shared" si="312"/>
        <v>2619905.9052563272</v>
      </c>
      <c r="R672" s="130">
        <f>Q672 / AA750*100</f>
        <v>1.586233746440048</v>
      </c>
      <c r="S672" s="286">
        <f>Q672 / AA816*100</f>
        <v>1.4626813109875876</v>
      </c>
      <c r="T672" s="130">
        <f t="shared" si="313"/>
        <v>0</v>
      </c>
      <c r="U672" s="286">
        <f t="shared" si="314"/>
        <v>1.586233746440048</v>
      </c>
      <c r="V672" s="121">
        <f t="shared" si="315"/>
        <v>1</v>
      </c>
      <c r="W672" s="121">
        <v>0</v>
      </c>
      <c r="X672" s="121">
        <v>1</v>
      </c>
      <c r="Y672" s="128">
        <f t="shared" si="316"/>
        <v>0</v>
      </c>
      <c r="Z672" s="128">
        <f t="shared" si="317"/>
        <v>0</v>
      </c>
      <c r="AA672" s="75"/>
      <c r="AB672" s="131">
        <f>_xll.BDH(C672,$AB$11,$D$1,$D$1)</f>
        <v>117.58</v>
      </c>
      <c r="AC672" s="131">
        <f t="shared" si="318"/>
        <v>-0.98000000000000398</v>
      </c>
      <c r="AD672" s="191">
        <f t="shared" si="319"/>
        <v>-0.83347508079605714</v>
      </c>
      <c r="AE672" s="133">
        <v>27700</v>
      </c>
      <c r="AF672" s="134">
        <f>IF(D672 = D816,1,_xll.BDP(K672,$AF$11)*L672)</f>
        <v>1.2294</v>
      </c>
      <c r="AG672" s="135">
        <f>AC672*AE672*V672/AF672 / AI750</f>
        <v>-1.3275818835692884E-4</v>
      </c>
      <c r="AH672" s="301">
        <f>AC672*AE672*V672/AF672 / AI816</f>
        <v>-1.2247555424801647E-4</v>
      </c>
      <c r="AI672" s="78"/>
      <c r="AJ672" s="74"/>
      <c r="AK672" s="66"/>
    </row>
    <row r="673" spans="2:37" s="30" customFormat="1" ht="12" customHeight="1" x14ac:dyDescent="0.2">
      <c r="B673" s="121">
        <v>2200</v>
      </c>
      <c r="C673" s="121" t="s">
        <v>1030</v>
      </c>
      <c r="D673" s="121" t="str">
        <f>_xll.BDP(C673,$D$11)</f>
        <v>USD</v>
      </c>
      <c r="E673" s="121" t="s">
        <v>1103</v>
      </c>
      <c r="F673" s="122">
        <f>_xll.BDP(C673,$F$11)</f>
        <v>52.72</v>
      </c>
      <c r="G673" s="122">
        <f>_xll.BDP(C673,$G$11)</f>
        <v>52.72</v>
      </c>
      <c r="H673" s="123">
        <f t="shared" si="309"/>
        <v>0</v>
      </c>
      <c r="I673" s="124">
        <f t="shared" si="310"/>
        <v>0</v>
      </c>
      <c r="J673" s="125">
        <v>0</v>
      </c>
      <c r="K673" s="121" t="str">
        <f>CONCATENATE(D816,D673, " Curncy")</f>
        <v>EURUSD Curncy</v>
      </c>
      <c r="L673" s="121">
        <f>IF(D673 = D816,1,_xll.BDP(K673,$L$11))</f>
        <v>1</v>
      </c>
      <c r="M673" s="264">
        <f>IF(D673 = D816,1,_xll.BDP(K673,$M$11)*L673)</f>
        <v>1.2327999999999999</v>
      </c>
      <c r="N673" s="127">
        <f t="shared" si="311"/>
        <v>0</v>
      </c>
      <c r="O673" s="128">
        <f>N673 / AA750</f>
        <v>0</v>
      </c>
      <c r="P673" s="276">
        <f>N673 / AA816</f>
        <v>0</v>
      </c>
      <c r="Q673" s="129">
        <f t="shared" si="312"/>
        <v>0</v>
      </c>
      <c r="R673" s="130">
        <f>Q673 / AA750*100</f>
        <v>0</v>
      </c>
      <c r="S673" s="286">
        <f>Q673 / AA816*100</f>
        <v>0</v>
      </c>
      <c r="T673" s="130">
        <f t="shared" si="313"/>
        <v>0</v>
      </c>
      <c r="U673" s="286">
        <f t="shared" si="314"/>
        <v>0</v>
      </c>
      <c r="V673" s="121">
        <f t="shared" si="315"/>
        <v>1</v>
      </c>
      <c r="W673" s="121">
        <v>0</v>
      </c>
      <c r="X673" s="121">
        <v>1</v>
      </c>
      <c r="Y673" s="128">
        <f t="shared" si="316"/>
        <v>0</v>
      </c>
      <c r="Z673" s="128">
        <f t="shared" si="317"/>
        <v>0</v>
      </c>
      <c r="AA673" s="75"/>
      <c r="AB673" s="131">
        <f>_xll.BDH(C673,$AB$11,$D$1,$D$1)</f>
        <v>53.15</v>
      </c>
      <c r="AC673" s="131">
        <f t="shared" si="318"/>
        <v>-0.42999999999999972</v>
      </c>
      <c r="AD673" s="191">
        <f t="shared" si="319"/>
        <v>-0.80903104421448679</v>
      </c>
      <c r="AE673" s="133">
        <v>0</v>
      </c>
      <c r="AF673" s="134">
        <f>IF(D673 = D816,1,_xll.BDP(K673,$AF$11)*L673)</f>
        <v>1.2294</v>
      </c>
      <c r="AG673" s="135">
        <f>AC673*AE673*V673/AF673 / AI750</f>
        <v>0</v>
      </c>
      <c r="AH673" s="301">
        <f>AC673*AE673*V673/AF673 / AI816</f>
        <v>0</v>
      </c>
      <c r="AI673" s="78"/>
      <c r="AJ673" s="74"/>
      <c r="AK673" s="66"/>
    </row>
    <row r="674" spans="2:37" s="30" customFormat="1" ht="12" customHeight="1" x14ac:dyDescent="0.2">
      <c r="B674" s="121">
        <v>18529</v>
      </c>
      <c r="C674" s="121" t="s">
        <v>48</v>
      </c>
      <c r="D674" s="121" t="str">
        <f>_xll.BDP(C674,$D$11)</f>
        <v>USD</v>
      </c>
      <c r="E674" s="121" t="s">
        <v>324</v>
      </c>
      <c r="F674" s="122">
        <f>_xll.BDP(C674,$F$11)</f>
        <v>33.619999999999997</v>
      </c>
      <c r="G674" s="122">
        <f>_xll.BDP(C674,$G$11)</f>
        <v>33.619999999999997</v>
      </c>
      <c r="H674" s="123">
        <f t="shared" si="309"/>
        <v>0</v>
      </c>
      <c r="I674" s="124">
        <f t="shared" si="310"/>
        <v>0</v>
      </c>
      <c r="J674" s="125">
        <v>-271000</v>
      </c>
      <c r="K674" s="121" t="str">
        <f>CONCATENATE(D816,D674, " Curncy")</f>
        <v>EURUSD Curncy</v>
      </c>
      <c r="L674" s="121">
        <f>IF(D674 = D816,1,_xll.BDP(K674,$L$11))</f>
        <v>1</v>
      </c>
      <c r="M674" s="264">
        <f>IF(D674 = D816,1,_xll.BDP(K674,$M$11)*L674)</f>
        <v>1.2327999999999999</v>
      </c>
      <c r="N674" s="127">
        <f t="shared" si="311"/>
        <v>0</v>
      </c>
      <c r="O674" s="128">
        <f>N674 / AA750</f>
        <v>0</v>
      </c>
      <c r="P674" s="276">
        <f>N674 / AA816</f>
        <v>0</v>
      </c>
      <c r="Q674" s="129">
        <f t="shared" si="312"/>
        <v>-7390509.4094743682</v>
      </c>
      <c r="R674" s="130">
        <f>Q674 / AA750*100</f>
        <v>-4.474616971995407</v>
      </c>
      <c r="S674" s="286">
        <f>Q674 / AA816*100</f>
        <v>-4.1260871126050773</v>
      </c>
      <c r="T674" s="130">
        <f t="shared" si="313"/>
        <v>-4.474616971995407</v>
      </c>
      <c r="U674" s="286">
        <f t="shared" si="314"/>
        <v>0</v>
      </c>
      <c r="V674" s="121">
        <f t="shared" si="315"/>
        <v>1</v>
      </c>
      <c r="W674" s="121">
        <v>0</v>
      </c>
      <c r="X674" s="121">
        <v>1</v>
      </c>
      <c r="Y674" s="128">
        <f t="shared" si="316"/>
        <v>0</v>
      </c>
      <c r="Z674" s="128">
        <f t="shared" si="317"/>
        <v>0</v>
      </c>
      <c r="AA674" s="75"/>
      <c r="AB674" s="131">
        <f>_xll.BDH(C674,$AB$11,$D$1,$D$1)</f>
        <v>32.549999999999997</v>
      </c>
      <c r="AC674" s="131">
        <f t="shared" si="318"/>
        <v>1.0700000000000003</v>
      </c>
      <c r="AD674" s="191">
        <f t="shared" si="319"/>
        <v>3.2872503840245786</v>
      </c>
      <c r="AE674" s="133">
        <v>-271000</v>
      </c>
      <c r="AF674" s="134">
        <f>IF(D674 = D816,1,_xll.BDP(K674,$AF$11)*L674)</f>
        <v>1.2294</v>
      </c>
      <c r="AG674" s="135">
        <f>AC674*AE674*V674/AF674 / AI750</f>
        <v>-1.4181054990738417E-3</v>
      </c>
      <c r="AH674" s="301">
        <f>AC674*AE674*V674/AF674 / AI816</f>
        <v>-1.3082677545604216E-3</v>
      </c>
      <c r="AI674" s="78"/>
      <c r="AJ674" s="74"/>
      <c r="AK674" s="66"/>
    </row>
    <row r="675" spans="2:37" s="30" customFormat="1" ht="12" customHeight="1" x14ac:dyDescent="0.2">
      <c r="B675" s="121">
        <v>19538</v>
      </c>
      <c r="C675" s="121" t="s">
        <v>47</v>
      </c>
      <c r="D675" s="121" t="str">
        <f>_xll.BDP(C675,$D$11)</f>
        <v>USD</v>
      </c>
      <c r="E675" s="121" t="s">
        <v>356</v>
      </c>
      <c r="F675" s="122">
        <f>_xll.BDP(C675,$F$11)</f>
        <v>280.29000000000002</v>
      </c>
      <c r="G675" s="122">
        <f>_xll.BDP(C675,$G$11)</f>
        <v>280.29000000000002</v>
      </c>
      <c r="H675" s="123">
        <f t="shared" si="309"/>
        <v>0</v>
      </c>
      <c r="I675" s="124">
        <f t="shared" si="310"/>
        <v>0</v>
      </c>
      <c r="J675" s="125">
        <v>-25400</v>
      </c>
      <c r="K675" s="121" t="str">
        <f>CONCATENATE(D816,D675, " Curncy")</f>
        <v>EURUSD Curncy</v>
      </c>
      <c r="L675" s="121">
        <f>IF(D675 = D816,1,_xll.BDP(K675,$L$11))</f>
        <v>1</v>
      </c>
      <c r="M675" s="264">
        <f>IF(D675 = D816,1,_xll.BDP(K675,$M$11)*L675)</f>
        <v>1.2327999999999999</v>
      </c>
      <c r="N675" s="127">
        <f t="shared" si="311"/>
        <v>0</v>
      </c>
      <c r="O675" s="128">
        <f>N675 / AA750</f>
        <v>0</v>
      </c>
      <c r="P675" s="276">
        <f>N675 / AA816</f>
        <v>0</v>
      </c>
      <c r="Q675" s="129">
        <f t="shared" si="312"/>
        <v>-5774956.1972744986</v>
      </c>
      <c r="R675" s="130">
        <f>Q675 / AA750*100</f>
        <v>-3.4964730549869345</v>
      </c>
      <c r="S675" s="286">
        <f>Q675 / AA816*100</f>
        <v>-3.2241312501255366</v>
      </c>
      <c r="T675" s="130">
        <f t="shared" si="313"/>
        <v>-3.4964730549869345</v>
      </c>
      <c r="U675" s="286">
        <f t="shared" si="314"/>
        <v>0</v>
      </c>
      <c r="V675" s="121">
        <f t="shared" si="315"/>
        <v>1</v>
      </c>
      <c r="W675" s="121">
        <v>0</v>
      </c>
      <c r="X675" s="121">
        <v>1</v>
      </c>
      <c r="Y675" s="128">
        <f t="shared" si="316"/>
        <v>0</v>
      </c>
      <c r="Z675" s="128">
        <f t="shared" si="317"/>
        <v>0</v>
      </c>
      <c r="AA675" s="75"/>
      <c r="AB675" s="131">
        <f>_xll.BDH(C675,$AB$11,$D$1,$D$1)</f>
        <v>300.69</v>
      </c>
      <c r="AC675" s="131">
        <f t="shared" si="318"/>
        <v>-20.399999999999977</v>
      </c>
      <c r="AD675" s="191">
        <f t="shared" si="319"/>
        <v>-6.784395889454248</v>
      </c>
      <c r="AE675" s="133">
        <v>-25400</v>
      </c>
      <c r="AF675" s="134">
        <f>IF(D675 = D816,1,_xll.BDP(K675,$AF$11)*L675)</f>
        <v>1.2294</v>
      </c>
      <c r="AG675" s="135">
        <f>AC675*AE675*V675/AF675 / AI750</f>
        <v>2.5340743711421902E-3</v>
      </c>
      <c r="AH675" s="301">
        <f>AC675*AE675*V675/AF675 / AI816</f>
        <v>2.337800530065273E-3</v>
      </c>
      <c r="AI675" s="78"/>
      <c r="AJ675" s="74"/>
      <c r="AK675" s="66"/>
    </row>
    <row r="676" spans="2:37" s="30" customFormat="1" ht="12" customHeight="1" x14ac:dyDescent="0.2">
      <c r="B676" s="121">
        <v>18214</v>
      </c>
      <c r="C676" s="121" t="s">
        <v>1031</v>
      </c>
      <c r="D676" s="121" t="str">
        <f>_xll.BDP(C676,$D$11)</f>
        <v>USD</v>
      </c>
      <c r="E676" s="121" t="s">
        <v>1104</v>
      </c>
      <c r="F676" s="122">
        <f>_xll.BDP(C676,$F$11)</f>
        <v>24.73</v>
      </c>
      <c r="G676" s="122">
        <f>_xll.BDP(C676,$G$11)</f>
        <v>24.73</v>
      </c>
      <c r="H676" s="123">
        <f t="shared" si="309"/>
        <v>0</v>
      </c>
      <c r="I676" s="124">
        <f t="shared" si="310"/>
        <v>0</v>
      </c>
      <c r="J676" s="125">
        <v>0</v>
      </c>
      <c r="K676" s="121" t="str">
        <f>CONCATENATE(D816,D676, " Curncy")</f>
        <v>EURUSD Curncy</v>
      </c>
      <c r="L676" s="121">
        <f>IF(D676 = D816,1,_xll.BDP(K676,$L$11))</f>
        <v>1</v>
      </c>
      <c r="M676" s="264">
        <f>IF(D676 = D816,1,_xll.BDP(K676,$M$11)*L676)</f>
        <v>1.2327999999999999</v>
      </c>
      <c r="N676" s="127">
        <f t="shared" si="311"/>
        <v>0</v>
      </c>
      <c r="O676" s="128">
        <f>N676 / AA750</f>
        <v>0</v>
      </c>
      <c r="P676" s="276">
        <f>N676 / AA816</f>
        <v>0</v>
      </c>
      <c r="Q676" s="129">
        <f t="shared" si="312"/>
        <v>0</v>
      </c>
      <c r="R676" s="130">
        <f>Q676 / AA750*100</f>
        <v>0</v>
      </c>
      <c r="S676" s="286">
        <f>Q676 / AA816*100</f>
        <v>0</v>
      </c>
      <c r="T676" s="130">
        <f t="shared" si="313"/>
        <v>0</v>
      </c>
      <c r="U676" s="286">
        <f t="shared" si="314"/>
        <v>0</v>
      </c>
      <c r="V676" s="121">
        <f t="shared" si="315"/>
        <v>1</v>
      </c>
      <c r="W676" s="121">
        <v>0</v>
      </c>
      <c r="X676" s="121">
        <v>1</v>
      </c>
      <c r="Y676" s="128">
        <f t="shared" si="316"/>
        <v>0</v>
      </c>
      <c r="Z676" s="128">
        <f t="shared" si="317"/>
        <v>0</v>
      </c>
      <c r="AA676" s="75"/>
      <c r="AB676" s="131">
        <f>_xll.BDH(C676,$AB$11,$D$1,$D$1)</f>
        <v>25.19</v>
      </c>
      <c r="AC676" s="131">
        <f t="shared" si="318"/>
        <v>-0.46000000000000085</v>
      </c>
      <c r="AD676" s="191">
        <f t="shared" si="319"/>
        <v>-1.8261214767765019</v>
      </c>
      <c r="AE676" s="133">
        <v>0</v>
      </c>
      <c r="AF676" s="134">
        <f>IF(D676 = D816,1,_xll.BDP(K676,$AF$11)*L676)</f>
        <v>1.2294</v>
      </c>
      <c r="AG676" s="135">
        <f>AC676*AE676*V676/AF676 / AI750</f>
        <v>0</v>
      </c>
      <c r="AH676" s="301">
        <f>AC676*AE676*V676/AF676 / AI816</f>
        <v>0</v>
      </c>
      <c r="AI676" s="78"/>
      <c r="AJ676" s="74"/>
      <c r="AK676" s="66"/>
    </row>
    <row r="677" spans="2:37" s="30" customFormat="1" ht="12" customHeight="1" x14ac:dyDescent="0.2">
      <c r="B677" s="121">
        <v>25283</v>
      </c>
      <c r="C677" s="121" t="s">
        <v>46</v>
      </c>
      <c r="D677" s="121" t="str">
        <f>_xll.BDP(C677,$D$11)</f>
        <v>USD</v>
      </c>
      <c r="E677" s="121" t="s">
        <v>322</v>
      </c>
      <c r="F677" s="122">
        <f>_xll.BDP(C677,$F$11)</f>
        <v>30.83</v>
      </c>
      <c r="G677" s="122">
        <f>_xll.BDP(C677,$G$11)</f>
        <v>30.83</v>
      </c>
      <c r="H677" s="123">
        <f t="shared" si="309"/>
        <v>0</v>
      </c>
      <c r="I677" s="124">
        <f t="shared" si="310"/>
        <v>0</v>
      </c>
      <c r="J677" s="125">
        <v>-110600</v>
      </c>
      <c r="K677" s="121" t="str">
        <f>CONCATENATE(D816,D677, " Curncy")</f>
        <v>EURUSD Curncy</v>
      </c>
      <c r="L677" s="121">
        <f>IF(D677 = D816,1,_xll.BDP(K677,$L$11))</f>
        <v>1</v>
      </c>
      <c r="M677" s="264">
        <f>IF(D677 = D816,1,_xll.BDP(K677,$M$11)*L677)</f>
        <v>1.2327999999999999</v>
      </c>
      <c r="N677" s="127">
        <f t="shared" si="311"/>
        <v>0</v>
      </c>
      <c r="O677" s="128">
        <f>N677 / AA750</f>
        <v>0</v>
      </c>
      <c r="P677" s="276">
        <f>N677 / AA816</f>
        <v>0</v>
      </c>
      <c r="Q677" s="129">
        <f t="shared" si="312"/>
        <v>-2765897.1447112267</v>
      </c>
      <c r="R677" s="130">
        <f>Q677 / AA750*100</f>
        <v>-1.6746247952343418</v>
      </c>
      <c r="S677" s="286">
        <f>Q677 / AA816*100</f>
        <v>-1.5441875426007809</v>
      </c>
      <c r="T677" s="130">
        <f t="shared" si="313"/>
        <v>-1.6746247952343418</v>
      </c>
      <c r="U677" s="286">
        <f t="shared" si="314"/>
        <v>0</v>
      </c>
      <c r="V677" s="121">
        <f t="shared" si="315"/>
        <v>1</v>
      </c>
      <c r="W677" s="121">
        <v>0</v>
      </c>
      <c r="X677" s="121">
        <v>1</v>
      </c>
      <c r="Y677" s="128">
        <f t="shared" si="316"/>
        <v>0</v>
      </c>
      <c r="Z677" s="128">
        <f t="shared" si="317"/>
        <v>0</v>
      </c>
      <c r="AA677" s="75"/>
      <c r="AB677" s="131">
        <f>_xll.BDH(C677,$AB$11,$D$1,$D$1)</f>
        <v>32.090000000000003</v>
      </c>
      <c r="AC677" s="131">
        <f t="shared" si="318"/>
        <v>-1.2600000000000051</v>
      </c>
      <c r="AD677" s="191">
        <f t="shared" si="319"/>
        <v>-3.9264568401371296</v>
      </c>
      <c r="AE677" s="133">
        <v>-110600</v>
      </c>
      <c r="AF677" s="134">
        <f>IF(D677 = D816,1,_xll.BDP(K677,$AF$11)*L677)</f>
        <v>1.2294</v>
      </c>
      <c r="AG677" s="135">
        <f>AC677*AE677*V677/AF677 / AI750</f>
        <v>6.8152398499477548E-4</v>
      </c>
      <c r="AH677" s="301">
        <f>AC677*AE677*V677/AF677 / AI816</f>
        <v>6.2873732180750695E-4</v>
      </c>
      <c r="AI677" s="78"/>
      <c r="AJ677" s="74"/>
      <c r="AK677" s="66"/>
    </row>
    <row r="678" spans="2:37" s="30" customFormat="1" ht="12" customHeight="1" x14ac:dyDescent="0.2">
      <c r="B678" s="121">
        <v>21245</v>
      </c>
      <c r="C678" s="121" t="s">
        <v>45</v>
      </c>
      <c r="D678" s="121" t="str">
        <f>_xll.BDP(C678,$D$11)</f>
        <v>USD</v>
      </c>
      <c r="E678" s="121" t="s">
        <v>355</v>
      </c>
      <c r="F678" s="122">
        <f>_xll.BDP(C678,$F$11)</f>
        <v>6.5000000000000002E-2</v>
      </c>
      <c r="G678" s="122">
        <f>_xll.BDP(C678,$G$11)</f>
        <v>6.5000000000000002E-2</v>
      </c>
      <c r="H678" s="123">
        <f t="shared" si="309"/>
        <v>0</v>
      </c>
      <c r="I678" s="124">
        <f t="shared" si="310"/>
        <v>0</v>
      </c>
      <c r="J678" s="125">
        <v>-10794</v>
      </c>
      <c r="K678" s="121" t="str">
        <f>CONCATENATE(D816,D678, " Curncy")</f>
        <v>EURUSD Curncy</v>
      </c>
      <c r="L678" s="121">
        <f>IF(D678 = D816,1,_xll.BDP(K678,$L$11))</f>
        <v>1</v>
      </c>
      <c r="M678" s="264">
        <f>IF(D678 = D816,1,_xll.BDP(K678,$M$11)*L678)</f>
        <v>1.2327999999999999</v>
      </c>
      <c r="N678" s="127">
        <f t="shared" si="311"/>
        <v>0</v>
      </c>
      <c r="O678" s="128">
        <f>N678 / AA750</f>
        <v>0</v>
      </c>
      <c r="P678" s="276">
        <f>N678 / AA816</f>
        <v>0</v>
      </c>
      <c r="Q678" s="129">
        <f t="shared" si="312"/>
        <v>-569.11907852044135</v>
      </c>
      <c r="R678" s="130">
        <f>Q678 / AA750*100</f>
        <v>-3.4457569116539067E-4</v>
      </c>
      <c r="S678" s="286">
        <f>Q678 / AA816*100</f>
        <v>-3.1773654092240479E-4</v>
      </c>
      <c r="T678" s="130">
        <f t="shared" si="313"/>
        <v>-3.4457569116539067E-4</v>
      </c>
      <c r="U678" s="286">
        <f t="shared" si="314"/>
        <v>0</v>
      </c>
      <c r="V678" s="121">
        <f t="shared" si="315"/>
        <v>1</v>
      </c>
      <c r="W678" s="121">
        <v>0</v>
      </c>
      <c r="X678" s="121">
        <v>1</v>
      </c>
      <c r="Y678" s="128">
        <f t="shared" si="316"/>
        <v>0</v>
      </c>
      <c r="Z678" s="128">
        <f t="shared" si="317"/>
        <v>0</v>
      </c>
      <c r="AA678" s="75"/>
      <c r="AB678" s="131">
        <f>_xll.BDH(C678,$AB$11,$D$1,$D$1)</f>
        <v>5.5E-2</v>
      </c>
      <c r="AC678" s="131">
        <f t="shared" si="318"/>
        <v>1.0000000000000002E-2</v>
      </c>
      <c r="AD678" s="191">
        <f t="shared" si="319"/>
        <v>18.181818181818183</v>
      </c>
      <c r="AE678" s="133">
        <v>-10794</v>
      </c>
      <c r="AF678" s="134">
        <f>IF(D678 = D816,1,_xll.BDP(K678,$AF$11)*L678)</f>
        <v>1.2294</v>
      </c>
      <c r="AG678" s="135">
        <f>AC678*AE678*V678/AF678 / AI750</f>
        <v>-5.2788325540583677E-7</v>
      </c>
      <c r="AH678" s="301">
        <f>AC678*AE678*V678/AF678 / AI816</f>
        <v>-4.8699665974842879E-7</v>
      </c>
      <c r="AI678" s="78"/>
      <c r="AJ678" s="74"/>
      <c r="AK678" s="66"/>
    </row>
    <row r="679" spans="2:37" s="30" customFormat="1" ht="12" customHeight="1" x14ac:dyDescent="0.2">
      <c r="B679" s="121">
        <v>26360</v>
      </c>
      <c r="C679" s="121" t="s">
        <v>1032</v>
      </c>
      <c r="D679" s="121" t="str">
        <f>_xll.BDP(C679,$D$11)</f>
        <v>USD</v>
      </c>
      <c r="E679" s="121" t="s">
        <v>1105</v>
      </c>
      <c r="F679" s="122">
        <f>_xll.BDP(C679,$F$11)</f>
        <v>27.3</v>
      </c>
      <c r="G679" s="122">
        <f>_xll.BDP(C679,$G$11)</f>
        <v>27.3</v>
      </c>
      <c r="H679" s="123">
        <f t="shared" si="309"/>
        <v>0</v>
      </c>
      <c r="I679" s="124">
        <f t="shared" si="310"/>
        <v>0</v>
      </c>
      <c r="J679" s="125">
        <v>0</v>
      </c>
      <c r="K679" s="121" t="str">
        <f>CONCATENATE(D816,D679, " Curncy")</f>
        <v>EURUSD Curncy</v>
      </c>
      <c r="L679" s="121">
        <f>IF(D679 = D816,1,_xll.BDP(K679,$L$11))</f>
        <v>1</v>
      </c>
      <c r="M679" s="264">
        <f>IF(D679 = D816,1,_xll.BDP(K679,$M$11)*L679)</f>
        <v>1.2327999999999999</v>
      </c>
      <c r="N679" s="127">
        <f t="shared" si="311"/>
        <v>0</v>
      </c>
      <c r="O679" s="128">
        <f>N679 / AA750</f>
        <v>0</v>
      </c>
      <c r="P679" s="276">
        <f>N679 / AA816</f>
        <v>0</v>
      </c>
      <c r="Q679" s="129">
        <f t="shared" si="312"/>
        <v>0</v>
      </c>
      <c r="R679" s="130">
        <f>Q679 / AA750*100</f>
        <v>0</v>
      </c>
      <c r="S679" s="286">
        <f>Q679 / AA816*100</f>
        <v>0</v>
      </c>
      <c r="T679" s="130">
        <f t="shared" si="313"/>
        <v>0</v>
      </c>
      <c r="U679" s="286">
        <f t="shared" si="314"/>
        <v>0</v>
      </c>
      <c r="V679" s="121">
        <f t="shared" si="315"/>
        <v>1</v>
      </c>
      <c r="W679" s="121">
        <v>0</v>
      </c>
      <c r="X679" s="121">
        <v>1</v>
      </c>
      <c r="Y679" s="128">
        <f t="shared" si="316"/>
        <v>0</v>
      </c>
      <c r="Z679" s="128">
        <f t="shared" si="317"/>
        <v>0</v>
      </c>
      <c r="AA679" s="75"/>
      <c r="AB679" s="131">
        <f>_xll.BDH(C679,$AB$11,$D$1,$D$1)</f>
        <v>27</v>
      </c>
      <c r="AC679" s="131">
        <f t="shared" si="318"/>
        <v>0.30000000000000071</v>
      </c>
      <c r="AD679" s="191">
        <f t="shared" si="319"/>
        <v>1.1111111111111138</v>
      </c>
      <c r="AE679" s="133">
        <v>0</v>
      </c>
      <c r="AF679" s="134">
        <f>IF(D679 = D816,1,_xll.BDP(K679,$AF$11)*L679)</f>
        <v>1.2294</v>
      </c>
      <c r="AG679" s="135">
        <f>AC679*AE679*V679/AF679 / AI750</f>
        <v>0</v>
      </c>
      <c r="AH679" s="301">
        <f>AC679*AE679*V679/AF679 / AI816</f>
        <v>0</v>
      </c>
      <c r="AI679" s="78"/>
      <c r="AJ679" s="74"/>
      <c r="AK679" s="66"/>
    </row>
    <row r="680" spans="2:37" s="30" customFormat="1" ht="12" customHeight="1" x14ac:dyDescent="0.2">
      <c r="B680" s="121">
        <v>675</v>
      </c>
      <c r="C680" s="121" t="s">
        <v>1033</v>
      </c>
      <c r="D680" s="121" t="str">
        <f>_xll.BDP(C680,$D$11)</f>
        <v>USD</v>
      </c>
      <c r="E680" s="121" t="s">
        <v>1106</v>
      </c>
      <c r="F680" s="122">
        <f>_xll.BDP(C680,$F$11)</f>
        <v>221.05</v>
      </c>
      <c r="G680" s="122">
        <f>_xll.BDP(C680,$G$11)</f>
        <v>221.05</v>
      </c>
      <c r="H680" s="123">
        <f t="shared" si="309"/>
        <v>0</v>
      </c>
      <c r="I680" s="124">
        <f t="shared" si="310"/>
        <v>0</v>
      </c>
      <c r="J680" s="125">
        <v>0</v>
      </c>
      <c r="K680" s="121" t="str">
        <f>CONCATENATE(D816,D680, " Curncy")</f>
        <v>EURUSD Curncy</v>
      </c>
      <c r="L680" s="121">
        <f>IF(D680 = D816,1,_xll.BDP(K680,$L$11))</f>
        <v>1</v>
      </c>
      <c r="M680" s="264">
        <f>IF(D680 = D816,1,_xll.BDP(K680,$M$11)*L680)</f>
        <v>1.2327999999999999</v>
      </c>
      <c r="N680" s="127">
        <f t="shared" si="311"/>
        <v>0</v>
      </c>
      <c r="O680" s="128">
        <f>N680 / AA750</f>
        <v>0</v>
      </c>
      <c r="P680" s="276">
        <f>N680 / AA816</f>
        <v>0</v>
      </c>
      <c r="Q680" s="129">
        <f t="shared" si="312"/>
        <v>0</v>
      </c>
      <c r="R680" s="130">
        <f>Q680 / AA750*100</f>
        <v>0</v>
      </c>
      <c r="S680" s="286">
        <f>Q680 / AA816*100</f>
        <v>0</v>
      </c>
      <c r="T680" s="130">
        <f t="shared" si="313"/>
        <v>0</v>
      </c>
      <c r="U680" s="286">
        <f t="shared" si="314"/>
        <v>0</v>
      </c>
      <c r="V680" s="121">
        <f t="shared" si="315"/>
        <v>1</v>
      </c>
      <c r="W680" s="121">
        <v>0</v>
      </c>
      <c r="X680" s="121">
        <v>1</v>
      </c>
      <c r="Y680" s="128">
        <f t="shared" si="316"/>
        <v>0</v>
      </c>
      <c r="Z680" s="128">
        <f t="shared" si="317"/>
        <v>0</v>
      </c>
      <c r="AA680" s="75"/>
      <c r="AB680" s="131">
        <f>_xll.BDH(C680,$AB$11,$D$1,$D$1)</f>
        <v>225.52</v>
      </c>
      <c r="AC680" s="131">
        <f t="shared" si="318"/>
        <v>-4.4699999999999989</v>
      </c>
      <c r="AD680" s="191">
        <f t="shared" si="319"/>
        <v>-1.9820858460446962</v>
      </c>
      <c r="AE680" s="133">
        <v>0</v>
      </c>
      <c r="AF680" s="134">
        <f>IF(D680 = D816,1,_xll.BDP(K680,$AF$11)*L680)</f>
        <v>1.2294</v>
      </c>
      <c r="AG680" s="135">
        <f>AC680*AE680*V680/AF680 / AI750</f>
        <v>0</v>
      </c>
      <c r="AH680" s="301">
        <f>AC680*AE680*V680/AF680 / AI816</f>
        <v>0</v>
      </c>
      <c r="AI680" s="78"/>
      <c r="AJ680" s="74"/>
      <c r="AK680" s="66"/>
    </row>
    <row r="681" spans="2:37" s="30" customFormat="1" ht="12" customHeight="1" x14ac:dyDescent="0.2">
      <c r="B681" s="121">
        <v>10022</v>
      </c>
      <c r="C681" s="121" t="s">
        <v>1034</v>
      </c>
      <c r="D681" s="121" t="str">
        <f>_xll.BDP(C681,$D$11)</f>
        <v>USD</v>
      </c>
      <c r="E681" s="121" t="s">
        <v>1107</v>
      </c>
      <c r="F681" s="122">
        <f>_xll.BDP(C681,$F$11)</f>
        <v>2922.07</v>
      </c>
      <c r="G681" s="122">
        <f>_xll.BDP(C681,$G$11)</f>
        <v>2922.07</v>
      </c>
      <c r="H681" s="123">
        <f t="shared" si="309"/>
        <v>0</v>
      </c>
      <c r="I681" s="124">
        <f t="shared" si="310"/>
        <v>0</v>
      </c>
      <c r="J681" s="125">
        <v>0</v>
      </c>
      <c r="K681" s="121" t="str">
        <f>CONCATENATE(D816,D681, " Curncy")</f>
        <v>EURUSD Curncy</v>
      </c>
      <c r="L681" s="121">
        <f>IF(D681 = D816,1,_xll.BDP(K681,$L$11))</f>
        <v>1</v>
      </c>
      <c r="M681" s="264">
        <f>IF(D681 = D816,1,_xll.BDP(K681,$M$11)*L681)</f>
        <v>1.2327999999999999</v>
      </c>
      <c r="N681" s="127">
        <f t="shared" si="311"/>
        <v>0</v>
      </c>
      <c r="O681" s="128">
        <f>N681 / AA750</f>
        <v>0</v>
      </c>
      <c r="P681" s="276">
        <f>N681 / AA816</f>
        <v>0</v>
      </c>
      <c r="Q681" s="129">
        <f t="shared" si="312"/>
        <v>0</v>
      </c>
      <c r="R681" s="130">
        <f>Q681 / AA750*100</f>
        <v>0</v>
      </c>
      <c r="S681" s="286">
        <f>Q681 / AA816*100</f>
        <v>0</v>
      </c>
      <c r="T681" s="130">
        <f t="shared" si="313"/>
        <v>0</v>
      </c>
      <c r="U681" s="286">
        <f t="shared" si="314"/>
        <v>0</v>
      </c>
      <c r="V681" s="121">
        <f t="shared" si="315"/>
        <v>1</v>
      </c>
      <c r="W681" s="121">
        <v>0</v>
      </c>
      <c r="X681" s="121">
        <v>1</v>
      </c>
      <c r="Y681" s="128">
        <f t="shared" si="316"/>
        <v>0</v>
      </c>
      <c r="Z681" s="128">
        <f t="shared" si="317"/>
        <v>0</v>
      </c>
      <c r="AA681" s="75"/>
      <c r="AB681" s="131">
        <f>_xll.BDH(C681,$AB$11,$D$1,$D$1)</f>
        <v>3028.13</v>
      </c>
      <c r="AC681" s="131">
        <f t="shared" si="318"/>
        <v>-106.05999999999995</v>
      </c>
      <c r="AD681" s="191">
        <f t="shared" si="319"/>
        <v>-3.5024916367527137</v>
      </c>
      <c r="AE681" s="133">
        <v>0</v>
      </c>
      <c r="AF681" s="134">
        <f>IF(D681 = D816,1,_xll.BDP(K681,$AF$11)*L681)</f>
        <v>1.2294</v>
      </c>
      <c r="AG681" s="135">
        <f>AC681*AE681*V681/AF681 / AI750</f>
        <v>0</v>
      </c>
      <c r="AH681" s="301">
        <f>AC681*AE681*V681/AF681 / AI816</f>
        <v>0</v>
      </c>
      <c r="AI681" s="78"/>
      <c r="AJ681" s="74"/>
      <c r="AK681" s="66"/>
    </row>
    <row r="682" spans="2:37" s="30" customFormat="1" ht="12" customHeight="1" x14ac:dyDescent="0.2">
      <c r="B682" s="121">
        <v>18242</v>
      </c>
      <c r="C682" s="121" t="s">
        <v>1035</v>
      </c>
      <c r="D682" s="121" t="str">
        <f>_xll.BDP(C682,$D$11)</f>
        <v>USD</v>
      </c>
      <c r="E682" s="121" t="s">
        <v>1108</v>
      </c>
      <c r="F682" s="122">
        <f>_xll.BDP(C682,$F$11)</f>
        <v>45.01</v>
      </c>
      <c r="G682" s="122">
        <f>_xll.BDP(C682,$G$11)</f>
        <v>45.01</v>
      </c>
      <c r="H682" s="123">
        <f t="shared" si="309"/>
        <v>0</v>
      </c>
      <c r="I682" s="124">
        <f t="shared" si="310"/>
        <v>0</v>
      </c>
      <c r="J682" s="125">
        <v>0</v>
      </c>
      <c r="K682" s="121" t="str">
        <f>CONCATENATE(D816,D682, " Curncy")</f>
        <v>EURUSD Curncy</v>
      </c>
      <c r="L682" s="121">
        <f>IF(D682 = D816,1,_xll.BDP(K682,$L$11))</f>
        <v>1</v>
      </c>
      <c r="M682" s="264">
        <f>IF(D682 = D816,1,_xll.BDP(K682,$M$11)*L682)</f>
        <v>1.2327999999999999</v>
      </c>
      <c r="N682" s="127">
        <f t="shared" si="311"/>
        <v>0</v>
      </c>
      <c r="O682" s="128">
        <f>N682 / AA750</f>
        <v>0</v>
      </c>
      <c r="P682" s="276">
        <f>N682 / AA816</f>
        <v>0</v>
      </c>
      <c r="Q682" s="129">
        <f t="shared" si="312"/>
        <v>0</v>
      </c>
      <c r="R682" s="130">
        <f>Q682 / AA750*100</f>
        <v>0</v>
      </c>
      <c r="S682" s="286">
        <f>Q682 / AA816*100</f>
        <v>0</v>
      </c>
      <c r="T682" s="130">
        <f t="shared" si="313"/>
        <v>0</v>
      </c>
      <c r="U682" s="286">
        <f t="shared" si="314"/>
        <v>0</v>
      </c>
      <c r="V682" s="121">
        <f t="shared" si="315"/>
        <v>1</v>
      </c>
      <c r="W682" s="121">
        <v>0</v>
      </c>
      <c r="X682" s="121">
        <v>1</v>
      </c>
      <c r="Y682" s="128">
        <f t="shared" si="316"/>
        <v>0</v>
      </c>
      <c r="Z682" s="128">
        <f t="shared" si="317"/>
        <v>0</v>
      </c>
      <c r="AA682" s="75"/>
      <c r="AB682" s="131">
        <f>_xll.BDH(C682,$AB$11,$D$1,$D$1)</f>
        <v>45.38</v>
      </c>
      <c r="AC682" s="131">
        <f t="shared" si="318"/>
        <v>-0.37000000000000455</v>
      </c>
      <c r="AD682" s="191">
        <f t="shared" si="319"/>
        <v>-0.81533715293081643</v>
      </c>
      <c r="AE682" s="133">
        <v>0</v>
      </c>
      <c r="AF682" s="134">
        <f>IF(D682 = D816,1,_xll.BDP(K682,$AF$11)*L682)</f>
        <v>1.2294</v>
      </c>
      <c r="AG682" s="135">
        <f>AC682*AE682*V682/AF682 / AI750</f>
        <v>0</v>
      </c>
      <c r="AH682" s="301">
        <f>AC682*AE682*V682/AF682 / AI816</f>
        <v>0</v>
      </c>
      <c r="AI682" s="78"/>
      <c r="AJ682" s="74"/>
      <c r="AK682" s="66"/>
    </row>
    <row r="683" spans="2:37" s="30" customFormat="1" ht="12" customHeight="1" x14ac:dyDescent="0.2">
      <c r="B683" s="121">
        <v>21176</v>
      </c>
      <c r="C683" s="121"/>
      <c r="D683" s="121" t="s">
        <v>33</v>
      </c>
      <c r="E683" s="121" t="s">
        <v>44</v>
      </c>
      <c r="F683" s="122">
        <v>0</v>
      </c>
      <c r="G683" s="122">
        <v>0</v>
      </c>
      <c r="H683" s="123">
        <f t="shared" si="309"/>
        <v>0</v>
      </c>
      <c r="I683" s="124">
        <f t="shared" si="310"/>
        <v>0</v>
      </c>
      <c r="J683" s="125">
        <v>5806659</v>
      </c>
      <c r="K683" s="121" t="str">
        <f>CONCATENATE(D816,D683, " Curncy")</f>
        <v>EURUSD Curncy</v>
      </c>
      <c r="L683" s="121">
        <f>IF(D683 = D816,1,_xll.BDP(K683,$L$11))</f>
        <v>1</v>
      </c>
      <c r="M683" s="264">
        <f>IF(D683 = D816,1,_xll.BDP(K683,$M$11)*L683)</f>
        <v>1.2327999999999999</v>
      </c>
      <c r="N683" s="127">
        <f t="shared" si="311"/>
        <v>0</v>
      </c>
      <c r="O683" s="128">
        <f>N683 / AA750</f>
        <v>0</v>
      </c>
      <c r="P683" s="276">
        <f>N683 / AA816</f>
        <v>0</v>
      </c>
      <c r="Q683" s="129">
        <f t="shared" si="312"/>
        <v>0</v>
      </c>
      <c r="R683" s="130">
        <f>Q683 / AA750*100</f>
        <v>0</v>
      </c>
      <c r="S683" s="286">
        <f>Q683 / AA816*100</f>
        <v>0</v>
      </c>
      <c r="T683" s="130">
        <f t="shared" si="313"/>
        <v>0</v>
      </c>
      <c r="U683" s="286">
        <f t="shared" si="314"/>
        <v>0</v>
      </c>
      <c r="V683" s="121">
        <f t="shared" si="315"/>
        <v>1</v>
      </c>
      <c r="W683" s="121">
        <v>1</v>
      </c>
      <c r="X683" s="121">
        <v>1</v>
      </c>
      <c r="Y683" s="128">
        <f t="shared" si="316"/>
        <v>0</v>
      </c>
      <c r="Z683" s="128">
        <f t="shared" si="317"/>
        <v>0</v>
      </c>
      <c r="AA683" s="75"/>
      <c r="AB683" s="131">
        <v>0</v>
      </c>
      <c r="AC683" s="131">
        <f t="shared" si="318"/>
        <v>0</v>
      </c>
      <c r="AD683" s="191">
        <f t="shared" si="319"/>
        <v>0</v>
      </c>
      <c r="AE683" s="133">
        <v>5806659</v>
      </c>
      <c r="AF683" s="134">
        <f>IF(D683 = D816,1,_xll.BDP(K683,$AF$11)*L683)</f>
        <v>1.2294</v>
      </c>
      <c r="AG683" s="135">
        <f>AC683*AE683*V683/AF683 / AI750</f>
        <v>0</v>
      </c>
      <c r="AH683" s="301">
        <f>AC683*AE683*V683/AF683 / AI816</f>
        <v>0</v>
      </c>
      <c r="AI683" s="78"/>
      <c r="AJ683" s="74"/>
      <c r="AK683" s="66"/>
    </row>
    <row r="684" spans="2:37" s="30" customFormat="1" ht="12" customHeight="1" x14ac:dyDescent="0.2">
      <c r="B684" s="121">
        <v>18241</v>
      </c>
      <c r="C684" s="121" t="s">
        <v>1036</v>
      </c>
      <c r="D684" s="121" t="str">
        <f>_xll.BDP(C684,$D$11)</f>
        <v>USD</v>
      </c>
      <c r="E684" s="121" t="s">
        <v>1109</v>
      </c>
      <c r="F684" s="122">
        <f>_xll.BDP(C684,$F$11)</f>
        <v>64.41</v>
      </c>
      <c r="G684" s="122">
        <f>_xll.BDP(C684,$G$11)</f>
        <v>64.41</v>
      </c>
      <c r="H684" s="123">
        <f t="shared" si="309"/>
        <v>0</v>
      </c>
      <c r="I684" s="124">
        <f t="shared" si="310"/>
        <v>0</v>
      </c>
      <c r="J684" s="125">
        <v>0</v>
      </c>
      <c r="K684" s="121" t="str">
        <f>CONCATENATE(D816,D684, " Curncy")</f>
        <v>EURUSD Curncy</v>
      </c>
      <c r="L684" s="121">
        <f>IF(D684 = D816,1,_xll.BDP(K684,$L$11))</f>
        <v>1</v>
      </c>
      <c r="M684" s="264">
        <f>IF(D684 = D816,1,_xll.BDP(K684,$M$11)*L684)</f>
        <v>1.2327999999999999</v>
      </c>
      <c r="N684" s="127">
        <f t="shared" si="311"/>
        <v>0</v>
      </c>
      <c r="O684" s="128">
        <f>N684 / AA750</f>
        <v>0</v>
      </c>
      <c r="P684" s="276">
        <f>N684 / AA816</f>
        <v>0</v>
      </c>
      <c r="Q684" s="129">
        <f t="shared" si="312"/>
        <v>0</v>
      </c>
      <c r="R684" s="130">
        <f>Q684 / AA750*100</f>
        <v>0</v>
      </c>
      <c r="S684" s="286">
        <f>Q684 / AA816*100</f>
        <v>0</v>
      </c>
      <c r="T684" s="130">
        <f t="shared" si="313"/>
        <v>0</v>
      </c>
      <c r="U684" s="286">
        <f t="shared" si="314"/>
        <v>0</v>
      </c>
      <c r="V684" s="121">
        <f t="shared" si="315"/>
        <v>1</v>
      </c>
      <c r="W684" s="121">
        <v>0</v>
      </c>
      <c r="X684" s="121">
        <v>1</v>
      </c>
      <c r="Y684" s="128">
        <f t="shared" si="316"/>
        <v>0</v>
      </c>
      <c r="Z684" s="128">
        <f t="shared" si="317"/>
        <v>0</v>
      </c>
      <c r="AA684" s="75"/>
      <c r="AB684" s="131">
        <f>_xll.BDH(C684,$AB$11,$D$1,$D$1)</f>
        <v>63.88</v>
      </c>
      <c r="AC684" s="131">
        <f t="shared" si="318"/>
        <v>0.52999999999999403</v>
      </c>
      <c r="AD684" s="191">
        <f t="shared" si="319"/>
        <v>0.82968065122103007</v>
      </c>
      <c r="AE684" s="133">
        <v>0</v>
      </c>
      <c r="AF684" s="134">
        <f>IF(D684 = D816,1,_xll.BDP(K684,$AF$11)*L684)</f>
        <v>1.2294</v>
      </c>
      <c r="AG684" s="135">
        <f>AC684*AE684*V684/AF684 / AI750</f>
        <v>0</v>
      </c>
      <c r="AH684" s="301">
        <f>AC684*AE684*V684/AF684 / AI816</f>
        <v>0</v>
      </c>
      <c r="AI684" s="78"/>
      <c r="AJ684" s="74"/>
      <c r="AK684" s="66"/>
    </row>
    <row r="685" spans="2:37" s="30" customFormat="1" ht="12" customHeight="1" x14ac:dyDescent="0.2">
      <c r="B685" s="121">
        <v>17965</v>
      </c>
      <c r="C685" s="121" t="s">
        <v>1037</v>
      </c>
      <c r="D685" s="121" t="str">
        <f>_xll.BDP(C685,$D$11)</f>
        <v>USD</v>
      </c>
      <c r="E685" s="121" t="s">
        <v>1110</v>
      </c>
      <c r="F685" s="122">
        <f>_xll.BDP(C685,$F$11)</f>
        <v>180.14</v>
      </c>
      <c r="G685" s="122">
        <f>_xll.BDP(C685,$G$11)</f>
        <v>180.14</v>
      </c>
      <c r="H685" s="123">
        <f t="shared" si="309"/>
        <v>0</v>
      </c>
      <c r="I685" s="124">
        <f t="shared" si="310"/>
        <v>0</v>
      </c>
      <c r="J685" s="125">
        <v>0</v>
      </c>
      <c r="K685" s="121" t="str">
        <f>CONCATENATE(D816,D685, " Curncy")</f>
        <v>EURUSD Curncy</v>
      </c>
      <c r="L685" s="121">
        <f>IF(D685 = D816,1,_xll.BDP(K685,$L$11))</f>
        <v>1</v>
      </c>
      <c r="M685" s="264">
        <f>IF(D685 = D816,1,_xll.BDP(K685,$M$11)*L685)</f>
        <v>1.2327999999999999</v>
      </c>
      <c r="N685" s="127">
        <f t="shared" si="311"/>
        <v>0</v>
      </c>
      <c r="O685" s="128">
        <f>N685 / AA750</f>
        <v>0</v>
      </c>
      <c r="P685" s="276">
        <f>N685 / AA816</f>
        <v>0</v>
      </c>
      <c r="Q685" s="129">
        <f t="shared" si="312"/>
        <v>0</v>
      </c>
      <c r="R685" s="130">
        <f>Q685 / AA750*100</f>
        <v>0</v>
      </c>
      <c r="S685" s="286">
        <f>Q685 / AA816*100</f>
        <v>0</v>
      </c>
      <c r="T685" s="130">
        <f t="shared" si="313"/>
        <v>0</v>
      </c>
      <c r="U685" s="286">
        <f t="shared" si="314"/>
        <v>0</v>
      </c>
      <c r="V685" s="121">
        <f t="shared" si="315"/>
        <v>1</v>
      </c>
      <c r="W685" s="121">
        <v>0</v>
      </c>
      <c r="X685" s="121">
        <v>1</v>
      </c>
      <c r="Y685" s="128">
        <f t="shared" si="316"/>
        <v>0</v>
      </c>
      <c r="Z685" s="128">
        <f t="shared" si="317"/>
        <v>0</v>
      </c>
      <c r="AA685" s="75"/>
      <c r="AB685" s="131">
        <f>_xll.BDH(C685,$AB$11,$D$1,$D$1)</f>
        <v>179.44</v>
      </c>
      <c r="AC685" s="131">
        <f t="shared" si="318"/>
        <v>0.69999999999998863</v>
      </c>
      <c r="AD685" s="191">
        <f t="shared" si="319"/>
        <v>0.39010254123940519</v>
      </c>
      <c r="AE685" s="133">
        <v>0</v>
      </c>
      <c r="AF685" s="134">
        <f>IF(D685 = D816,1,_xll.BDP(K685,$AF$11)*L685)</f>
        <v>1.2294</v>
      </c>
      <c r="AG685" s="135">
        <f>AC685*AE685*V685/AF685 / AI750</f>
        <v>0</v>
      </c>
      <c r="AH685" s="301">
        <f>AC685*AE685*V685/AF685 / AI816</f>
        <v>0</v>
      </c>
      <c r="AI685" s="78"/>
      <c r="AJ685" s="74"/>
      <c r="AK685" s="66"/>
    </row>
    <row r="686" spans="2:37" s="30" customFormat="1" ht="12" customHeight="1" x14ac:dyDescent="0.2">
      <c r="B686" s="121">
        <v>2088</v>
      </c>
      <c r="C686" s="121" t="s">
        <v>1038</v>
      </c>
      <c r="D686" s="121" t="str">
        <f>_xll.BDP(C686,$D$11)</f>
        <v>USD</v>
      </c>
      <c r="E686" s="121" t="s">
        <v>1111</v>
      </c>
      <c r="F686" s="122">
        <f>_xll.BDP(C686,$F$11)</f>
        <v>13.72</v>
      </c>
      <c r="G686" s="122">
        <f>_xll.BDP(C686,$G$11)</f>
        <v>13.72</v>
      </c>
      <c r="H686" s="123">
        <f t="shared" si="309"/>
        <v>0</v>
      </c>
      <c r="I686" s="124">
        <f t="shared" si="310"/>
        <v>0</v>
      </c>
      <c r="J686" s="125">
        <v>0</v>
      </c>
      <c r="K686" s="121" t="str">
        <f>CONCATENATE(D816,D686, " Curncy")</f>
        <v>EURUSD Curncy</v>
      </c>
      <c r="L686" s="121">
        <f>IF(D686 = D816,1,_xll.BDP(K686,$L$11))</f>
        <v>1</v>
      </c>
      <c r="M686" s="264">
        <f>IF(D686 = D816,1,_xll.BDP(K686,$M$11)*L686)</f>
        <v>1.2327999999999999</v>
      </c>
      <c r="N686" s="127">
        <f t="shared" si="311"/>
        <v>0</v>
      </c>
      <c r="O686" s="128">
        <f>N686 / AA750</f>
        <v>0</v>
      </c>
      <c r="P686" s="276">
        <f>N686 / AA816</f>
        <v>0</v>
      </c>
      <c r="Q686" s="129">
        <f t="shared" si="312"/>
        <v>0</v>
      </c>
      <c r="R686" s="130">
        <f>Q686 / AA750*100</f>
        <v>0</v>
      </c>
      <c r="S686" s="286">
        <f>Q686 / AA816*100</f>
        <v>0</v>
      </c>
      <c r="T686" s="130">
        <f t="shared" si="313"/>
        <v>0</v>
      </c>
      <c r="U686" s="286">
        <f t="shared" si="314"/>
        <v>0</v>
      </c>
      <c r="V686" s="121">
        <f t="shared" si="315"/>
        <v>1</v>
      </c>
      <c r="W686" s="121">
        <v>0</v>
      </c>
      <c r="X686" s="121">
        <v>1</v>
      </c>
      <c r="Y686" s="128">
        <f t="shared" si="316"/>
        <v>0</v>
      </c>
      <c r="Z686" s="128">
        <f t="shared" si="317"/>
        <v>0</v>
      </c>
      <c r="AA686" s="75"/>
      <c r="AB686" s="131">
        <f>_xll.BDH(C686,$AB$11,$D$1,$D$1)</f>
        <v>13.96</v>
      </c>
      <c r="AC686" s="131">
        <f t="shared" si="318"/>
        <v>-0.24000000000000021</v>
      </c>
      <c r="AD686" s="191">
        <f t="shared" si="319"/>
        <v>-1.7191977077363911</v>
      </c>
      <c r="AE686" s="133">
        <v>0</v>
      </c>
      <c r="AF686" s="134">
        <f>IF(D686 = D816,1,_xll.BDP(K686,$AF$11)*L686)</f>
        <v>1.2294</v>
      </c>
      <c r="AG686" s="135">
        <f>AC686*AE686*V686/AF686 / AI750</f>
        <v>0</v>
      </c>
      <c r="AH686" s="301">
        <f>AC686*AE686*V686/AF686 / AI816</f>
        <v>0</v>
      </c>
      <c r="AI686" s="78"/>
      <c r="AJ686" s="74"/>
      <c r="AK686" s="66"/>
    </row>
    <row r="687" spans="2:37" s="30" customFormat="1" ht="12" customHeight="1" x14ac:dyDescent="0.2">
      <c r="B687" s="121">
        <v>19400</v>
      </c>
      <c r="C687" s="121" t="s">
        <v>1039</v>
      </c>
      <c r="D687" s="121" t="str">
        <f>_xll.BDP(C687,$D$11)</f>
        <v>USD</v>
      </c>
      <c r="E687" s="121" t="s">
        <v>1112</v>
      </c>
      <c r="F687" s="122">
        <f>_xll.BDP(C687,$F$11)</f>
        <v>166.91</v>
      </c>
      <c r="G687" s="122">
        <f>_xll.BDP(C687,$G$11)</f>
        <v>166.91</v>
      </c>
      <c r="H687" s="123">
        <f t="shared" si="309"/>
        <v>0</v>
      </c>
      <c r="I687" s="124">
        <f t="shared" si="310"/>
        <v>0</v>
      </c>
      <c r="J687" s="125">
        <v>0</v>
      </c>
      <c r="K687" s="121" t="str">
        <f>CONCATENATE(D816,D687, " Curncy")</f>
        <v>EURUSD Curncy</v>
      </c>
      <c r="L687" s="121">
        <f>IF(D687 = D816,1,_xll.BDP(K687,$L$11))</f>
        <v>1</v>
      </c>
      <c r="M687" s="264">
        <f>IF(D687 = D816,1,_xll.BDP(K687,$M$11)*L687)</f>
        <v>1.2327999999999999</v>
      </c>
      <c r="N687" s="127">
        <f t="shared" si="311"/>
        <v>0</v>
      </c>
      <c r="O687" s="128">
        <f>N687 / AA750</f>
        <v>0</v>
      </c>
      <c r="P687" s="276">
        <f>N687 / AA816</f>
        <v>0</v>
      </c>
      <c r="Q687" s="129">
        <f t="shared" si="312"/>
        <v>0</v>
      </c>
      <c r="R687" s="130">
        <f>Q687 / AA750*100</f>
        <v>0</v>
      </c>
      <c r="S687" s="286">
        <f>Q687 / AA816*100</f>
        <v>0</v>
      </c>
      <c r="T687" s="130">
        <f t="shared" si="313"/>
        <v>0</v>
      </c>
      <c r="U687" s="286">
        <f t="shared" si="314"/>
        <v>0</v>
      </c>
      <c r="V687" s="121">
        <f t="shared" si="315"/>
        <v>1</v>
      </c>
      <c r="W687" s="121">
        <v>0</v>
      </c>
      <c r="X687" s="121">
        <v>1</v>
      </c>
      <c r="Y687" s="128">
        <f t="shared" si="316"/>
        <v>0</v>
      </c>
      <c r="Z687" s="128">
        <f t="shared" si="317"/>
        <v>0</v>
      </c>
      <c r="AA687" s="75"/>
      <c r="AB687" s="131">
        <f>_xll.BDH(C687,$AB$11,$D$1,$D$1)</f>
        <v>171.75</v>
      </c>
      <c r="AC687" s="131">
        <f t="shared" si="318"/>
        <v>-4.8400000000000034</v>
      </c>
      <c r="AD687" s="191">
        <f t="shared" si="319"/>
        <v>-2.8180494905385758</v>
      </c>
      <c r="AE687" s="133">
        <v>0</v>
      </c>
      <c r="AF687" s="134">
        <f>IF(D687 = D816,1,_xll.BDP(K687,$AF$11)*L687)</f>
        <v>1.2294</v>
      </c>
      <c r="AG687" s="135">
        <f>AC687*AE687*V687/AF687 / AI750</f>
        <v>0</v>
      </c>
      <c r="AH687" s="301">
        <f>AC687*AE687*V687/AF687 / AI816</f>
        <v>0</v>
      </c>
      <c r="AI687" s="78"/>
      <c r="AJ687" s="74"/>
      <c r="AK687" s="66"/>
    </row>
    <row r="688" spans="2:37" s="30" customFormat="1" ht="12" customHeight="1" x14ac:dyDescent="0.2">
      <c r="B688" s="121">
        <v>17873</v>
      </c>
      <c r="C688" s="121" t="s">
        <v>1040</v>
      </c>
      <c r="D688" s="121" t="str">
        <f>_xll.BDP(C688,$D$11)</f>
        <v>USD</v>
      </c>
      <c r="E688" s="121" t="s">
        <v>1113</v>
      </c>
      <c r="F688" s="122">
        <f>_xll.BDP(C688,$F$11)</f>
        <v>41.12</v>
      </c>
      <c r="G688" s="122">
        <f>_xll.BDP(C688,$G$11)</f>
        <v>41.12</v>
      </c>
      <c r="H688" s="123">
        <f t="shared" si="309"/>
        <v>0</v>
      </c>
      <c r="I688" s="124">
        <f t="shared" si="310"/>
        <v>0</v>
      </c>
      <c r="J688" s="125">
        <v>0</v>
      </c>
      <c r="K688" s="121" t="str">
        <f>CONCATENATE(D816,D688, " Curncy")</f>
        <v>EURUSD Curncy</v>
      </c>
      <c r="L688" s="121">
        <f>IF(D688 = D816,1,_xll.BDP(K688,$L$11))</f>
        <v>1</v>
      </c>
      <c r="M688" s="264">
        <f>IF(D688 = D816,1,_xll.BDP(K688,$M$11)*L688)</f>
        <v>1.2327999999999999</v>
      </c>
      <c r="N688" s="127">
        <f t="shared" si="311"/>
        <v>0</v>
      </c>
      <c r="O688" s="128">
        <f>N688 / AA750</f>
        <v>0</v>
      </c>
      <c r="P688" s="276">
        <f>N688 / AA816</f>
        <v>0</v>
      </c>
      <c r="Q688" s="129">
        <f t="shared" si="312"/>
        <v>0</v>
      </c>
      <c r="R688" s="130">
        <f>Q688 / AA750*100</f>
        <v>0</v>
      </c>
      <c r="S688" s="286">
        <f>Q688 / AA816*100</f>
        <v>0</v>
      </c>
      <c r="T688" s="130">
        <f t="shared" si="313"/>
        <v>0</v>
      </c>
      <c r="U688" s="286">
        <f t="shared" si="314"/>
        <v>0</v>
      </c>
      <c r="V688" s="121">
        <f t="shared" si="315"/>
        <v>1</v>
      </c>
      <c r="W688" s="121">
        <v>0</v>
      </c>
      <c r="X688" s="121">
        <v>1</v>
      </c>
      <c r="Y688" s="128">
        <f t="shared" si="316"/>
        <v>0</v>
      </c>
      <c r="Z688" s="128">
        <f t="shared" si="317"/>
        <v>0</v>
      </c>
      <c r="AA688" s="75"/>
      <c r="AB688" s="131">
        <f>_xll.BDH(C688,$AB$11,$D$1,$D$1)</f>
        <v>41.84</v>
      </c>
      <c r="AC688" s="131">
        <f t="shared" si="318"/>
        <v>-0.72000000000000597</v>
      </c>
      <c r="AD688" s="191">
        <f t="shared" si="319"/>
        <v>-1.7208413001912188</v>
      </c>
      <c r="AE688" s="133">
        <v>0</v>
      </c>
      <c r="AF688" s="134">
        <f>IF(D688 = D816,1,_xll.BDP(K688,$AF$11)*L688)</f>
        <v>1.2294</v>
      </c>
      <c r="AG688" s="135">
        <f>AC688*AE688*V688/AF688 / AI750</f>
        <v>0</v>
      </c>
      <c r="AH688" s="301">
        <f>AC688*AE688*V688/AF688 / AI816</f>
        <v>0</v>
      </c>
      <c r="AI688" s="78"/>
      <c r="AJ688" s="74"/>
      <c r="AK688" s="66"/>
    </row>
    <row r="689" spans="2:37" s="30" customFormat="1" ht="12" customHeight="1" x14ac:dyDescent="0.2">
      <c r="B689" s="121">
        <v>11508</v>
      </c>
      <c r="C689" s="121" t="s">
        <v>1041</v>
      </c>
      <c r="D689" s="121" t="str">
        <f>_xll.BDP(C689,$D$11)</f>
        <v>USD</v>
      </c>
      <c r="E689" s="121" t="s">
        <v>1114</v>
      </c>
      <c r="F689" s="122">
        <f>_xll.BDP(C689,$F$11)</f>
        <v>28.57</v>
      </c>
      <c r="G689" s="122">
        <f>_xll.BDP(C689,$G$11)</f>
        <v>28.57</v>
      </c>
      <c r="H689" s="123">
        <f t="shared" si="309"/>
        <v>0</v>
      </c>
      <c r="I689" s="124">
        <f t="shared" si="310"/>
        <v>0</v>
      </c>
      <c r="J689" s="125">
        <v>0</v>
      </c>
      <c r="K689" s="121" t="str">
        <f>CONCATENATE(D816,D689, " Curncy")</f>
        <v>EURUSD Curncy</v>
      </c>
      <c r="L689" s="121">
        <f>IF(D689 = D816,1,_xll.BDP(K689,$L$11))</f>
        <v>1</v>
      </c>
      <c r="M689" s="264">
        <f>IF(D689 = D816,1,_xll.BDP(K689,$M$11)*L689)</f>
        <v>1.2327999999999999</v>
      </c>
      <c r="N689" s="127">
        <f t="shared" si="311"/>
        <v>0</v>
      </c>
      <c r="O689" s="128">
        <f>N689 / AA750</f>
        <v>0</v>
      </c>
      <c r="P689" s="276">
        <f>N689 / AA816</f>
        <v>0</v>
      </c>
      <c r="Q689" s="129">
        <f t="shared" si="312"/>
        <v>0</v>
      </c>
      <c r="R689" s="130">
        <f>Q689 / AA750*100</f>
        <v>0</v>
      </c>
      <c r="S689" s="286">
        <f>Q689 / AA816*100</f>
        <v>0</v>
      </c>
      <c r="T689" s="130">
        <f t="shared" si="313"/>
        <v>0</v>
      </c>
      <c r="U689" s="286">
        <f t="shared" si="314"/>
        <v>0</v>
      </c>
      <c r="V689" s="121">
        <f t="shared" si="315"/>
        <v>1</v>
      </c>
      <c r="W689" s="121">
        <v>0</v>
      </c>
      <c r="X689" s="121">
        <v>1</v>
      </c>
      <c r="Y689" s="128">
        <f t="shared" si="316"/>
        <v>0</v>
      </c>
      <c r="Z689" s="128">
        <f t="shared" si="317"/>
        <v>0</v>
      </c>
      <c r="AA689" s="75"/>
      <c r="AB689" s="131">
        <f>_xll.BDH(C689,$AB$11,$D$1,$D$1)</f>
        <v>29.23</v>
      </c>
      <c r="AC689" s="131">
        <f t="shared" si="318"/>
        <v>-0.66000000000000014</v>
      </c>
      <c r="AD689" s="191">
        <f t="shared" si="319"/>
        <v>-2.2579541566883345</v>
      </c>
      <c r="AE689" s="133">
        <v>0</v>
      </c>
      <c r="AF689" s="134">
        <f>IF(D689 = D816,1,_xll.BDP(K689,$AF$11)*L689)</f>
        <v>1.2294</v>
      </c>
      <c r="AG689" s="135">
        <f>AC689*AE689*V689/AF689 / AI750</f>
        <v>0</v>
      </c>
      <c r="AH689" s="301">
        <f>AC689*AE689*V689/AF689 / AI816</f>
        <v>0</v>
      </c>
      <c r="AI689" s="78"/>
      <c r="AJ689" s="74"/>
      <c r="AK689" s="66"/>
    </row>
    <row r="690" spans="2:37" s="30" customFormat="1" ht="12" customHeight="1" x14ac:dyDescent="0.2">
      <c r="B690" s="121">
        <v>19405</v>
      </c>
      <c r="C690" s="121" t="s">
        <v>43</v>
      </c>
      <c r="D690" s="121" t="str">
        <f>_xll.BDP(C690,$D$11)</f>
        <v>USD</v>
      </c>
      <c r="E690" s="121" t="s">
        <v>354</v>
      </c>
      <c r="F690" s="122">
        <f>_xll.BDP(C690,$F$11)</f>
        <v>53.81</v>
      </c>
      <c r="G690" s="122">
        <f>_xll.BDP(C690,$G$11)</f>
        <v>53.81</v>
      </c>
      <c r="H690" s="123">
        <f t="shared" si="309"/>
        <v>0</v>
      </c>
      <c r="I690" s="124">
        <f t="shared" si="310"/>
        <v>0</v>
      </c>
      <c r="J690" s="125">
        <v>9800</v>
      </c>
      <c r="K690" s="121" t="str">
        <f>CONCATENATE(D816,D690, " Curncy")</f>
        <v>EURUSD Curncy</v>
      </c>
      <c r="L690" s="121">
        <f>IF(D690 = D816,1,_xll.BDP(K690,$L$11))</f>
        <v>1</v>
      </c>
      <c r="M690" s="264">
        <f>IF(D690 = D816,1,_xll.BDP(K690,$M$11)*L690)</f>
        <v>1.2327999999999999</v>
      </c>
      <c r="N690" s="127">
        <f t="shared" si="311"/>
        <v>0</v>
      </c>
      <c r="O690" s="128">
        <f>N690 / AA750</f>
        <v>0</v>
      </c>
      <c r="P690" s="276">
        <f>N690 / AA816</f>
        <v>0</v>
      </c>
      <c r="Q690" s="129">
        <f t="shared" si="312"/>
        <v>427756.32706035045</v>
      </c>
      <c r="R690" s="130">
        <f>Q690 / AA750*100</f>
        <v>0.2589869811259457</v>
      </c>
      <c r="S690" s="286">
        <f>Q690 / AA816*100</f>
        <v>0.23881437268131736</v>
      </c>
      <c r="T690" s="130">
        <f t="shared" si="313"/>
        <v>0</v>
      </c>
      <c r="U690" s="286">
        <f t="shared" si="314"/>
        <v>0.2589869811259457</v>
      </c>
      <c r="V690" s="121">
        <f t="shared" si="315"/>
        <v>1</v>
      </c>
      <c r="W690" s="121">
        <v>0</v>
      </c>
      <c r="X690" s="121">
        <v>1</v>
      </c>
      <c r="Y690" s="128">
        <f t="shared" si="316"/>
        <v>0</v>
      </c>
      <c r="Z690" s="128">
        <f t="shared" si="317"/>
        <v>0</v>
      </c>
      <c r="AA690" s="75"/>
      <c r="AB690" s="131">
        <f>_xll.BDH(C690,$AB$11,$D$1,$D$1)</f>
        <v>54.84</v>
      </c>
      <c r="AC690" s="131">
        <f t="shared" si="318"/>
        <v>-1.0300000000000011</v>
      </c>
      <c r="AD690" s="191">
        <f t="shared" si="319"/>
        <v>-1.8781911013858517</v>
      </c>
      <c r="AE690" s="133">
        <v>9800</v>
      </c>
      <c r="AF690" s="134">
        <f>IF(D690 = D816,1,_xll.BDP(K690,$AF$11)*L690)</f>
        <v>1.2294</v>
      </c>
      <c r="AG690" s="135">
        <f>AC690*AE690*V690/AF690 / AI750</f>
        <v>-4.9364958125500472E-5</v>
      </c>
      <c r="AH690" s="301">
        <f>AC690*AE690*V690/AF690 / AI816</f>
        <v>-4.5541451579587224E-5</v>
      </c>
      <c r="AI690" s="78"/>
      <c r="AJ690" s="74"/>
      <c r="AK690" s="66"/>
    </row>
    <row r="691" spans="2:37" s="30" customFormat="1" ht="12" customHeight="1" x14ac:dyDescent="0.2">
      <c r="B691" s="121">
        <v>26363</v>
      </c>
      <c r="C691" s="121" t="s">
        <v>42</v>
      </c>
      <c r="D691" s="121" t="str">
        <f>_xll.BDP(C691,$D$11)</f>
        <v>USD</v>
      </c>
      <c r="E691" s="121" t="s">
        <v>319</v>
      </c>
      <c r="F691" s="122">
        <f>_xll.BDP(C691,$F$11)</f>
        <v>11.28</v>
      </c>
      <c r="G691" s="122">
        <f>_xll.BDP(C691,$G$11)</f>
        <v>11.28</v>
      </c>
      <c r="H691" s="123">
        <f t="shared" si="309"/>
        <v>0</v>
      </c>
      <c r="I691" s="124">
        <f t="shared" si="310"/>
        <v>0</v>
      </c>
      <c r="J691" s="125">
        <v>645800</v>
      </c>
      <c r="K691" s="121" t="str">
        <f>CONCATENATE(D816,D691, " Curncy")</f>
        <v>EURUSD Curncy</v>
      </c>
      <c r="L691" s="121">
        <f>IF(D691 = D816,1,_xll.BDP(K691,$L$11))</f>
        <v>1</v>
      </c>
      <c r="M691" s="264">
        <f>IF(D691 = D816,1,_xll.BDP(K691,$M$11)*L691)</f>
        <v>1.2327999999999999</v>
      </c>
      <c r="N691" s="127">
        <f t="shared" si="311"/>
        <v>0</v>
      </c>
      <c r="O691" s="128">
        <f>N691 / AA750</f>
        <v>0</v>
      </c>
      <c r="P691" s="276">
        <f>N691 / AA816</f>
        <v>0</v>
      </c>
      <c r="Q691" s="129">
        <f t="shared" si="312"/>
        <v>5909007.1382219344</v>
      </c>
      <c r="R691" s="130">
        <f>Q691 / AA750*100</f>
        <v>3.5776347966534012</v>
      </c>
      <c r="S691" s="286">
        <f>Q691 / AA816*100</f>
        <v>3.2989712684829633</v>
      </c>
      <c r="T691" s="130">
        <f t="shared" si="313"/>
        <v>0</v>
      </c>
      <c r="U691" s="286">
        <f t="shared" si="314"/>
        <v>3.5776347966534012</v>
      </c>
      <c r="V691" s="121">
        <f t="shared" si="315"/>
        <v>1</v>
      </c>
      <c r="W691" s="121">
        <v>0</v>
      </c>
      <c r="X691" s="121">
        <v>1</v>
      </c>
      <c r="Y691" s="128">
        <f t="shared" si="316"/>
        <v>0</v>
      </c>
      <c r="Z691" s="128">
        <f t="shared" si="317"/>
        <v>0</v>
      </c>
      <c r="AA691" s="75"/>
      <c r="AB691" s="131">
        <f>_xll.BDH(C691,$AB$11,$D$1,$D$1)</f>
        <v>11.24</v>
      </c>
      <c r="AC691" s="131">
        <f t="shared" si="318"/>
        <v>3.9999999999999147E-2</v>
      </c>
      <c r="AD691" s="191">
        <f t="shared" si="319"/>
        <v>0.35587188612098886</v>
      </c>
      <c r="AE691" s="133">
        <v>645800</v>
      </c>
      <c r="AF691" s="134">
        <f>IF(D691 = D816,1,_xll.BDP(K691,$AF$11)*L691)</f>
        <v>1.2294</v>
      </c>
      <c r="AG691" s="135">
        <f>AC691*AE691*V691/AF691 / AI750</f>
        <v>1.2633203866632651E-4</v>
      </c>
      <c r="AH691" s="301">
        <f>AC691*AE691*V691/AF691 / AI816</f>
        <v>1.1654713465463353E-4</v>
      </c>
      <c r="AI691" s="78"/>
      <c r="AJ691" s="74"/>
      <c r="AK691" s="66"/>
    </row>
    <row r="692" spans="2:37" s="30" customFormat="1" ht="12" customHeight="1" x14ac:dyDescent="0.2">
      <c r="B692" s="121">
        <v>2547</v>
      </c>
      <c r="C692" s="121" t="s">
        <v>1044</v>
      </c>
      <c r="D692" s="121" t="str">
        <f>_xll.BDP(C692,$D$11)</f>
        <v>USD</v>
      </c>
      <c r="E692" s="121" t="s">
        <v>1116</v>
      </c>
      <c r="F692" s="122">
        <f>_xll.BDP(C692,$F$11)</f>
        <v>86.83</v>
      </c>
      <c r="G692" s="122">
        <f>_xll.BDP(C692,$G$11)</f>
        <v>86.83</v>
      </c>
      <c r="H692" s="123">
        <f t="shared" ref="H692:H713" si="320">IF(OR(OR(G692="#N/A N/A",G692="#N/A Real Time"),OR(F692="#N/A N/A",F692="#N/A Real Time")),0,  G692 - F692)</f>
        <v>0</v>
      </c>
      <c r="I692" s="124">
        <f t="shared" ref="I692:I713" si="321">IF(OR(F692=0,F692="#N/A N/A"),0,H692 / F692*100)</f>
        <v>0</v>
      </c>
      <c r="J692" s="125">
        <v>0</v>
      </c>
      <c r="K692" s="121" t="str">
        <f>CONCATENATE(D816,D692, " Curncy")</f>
        <v>EURUSD Curncy</v>
      </c>
      <c r="L692" s="121">
        <f>IF(D692 = D816,1,_xll.BDP(K692,$L$11))</f>
        <v>1</v>
      </c>
      <c r="M692" s="264">
        <f>IF(D692 = D816,1,_xll.BDP(K692,$M$11)*L692)</f>
        <v>1.2327999999999999</v>
      </c>
      <c r="N692" s="127">
        <f t="shared" ref="N692:N713" si="322">H692*J692*V692/M692</f>
        <v>0</v>
      </c>
      <c r="O692" s="128">
        <f>N692 / AA750</f>
        <v>0</v>
      </c>
      <c r="P692" s="276">
        <f>N692 / AA816</f>
        <v>0</v>
      </c>
      <c r="Q692" s="129">
        <f t="shared" ref="Q692:Q713" si="323">IF(J692=0,0,G692*J692*V692/M692)</f>
        <v>0</v>
      </c>
      <c r="R692" s="130">
        <f>Q692 / AA750*100</f>
        <v>0</v>
      </c>
      <c r="S692" s="286">
        <f>Q692 / AA816*100</f>
        <v>0</v>
      </c>
      <c r="T692" s="130">
        <f t="shared" ref="T692:T713" si="324">IF(S692&lt;0,R692,0)</f>
        <v>0</v>
      </c>
      <c r="U692" s="286">
        <f t="shared" ref="U692:U713" si="325">IF(S692&gt;0,R692,0)</f>
        <v>0</v>
      </c>
      <c r="V692" s="121">
        <f t="shared" ref="V692:V713" si="326">IF(EXACT(D692,UPPER(D692)),1,0.01)/X692</f>
        <v>1</v>
      </c>
      <c r="W692" s="121">
        <v>0</v>
      </c>
      <c r="X692" s="121">
        <v>1</v>
      </c>
      <c r="Y692" s="128">
        <f t="shared" ref="Y692:Y713" si="327">IF(AND(S692&lt;0,O692&gt;0),O692,0)</f>
        <v>0</v>
      </c>
      <c r="Z692" s="128">
        <f t="shared" ref="Z692:Z713" si="328">IF(AND(S692&gt;0,O692&gt;0),O692,0)</f>
        <v>0</v>
      </c>
      <c r="AA692" s="75"/>
      <c r="AB692" s="131">
        <f>_xll.BDH(C692,$AB$11,$D$1,$D$1)</f>
        <v>84.34</v>
      </c>
      <c r="AC692" s="131">
        <f t="shared" ref="AC692:AC713" si="329">IF(OR(OR(F692="#N/A N/A",F692="#N/A Real Time"),OR(AB692="#N/A N/A",AB692="#N/A Real Time")),0,  F692 - AB692)</f>
        <v>2.4899999999999949</v>
      </c>
      <c r="AD692" s="191">
        <f t="shared" ref="AD692:AD713" si="330">IF(OR(AB692=0,AB692="#N/A N/A"),0,AC692 / AB692*100)</f>
        <v>2.9523357837325048</v>
      </c>
      <c r="AE692" s="133">
        <v>0</v>
      </c>
      <c r="AF692" s="134">
        <f>IF(D692 = D816,1,_xll.BDP(K692,$AF$11)*L692)</f>
        <v>1.2294</v>
      </c>
      <c r="AG692" s="135">
        <f>AC692*AE692*V692/AF692 / AI750</f>
        <v>0</v>
      </c>
      <c r="AH692" s="301">
        <f>AC692*AE692*V692/AF692 / AI816</f>
        <v>0</v>
      </c>
      <c r="AI692" s="78"/>
      <c r="AJ692" s="74"/>
      <c r="AK692" s="66"/>
    </row>
    <row r="693" spans="2:37" s="30" customFormat="1" ht="12" customHeight="1" x14ac:dyDescent="0.2">
      <c r="B693" s="121">
        <v>11786</v>
      </c>
      <c r="C693" s="121" t="s">
        <v>1045</v>
      </c>
      <c r="D693" s="121" t="str">
        <f>_xll.BDP(C693,$D$11)</f>
        <v>USD</v>
      </c>
      <c r="E693" s="121" t="s">
        <v>1117</v>
      </c>
      <c r="F693" s="122">
        <f>_xll.BDP(C693,$F$11)</f>
        <v>115.3</v>
      </c>
      <c r="G693" s="122">
        <f>_xll.BDP(C693,$G$11)</f>
        <v>115.3</v>
      </c>
      <c r="H693" s="123">
        <f t="shared" si="320"/>
        <v>0</v>
      </c>
      <c r="I693" s="124">
        <f t="shared" si="321"/>
        <v>0</v>
      </c>
      <c r="J693" s="125">
        <v>0</v>
      </c>
      <c r="K693" s="121" t="str">
        <f>CONCATENATE(D816,D693, " Curncy")</f>
        <v>EURUSD Curncy</v>
      </c>
      <c r="L693" s="121">
        <f>IF(D693 = D816,1,_xll.BDP(K693,$L$11))</f>
        <v>1</v>
      </c>
      <c r="M693" s="264">
        <f>IF(D693 = D816,1,_xll.BDP(K693,$M$11)*L693)</f>
        <v>1.2327999999999999</v>
      </c>
      <c r="N693" s="127">
        <f t="shared" si="322"/>
        <v>0</v>
      </c>
      <c r="O693" s="128">
        <f>N693 / AA750</f>
        <v>0</v>
      </c>
      <c r="P693" s="276">
        <f>N693 / AA816</f>
        <v>0</v>
      </c>
      <c r="Q693" s="129">
        <f t="shared" si="323"/>
        <v>0</v>
      </c>
      <c r="R693" s="130">
        <f>Q693 / AA750*100</f>
        <v>0</v>
      </c>
      <c r="S693" s="286">
        <f>Q693 / AA816*100</f>
        <v>0</v>
      </c>
      <c r="T693" s="130">
        <f t="shared" si="324"/>
        <v>0</v>
      </c>
      <c r="U693" s="286">
        <f t="shared" si="325"/>
        <v>0</v>
      </c>
      <c r="V693" s="121">
        <f t="shared" si="326"/>
        <v>1</v>
      </c>
      <c r="W693" s="121">
        <v>0</v>
      </c>
      <c r="X693" s="121">
        <v>1</v>
      </c>
      <c r="Y693" s="128">
        <f t="shared" si="327"/>
        <v>0</v>
      </c>
      <c r="Z693" s="128">
        <f t="shared" si="328"/>
        <v>0</v>
      </c>
      <c r="AA693" s="75"/>
      <c r="AB693" s="131">
        <f>_xll.BDH(C693,$AB$11,$D$1,$D$1)</f>
        <v>113.81</v>
      </c>
      <c r="AC693" s="131">
        <f t="shared" si="329"/>
        <v>1.4899999999999949</v>
      </c>
      <c r="AD693" s="191">
        <f t="shared" si="330"/>
        <v>1.3091995430981416</v>
      </c>
      <c r="AE693" s="133">
        <v>0</v>
      </c>
      <c r="AF693" s="134">
        <f>IF(D693 = D816,1,_xll.BDP(K693,$AF$11)*L693)</f>
        <v>1.2294</v>
      </c>
      <c r="AG693" s="135">
        <f>AC693*AE693*V693/AF693 / AI750</f>
        <v>0</v>
      </c>
      <c r="AH693" s="301">
        <f>AC693*AE693*V693/AF693 / AI816</f>
        <v>0</v>
      </c>
      <c r="AI693" s="78"/>
      <c r="AJ693" s="74"/>
      <c r="AK693" s="66"/>
    </row>
    <row r="694" spans="2:37" s="30" customFormat="1" ht="12" customHeight="1" x14ac:dyDescent="0.2">
      <c r="B694" s="121">
        <v>26737</v>
      </c>
      <c r="C694" s="121" t="s">
        <v>40</v>
      </c>
      <c r="D694" s="121" t="str">
        <f>_xll.BDP(C694,$D$11)</f>
        <v>USD</v>
      </c>
      <c r="E694" s="121" t="s">
        <v>353</v>
      </c>
      <c r="F694" s="122">
        <f>_xll.BDP(C694,$F$11)</f>
        <v>14.46</v>
      </c>
      <c r="G694" s="122">
        <f>_xll.BDP(C694,$G$11)</f>
        <v>14.46</v>
      </c>
      <c r="H694" s="123">
        <f t="shared" si="320"/>
        <v>0</v>
      </c>
      <c r="I694" s="124">
        <f t="shared" si="321"/>
        <v>0</v>
      </c>
      <c r="J694" s="125">
        <v>-115000</v>
      </c>
      <c r="K694" s="121" t="str">
        <f>CONCATENATE(D816,D694, " Curncy")</f>
        <v>EURUSD Curncy</v>
      </c>
      <c r="L694" s="121">
        <f>IF(D694 = D816,1,_xll.BDP(K694,$L$11))</f>
        <v>1</v>
      </c>
      <c r="M694" s="264">
        <f>IF(D694 = D816,1,_xll.BDP(K694,$M$11)*L694)</f>
        <v>1.2327999999999999</v>
      </c>
      <c r="N694" s="127">
        <f t="shared" si="322"/>
        <v>0</v>
      </c>
      <c r="O694" s="128">
        <f>N694 / AA750</f>
        <v>0</v>
      </c>
      <c r="P694" s="276">
        <f>N694 / AA816</f>
        <v>0</v>
      </c>
      <c r="Q694" s="129">
        <f t="shared" si="323"/>
        <v>-1348880.5970149254</v>
      </c>
      <c r="R694" s="130">
        <f>Q694 / AA750*100</f>
        <v>-0.81668578959668214</v>
      </c>
      <c r="S694" s="286">
        <f>Q694 / AA816*100</f>
        <v>-0.75307377873728543</v>
      </c>
      <c r="T694" s="130">
        <f t="shared" si="324"/>
        <v>-0.81668578959668214</v>
      </c>
      <c r="U694" s="286">
        <f t="shared" si="325"/>
        <v>0</v>
      </c>
      <c r="V694" s="121">
        <f t="shared" si="326"/>
        <v>1</v>
      </c>
      <c r="W694" s="121">
        <v>0</v>
      </c>
      <c r="X694" s="121">
        <v>1</v>
      </c>
      <c r="Y694" s="128">
        <f t="shared" si="327"/>
        <v>0</v>
      </c>
      <c r="Z694" s="128">
        <f t="shared" si="328"/>
        <v>0</v>
      </c>
      <c r="AA694" s="75"/>
      <c r="AB694" s="131">
        <f>_xll.BDH(C694,$AB$11,$D$1,$D$1)</f>
        <v>16.2</v>
      </c>
      <c r="AC694" s="131">
        <f t="shared" si="329"/>
        <v>-1.7399999999999984</v>
      </c>
      <c r="AD694" s="191">
        <f t="shared" si="330"/>
        <v>-10.740740740740732</v>
      </c>
      <c r="AE694" s="133">
        <v>-115000</v>
      </c>
      <c r="AF694" s="134">
        <f>IF(D694 = D816,1,_xll.BDP(K694,$AF$11)*L694)</f>
        <v>1.2294</v>
      </c>
      <c r="AG694" s="135">
        <f>AC694*AE694*V694/AF694 / AI750</f>
        <v>9.7859402822593868E-4</v>
      </c>
      <c r="AH694" s="301">
        <f>AC694*AE694*V694/AF694 / AI816</f>
        <v>9.0279814355809251E-4</v>
      </c>
      <c r="AI694" s="78"/>
      <c r="AJ694" s="74"/>
      <c r="AK694" s="66"/>
    </row>
    <row r="695" spans="2:37" s="30" customFormat="1" ht="12" customHeight="1" x14ac:dyDescent="0.2">
      <c r="B695" s="121">
        <v>1849</v>
      </c>
      <c r="C695" s="121" t="s">
        <v>39</v>
      </c>
      <c r="D695" s="121" t="str">
        <f>_xll.BDP(C695,$D$11)</f>
        <v>USD</v>
      </c>
      <c r="E695" s="121" t="s">
        <v>352</v>
      </c>
      <c r="F695" s="122">
        <f>_xll.BDP(C695,$F$11)</f>
        <v>49.58</v>
      </c>
      <c r="G695" s="122">
        <f>_xll.BDP(C695,$G$11)</f>
        <v>49.58</v>
      </c>
      <c r="H695" s="123">
        <f t="shared" si="320"/>
        <v>0</v>
      </c>
      <c r="I695" s="124">
        <f t="shared" si="321"/>
        <v>0</v>
      </c>
      <c r="J695" s="125">
        <v>-30700</v>
      </c>
      <c r="K695" s="121" t="str">
        <f>CONCATENATE(D816,D695, " Curncy")</f>
        <v>EURUSD Curncy</v>
      </c>
      <c r="L695" s="121">
        <f>IF(D695 = D816,1,_xll.BDP(K695,$L$11))</f>
        <v>1</v>
      </c>
      <c r="M695" s="264">
        <f>IF(D695 = D816,1,_xll.BDP(K695,$M$11)*L695)</f>
        <v>1.2327999999999999</v>
      </c>
      <c r="N695" s="127">
        <f t="shared" si="322"/>
        <v>0</v>
      </c>
      <c r="O695" s="128">
        <f>N695 / AA750</f>
        <v>0</v>
      </c>
      <c r="P695" s="276">
        <f>N695 / AA816</f>
        <v>0</v>
      </c>
      <c r="Q695" s="129">
        <f t="shared" si="323"/>
        <v>-1234673.9130434783</v>
      </c>
      <c r="R695" s="130">
        <f>Q695 / AA750*100</f>
        <v>-0.74753884205896159</v>
      </c>
      <c r="S695" s="286">
        <f>Q695 / AA816*100</f>
        <v>-0.68931271697558161</v>
      </c>
      <c r="T695" s="130">
        <f t="shared" si="324"/>
        <v>-0.74753884205896159</v>
      </c>
      <c r="U695" s="286">
        <f t="shared" si="325"/>
        <v>0</v>
      </c>
      <c r="V695" s="121">
        <f t="shared" si="326"/>
        <v>1</v>
      </c>
      <c r="W695" s="121">
        <v>0</v>
      </c>
      <c r="X695" s="121">
        <v>1</v>
      </c>
      <c r="Y695" s="128">
        <f t="shared" si="327"/>
        <v>0</v>
      </c>
      <c r="Z695" s="128">
        <f t="shared" si="328"/>
        <v>0</v>
      </c>
      <c r="AA695" s="75"/>
      <c r="AB695" s="131">
        <f>_xll.BDH(C695,$AB$11,$D$1,$D$1)</f>
        <v>51</v>
      </c>
      <c r="AC695" s="131">
        <f t="shared" si="329"/>
        <v>-1.4200000000000017</v>
      </c>
      <c r="AD695" s="191">
        <f t="shared" si="330"/>
        <v>-2.7843137254901995</v>
      </c>
      <c r="AE695" s="133">
        <v>-30700</v>
      </c>
      <c r="AF695" s="134">
        <f>IF(D695 = D816,1,_xll.BDP(K695,$AF$11)*L695)</f>
        <v>1.2294</v>
      </c>
      <c r="AG695" s="135">
        <f>AC695*AE695*V695/AF695 / AI750</f>
        <v>2.1319754156162748E-4</v>
      </c>
      <c r="AH695" s="301">
        <f>AC695*AE695*V695/AF695 / AI816</f>
        <v>1.966845690668244E-4</v>
      </c>
      <c r="AI695" s="78"/>
      <c r="AJ695" s="74"/>
      <c r="AK695" s="66"/>
    </row>
    <row r="696" spans="2:37" s="30" customFormat="1" ht="12" customHeight="1" x14ac:dyDescent="0.2">
      <c r="B696" s="121">
        <v>12115</v>
      </c>
      <c r="C696" s="121" t="s">
        <v>1046</v>
      </c>
      <c r="D696" s="121" t="str">
        <f>_xll.BDP(C696,$D$11)</f>
        <v>USD</v>
      </c>
      <c r="E696" s="121" t="s">
        <v>1118</v>
      </c>
      <c r="F696" s="122">
        <f>_xll.BDP(C696,$F$11)</f>
        <v>66.08</v>
      </c>
      <c r="G696" s="122">
        <f>_xll.BDP(C696,$G$11)</f>
        <v>66.08</v>
      </c>
      <c r="H696" s="123">
        <f t="shared" si="320"/>
        <v>0</v>
      </c>
      <c r="I696" s="124">
        <f t="shared" si="321"/>
        <v>0</v>
      </c>
      <c r="J696" s="125">
        <v>0</v>
      </c>
      <c r="K696" s="121" t="str">
        <f>CONCATENATE(D816,D696, " Curncy")</f>
        <v>EURUSD Curncy</v>
      </c>
      <c r="L696" s="121">
        <f>IF(D696 = D816,1,_xll.BDP(K696,$L$11))</f>
        <v>1</v>
      </c>
      <c r="M696" s="264">
        <f>IF(D696 = D816,1,_xll.BDP(K696,$M$11)*L696)</f>
        <v>1.2327999999999999</v>
      </c>
      <c r="N696" s="127">
        <f t="shared" si="322"/>
        <v>0</v>
      </c>
      <c r="O696" s="128">
        <f>N696 / AA750</f>
        <v>0</v>
      </c>
      <c r="P696" s="276">
        <f>N696 / AA816</f>
        <v>0</v>
      </c>
      <c r="Q696" s="129">
        <f t="shared" si="323"/>
        <v>0</v>
      </c>
      <c r="R696" s="130">
        <f>Q696 / AA750*100</f>
        <v>0</v>
      </c>
      <c r="S696" s="286">
        <f>Q696 / AA816*100</f>
        <v>0</v>
      </c>
      <c r="T696" s="130">
        <f t="shared" si="324"/>
        <v>0</v>
      </c>
      <c r="U696" s="286">
        <f t="shared" si="325"/>
        <v>0</v>
      </c>
      <c r="V696" s="121">
        <f t="shared" si="326"/>
        <v>1</v>
      </c>
      <c r="W696" s="121">
        <v>0</v>
      </c>
      <c r="X696" s="121">
        <v>1</v>
      </c>
      <c r="Y696" s="128">
        <f t="shared" si="327"/>
        <v>0</v>
      </c>
      <c r="Z696" s="128">
        <f t="shared" si="328"/>
        <v>0</v>
      </c>
      <c r="AA696" s="75"/>
      <c r="AB696" s="131">
        <f>_xll.BDH(C696,$AB$11,$D$1,$D$1)</f>
        <v>66.69</v>
      </c>
      <c r="AC696" s="131">
        <f t="shared" si="329"/>
        <v>-0.60999999999999943</v>
      </c>
      <c r="AD696" s="191">
        <f t="shared" si="330"/>
        <v>-0.91467986204828222</v>
      </c>
      <c r="AE696" s="133">
        <v>0</v>
      </c>
      <c r="AF696" s="134">
        <f>IF(D696 = D816,1,_xll.BDP(K696,$AF$11)*L696)</f>
        <v>1.2294</v>
      </c>
      <c r="AG696" s="135">
        <f>AC696*AE696*V696/AF696 / AI750</f>
        <v>0</v>
      </c>
      <c r="AH696" s="301">
        <f>AC696*AE696*V696/AF696 / AI816</f>
        <v>0</v>
      </c>
      <c r="AI696" s="78"/>
      <c r="AJ696" s="74"/>
      <c r="AK696" s="66"/>
    </row>
    <row r="697" spans="2:37" s="30" customFormat="1" ht="12" customHeight="1" x14ac:dyDescent="0.2">
      <c r="B697" s="121">
        <v>18408</v>
      </c>
      <c r="C697" s="121" t="s">
        <v>1047</v>
      </c>
      <c r="D697" s="121" t="str">
        <f>_xll.BDP(C697,$D$11)</f>
        <v>USD</v>
      </c>
      <c r="E697" s="121" t="s">
        <v>1119</v>
      </c>
      <c r="F697" s="122">
        <f>_xll.BDP(C697,$F$11)</f>
        <v>25.67</v>
      </c>
      <c r="G697" s="122">
        <f>_xll.BDP(C697,$G$11)</f>
        <v>25.67</v>
      </c>
      <c r="H697" s="123">
        <f t="shared" si="320"/>
        <v>0</v>
      </c>
      <c r="I697" s="124">
        <f t="shared" si="321"/>
        <v>0</v>
      </c>
      <c r="J697" s="125">
        <v>0</v>
      </c>
      <c r="K697" s="121" t="str">
        <f>CONCATENATE(D816,D697, " Curncy")</f>
        <v>EURUSD Curncy</v>
      </c>
      <c r="L697" s="121">
        <f>IF(D697 = D816,1,_xll.BDP(K697,$L$11))</f>
        <v>1</v>
      </c>
      <c r="M697" s="264">
        <f>IF(D697 = D816,1,_xll.BDP(K697,$M$11)*L697)</f>
        <v>1.2327999999999999</v>
      </c>
      <c r="N697" s="127">
        <f t="shared" si="322"/>
        <v>0</v>
      </c>
      <c r="O697" s="128">
        <f>N697 / AA750</f>
        <v>0</v>
      </c>
      <c r="P697" s="276">
        <f>N697 / AA816</f>
        <v>0</v>
      </c>
      <c r="Q697" s="129">
        <f t="shared" si="323"/>
        <v>0</v>
      </c>
      <c r="R697" s="130">
        <f>Q697 / AA750*100</f>
        <v>0</v>
      </c>
      <c r="S697" s="286">
        <f>Q697 / AA816*100</f>
        <v>0</v>
      </c>
      <c r="T697" s="130">
        <f t="shared" si="324"/>
        <v>0</v>
      </c>
      <c r="U697" s="286">
        <f t="shared" si="325"/>
        <v>0</v>
      </c>
      <c r="V697" s="121">
        <f t="shared" si="326"/>
        <v>1</v>
      </c>
      <c r="W697" s="121">
        <v>0</v>
      </c>
      <c r="X697" s="121">
        <v>1</v>
      </c>
      <c r="Y697" s="128">
        <f t="shared" si="327"/>
        <v>0</v>
      </c>
      <c r="Z697" s="128">
        <f t="shared" si="328"/>
        <v>0</v>
      </c>
      <c r="AA697" s="75"/>
      <c r="AB697" s="131">
        <f>_xll.BDH(C697,$AB$11,$D$1,$D$1)</f>
        <v>25.63</v>
      </c>
      <c r="AC697" s="131">
        <f t="shared" si="329"/>
        <v>4.00000000000027E-2</v>
      </c>
      <c r="AD697" s="191">
        <f t="shared" si="330"/>
        <v>0.15606710885681896</v>
      </c>
      <c r="AE697" s="133">
        <v>0</v>
      </c>
      <c r="AF697" s="134">
        <f>IF(D697 = D816,1,_xll.BDP(K697,$AF$11)*L697)</f>
        <v>1.2294</v>
      </c>
      <c r="AG697" s="135">
        <f>AC697*AE697*V697/AF697 / AI750</f>
        <v>0</v>
      </c>
      <c r="AH697" s="301">
        <f>AC697*AE697*V697/AF697 / AI816</f>
        <v>0</v>
      </c>
      <c r="AI697" s="78"/>
      <c r="AJ697" s="74"/>
      <c r="AK697" s="66"/>
    </row>
    <row r="698" spans="2:37" s="30" customFormat="1" ht="12" customHeight="1" x14ac:dyDescent="0.2">
      <c r="B698" s="121">
        <v>19383</v>
      </c>
      <c r="C698" s="121" t="s">
        <v>37</v>
      </c>
      <c r="D698" s="121" t="str">
        <f>_xll.BDP(C698,$D$11)</f>
        <v>USD</v>
      </c>
      <c r="E698" s="121" t="s">
        <v>311</v>
      </c>
      <c r="F698" s="122">
        <f>_xll.BDP(C698,$F$11)</f>
        <v>252.48</v>
      </c>
      <c r="G698" s="122">
        <f>_xll.BDP(C698,$G$11)</f>
        <v>252.48</v>
      </c>
      <c r="H698" s="123">
        <f t="shared" si="320"/>
        <v>0</v>
      </c>
      <c r="I698" s="124">
        <f t="shared" si="321"/>
        <v>0</v>
      </c>
      <c r="J698" s="125">
        <v>-30800</v>
      </c>
      <c r="K698" s="121" t="str">
        <f>CONCATENATE(D816,D698, " Curncy")</f>
        <v>EURUSD Curncy</v>
      </c>
      <c r="L698" s="121">
        <f>IF(D698 = D816,1,_xll.BDP(K698,$L$11))</f>
        <v>1</v>
      </c>
      <c r="M698" s="264">
        <f>IF(D698 = D816,1,_xll.BDP(K698,$M$11)*L698)</f>
        <v>1.2327999999999999</v>
      </c>
      <c r="N698" s="127">
        <f t="shared" si="322"/>
        <v>0</v>
      </c>
      <c r="O698" s="128">
        <f>N698 / AA750</f>
        <v>0</v>
      </c>
      <c r="P698" s="276">
        <f>N698 / AA816</f>
        <v>0</v>
      </c>
      <c r="Q698" s="129">
        <f t="shared" si="323"/>
        <v>-6307903.9584685275</v>
      </c>
      <c r="R698" s="130">
        <f>Q698 / AA750*100</f>
        <v>-3.8191486603205274</v>
      </c>
      <c r="S698" s="286">
        <f>Q698 / AA816*100</f>
        <v>-3.5216735124133542</v>
      </c>
      <c r="T698" s="130">
        <f t="shared" si="324"/>
        <v>-3.8191486603205274</v>
      </c>
      <c r="U698" s="286">
        <f t="shared" si="325"/>
        <v>0</v>
      </c>
      <c r="V698" s="121">
        <f t="shared" si="326"/>
        <v>1</v>
      </c>
      <c r="W698" s="121">
        <v>0</v>
      </c>
      <c r="X698" s="121">
        <v>1</v>
      </c>
      <c r="Y698" s="128">
        <f t="shared" si="327"/>
        <v>0</v>
      </c>
      <c r="Z698" s="128">
        <f t="shared" si="328"/>
        <v>0</v>
      </c>
      <c r="AA698" s="75"/>
      <c r="AB698" s="131">
        <f>_xll.BDH(C698,$AB$11,$D$1,$D$1)</f>
        <v>279.18</v>
      </c>
      <c r="AC698" s="131">
        <f t="shared" si="329"/>
        <v>-26.700000000000017</v>
      </c>
      <c r="AD698" s="191">
        <f t="shared" si="330"/>
        <v>-9.5637223296797824</v>
      </c>
      <c r="AE698" s="133">
        <v>-30800</v>
      </c>
      <c r="AF698" s="134">
        <f>IF(D698 = D816,1,_xll.BDP(K698,$AF$11)*L698)</f>
        <v>1.2294</v>
      </c>
      <c r="AG698" s="135">
        <f>AC698*AE698*V698/AF698 / AI750</f>
        <v>4.0217720392398014E-3</v>
      </c>
      <c r="AH698" s="301">
        <f>AC698*AE698*V698/AF698 / AI816</f>
        <v>3.7102702715463972E-3</v>
      </c>
      <c r="AI698" s="78"/>
      <c r="AJ698" s="74"/>
      <c r="AK698" s="66"/>
    </row>
    <row r="699" spans="2:37" s="30" customFormat="1" ht="12" customHeight="1" x14ac:dyDescent="0.2">
      <c r="B699" s="121">
        <v>22497</v>
      </c>
      <c r="C699" s="121" t="s">
        <v>1048</v>
      </c>
      <c r="D699" s="121" t="str">
        <f>_xll.BDP(C699,$D$11)</f>
        <v>USD</v>
      </c>
      <c r="E699" s="121" t="s">
        <v>1120</v>
      </c>
      <c r="F699" s="122">
        <f>_xll.BDP(C699,$F$11)</f>
        <v>94.87</v>
      </c>
      <c r="G699" s="122">
        <f>_xll.BDP(C699,$G$11)</f>
        <v>94.87</v>
      </c>
      <c r="H699" s="123">
        <f t="shared" si="320"/>
        <v>0</v>
      </c>
      <c r="I699" s="124">
        <f t="shared" si="321"/>
        <v>0</v>
      </c>
      <c r="J699" s="125">
        <v>0</v>
      </c>
      <c r="K699" s="121" t="str">
        <f>CONCATENATE(D816,D699, " Curncy")</f>
        <v>EURUSD Curncy</v>
      </c>
      <c r="L699" s="121">
        <f>IF(D699 = D816,1,_xll.BDP(K699,$L$11))</f>
        <v>1</v>
      </c>
      <c r="M699" s="264">
        <f>IF(D699 = D816,1,_xll.BDP(K699,$M$11)*L699)</f>
        <v>1.2327999999999999</v>
      </c>
      <c r="N699" s="127">
        <f t="shared" si="322"/>
        <v>0</v>
      </c>
      <c r="O699" s="128">
        <f>N699 / AA750</f>
        <v>0</v>
      </c>
      <c r="P699" s="276">
        <f>N699 / AA816</f>
        <v>0</v>
      </c>
      <c r="Q699" s="129">
        <f t="shared" si="323"/>
        <v>0</v>
      </c>
      <c r="R699" s="130">
        <f>Q699 / AA750*100</f>
        <v>0</v>
      </c>
      <c r="S699" s="286">
        <f>Q699 / AA816*100</f>
        <v>0</v>
      </c>
      <c r="T699" s="130">
        <f t="shared" si="324"/>
        <v>0</v>
      </c>
      <c r="U699" s="286">
        <f t="shared" si="325"/>
        <v>0</v>
      </c>
      <c r="V699" s="121">
        <f t="shared" si="326"/>
        <v>1</v>
      </c>
      <c r="W699" s="121">
        <v>0</v>
      </c>
      <c r="X699" s="121">
        <v>1</v>
      </c>
      <c r="Y699" s="128">
        <f t="shared" si="327"/>
        <v>0</v>
      </c>
      <c r="Z699" s="128">
        <f t="shared" si="328"/>
        <v>0</v>
      </c>
      <c r="AA699" s="75"/>
      <c r="AB699" s="131">
        <f>_xll.BDH(C699,$AB$11,$D$1,$D$1)</f>
        <v>96.54</v>
      </c>
      <c r="AC699" s="131">
        <f t="shared" si="329"/>
        <v>-1.6700000000000017</v>
      </c>
      <c r="AD699" s="191">
        <f t="shared" si="330"/>
        <v>-1.729852910710588</v>
      </c>
      <c r="AE699" s="133">
        <v>0</v>
      </c>
      <c r="AF699" s="134">
        <f>IF(D699 = D816,1,_xll.BDP(K699,$AF$11)*L699)</f>
        <v>1.2294</v>
      </c>
      <c r="AG699" s="135">
        <f>AC699*AE699*V699/AF699 / AI750</f>
        <v>0</v>
      </c>
      <c r="AH699" s="301">
        <f>AC699*AE699*V699/AF699 / AI816</f>
        <v>0</v>
      </c>
      <c r="AI699" s="78"/>
      <c r="AJ699" s="74"/>
      <c r="AK699" s="66"/>
    </row>
    <row r="700" spans="2:37" s="30" customFormat="1" ht="12" customHeight="1" x14ac:dyDescent="0.2">
      <c r="B700" s="121">
        <v>24750</v>
      </c>
      <c r="C700" s="121" t="s">
        <v>36</v>
      </c>
      <c r="D700" s="121" t="str">
        <f>_xll.BDP(C700,$D$11)</f>
        <v>USD</v>
      </c>
      <c r="E700" s="121" t="s">
        <v>310</v>
      </c>
      <c r="F700" s="122">
        <f>_xll.BDP(C700,$F$11)</f>
        <v>301.07</v>
      </c>
      <c r="G700" s="122">
        <f>_xll.BDP(C700,$G$11)</f>
        <v>301.07</v>
      </c>
      <c r="H700" s="123">
        <f t="shared" si="320"/>
        <v>0</v>
      </c>
      <c r="I700" s="124">
        <f t="shared" si="321"/>
        <v>0</v>
      </c>
      <c r="J700" s="125">
        <v>0</v>
      </c>
      <c r="K700" s="121" t="str">
        <f>CONCATENATE(D816,D700, " Curncy")</f>
        <v>EURUSD Curncy</v>
      </c>
      <c r="L700" s="121">
        <f>IF(D700 = D816,1,_xll.BDP(K700,$L$11))</f>
        <v>1</v>
      </c>
      <c r="M700" s="264">
        <f>IF(D700 = D816,1,_xll.BDP(K700,$M$11)*L700)</f>
        <v>1.2327999999999999</v>
      </c>
      <c r="N700" s="127">
        <f t="shared" si="322"/>
        <v>0</v>
      </c>
      <c r="O700" s="128">
        <f>N700 / AA750</f>
        <v>0</v>
      </c>
      <c r="P700" s="276">
        <f>N700 / AA816</f>
        <v>0</v>
      </c>
      <c r="Q700" s="129">
        <f t="shared" si="323"/>
        <v>0</v>
      </c>
      <c r="R700" s="130">
        <f>Q700 / AA750*100</f>
        <v>0</v>
      </c>
      <c r="S700" s="286">
        <f>Q700 / AA816*100</f>
        <v>0</v>
      </c>
      <c r="T700" s="130">
        <f t="shared" si="324"/>
        <v>0</v>
      </c>
      <c r="U700" s="286">
        <f t="shared" si="325"/>
        <v>0</v>
      </c>
      <c r="V700" s="121">
        <f t="shared" si="326"/>
        <v>1</v>
      </c>
      <c r="W700" s="121">
        <v>0</v>
      </c>
      <c r="X700" s="121">
        <v>1</v>
      </c>
      <c r="Y700" s="128">
        <f t="shared" si="327"/>
        <v>0</v>
      </c>
      <c r="Z700" s="128">
        <f t="shared" si="328"/>
        <v>0</v>
      </c>
      <c r="AA700" s="75"/>
      <c r="AB700" s="131">
        <f>_xll.BDH(C700,$AB$11,$D$1,$D$1)</f>
        <v>305.14</v>
      </c>
      <c r="AC700" s="131">
        <f t="shared" si="329"/>
        <v>-4.0699999999999932</v>
      </c>
      <c r="AD700" s="191">
        <f t="shared" si="330"/>
        <v>-1.3338139870223482</v>
      </c>
      <c r="AE700" s="133">
        <v>0</v>
      </c>
      <c r="AF700" s="134">
        <f>IF(D700 = D816,1,_xll.BDP(K700,$AF$11)*L700)</f>
        <v>1.2294</v>
      </c>
      <c r="AG700" s="135">
        <f>AC700*AE700*V700/AF700 / AI750</f>
        <v>0</v>
      </c>
      <c r="AH700" s="301">
        <f>AC700*AE700*V700/AF700 / AI816</f>
        <v>0</v>
      </c>
      <c r="AI700" s="78"/>
      <c r="AJ700" s="74"/>
      <c r="AK700" s="66"/>
    </row>
    <row r="701" spans="2:37" s="30" customFormat="1" ht="12" customHeight="1" x14ac:dyDescent="0.2">
      <c r="B701" s="121">
        <v>19902</v>
      </c>
      <c r="C701" s="121" t="s">
        <v>35</v>
      </c>
      <c r="D701" s="121" t="str">
        <f>_xll.BDP(C701,$D$11)</f>
        <v>USD</v>
      </c>
      <c r="E701" s="121" t="s">
        <v>309</v>
      </c>
      <c r="F701" s="122">
        <f>_xll.BDP(C701,$F$11)</f>
        <v>9.6300000000000008</v>
      </c>
      <c r="G701" s="122">
        <f>_xll.BDP(C701,$G$11)</f>
        <v>9.6300000000000008</v>
      </c>
      <c r="H701" s="123">
        <f t="shared" si="320"/>
        <v>0</v>
      </c>
      <c r="I701" s="124">
        <f t="shared" si="321"/>
        <v>0</v>
      </c>
      <c r="J701" s="125">
        <v>410000</v>
      </c>
      <c r="K701" s="121" t="str">
        <f>CONCATENATE(D816,D701, " Curncy")</f>
        <v>EURUSD Curncy</v>
      </c>
      <c r="L701" s="121">
        <f>IF(D701 = D816,1,_xll.BDP(K701,$L$11))</f>
        <v>1</v>
      </c>
      <c r="M701" s="264">
        <f>IF(D701 = D816,1,_xll.BDP(K701,$M$11)*L701)</f>
        <v>1.2327999999999999</v>
      </c>
      <c r="N701" s="127">
        <f t="shared" si="322"/>
        <v>0</v>
      </c>
      <c r="O701" s="128">
        <f>N701 / AA750</f>
        <v>0</v>
      </c>
      <c r="P701" s="276">
        <f>N701 / AA816</f>
        <v>0</v>
      </c>
      <c r="Q701" s="129">
        <f t="shared" si="323"/>
        <v>3202709.2796885148</v>
      </c>
      <c r="R701" s="130">
        <f>Q701 / AA750*100</f>
        <v>1.9390946557607673</v>
      </c>
      <c r="S701" s="286">
        <f>Q701 / AA816*100</f>
        <v>1.7880577308247187</v>
      </c>
      <c r="T701" s="130">
        <f t="shared" si="324"/>
        <v>0</v>
      </c>
      <c r="U701" s="286">
        <f t="shared" si="325"/>
        <v>1.9390946557607673</v>
      </c>
      <c r="V701" s="121">
        <f t="shared" si="326"/>
        <v>1</v>
      </c>
      <c r="W701" s="121">
        <v>0</v>
      </c>
      <c r="X701" s="121">
        <v>1</v>
      </c>
      <c r="Y701" s="128">
        <f t="shared" si="327"/>
        <v>0</v>
      </c>
      <c r="Z701" s="128">
        <f t="shared" si="328"/>
        <v>0</v>
      </c>
      <c r="AA701" s="75"/>
      <c r="AB701" s="131">
        <f>_xll.BDH(C701,$AB$11,$D$1,$D$1)</f>
        <v>9.85</v>
      </c>
      <c r="AC701" s="131">
        <f t="shared" si="329"/>
        <v>-0.21999999999999886</v>
      </c>
      <c r="AD701" s="191">
        <f t="shared" si="330"/>
        <v>-2.2335025380710545</v>
      </c>
      <c r="AE701" s="133">
        <v>410000</v>
      </c>
      <c r="AF701" s="134">
        <f>IF(D701 = D816,1,_xll.BDP(K701,$AF$11)*L701)</f>
        <v>1.2294</v>
      </c>
      <c r="AG701" s="135">
        <f>AC701*AE701*V701/AF701 / AI750</f>
        <v>-4.4112534405786754E-4</v>
      </c>
      <c r="AH701" s="301">
        <f>AC701*AE701*V701/AF701 / AI816</f>
        <v>-4.0695848350294652E-4</v>
      </c>
      <c r="AI701" s="78"/>
      <c r="AJ701" s="74"/>
      <c r="AK701" s="66"/>
    </row>
    <row r="702" spans="2:37" s="30" customFormat="1" ht="12" customHeight="1" x14ac:dyDescent="0.2">
      <c r="B702" s="121">
        <v>27054</v>
      </c>
      <c r="C702" s="121"/>
      <c r="D702" s="121" t="s">
        <v>33</v>
      </c>
      <c r="E702" s="121" t="s">
        <v>34</v>
      </c>
      <c r="F702" s="122">
        <v>1</v>
      </c>
      <c r="G702" s="122">
        <v>1</v>
      </c>
      <c r="H702" s="123">
        <f t="shared" si="320"/>
        <v>0</v>
      </c>
      <c r="I702" s="124">
        <f t="shared" si="321"/>
        <v>0</v>
      </c>
      <c r="J702" s="125">
        <v>1933201</v>
      </c>
      <c r="K702" s="121" t="str">
        <f>CONCATENATE(D816,D702, " Curncy")</f>
        <v>EURUSD Curncy</v>
      </c>
      <c r="L702" s="121">
        <f>IF(D702 = D816,1,_xll.BDP(K702,$L$11))</f>
        <v>1</v>
      </c>
      <c r="M702" s="264">
        <f>IF(D702 = D816,1,_xll.BDP(K702,$M$11)*L702)</f>
        <v>1.2327999999999999</v>
      </c>
      <c r="N702" s="127">
        <f t="shared" si="322"/>
        <v>0</v>
      </c>
      <c r="O702" s="128">
        <f>N702 / AA750</f>
        <v>0</v>
      </c>
      <c r="P702" s="276">
        <f>N702 / AA816</f>
        <v>0</v>
      </c>
      <c r="Q702" s="129">
        <f t="shared" si="323"/>
        <v>1568138.3841661261</v>
      </c>
      <c r="R702" s="130">
        <f>Q702 / AA750*100</f>
        <v>0.94943639733844221</v>
      </c>
      <c r="S702" s="286">
        <f>Q702 / AA816*100</f>
        <v>0.8754843839850257</v>
      </c>
      <c r="T702" s="130">
        <f t="shared" si="324"/>
        <v>0</v>
      </c>
      <c r="U702" s="286">
        <f t="shared" si="325"/>
        <v>0.94943639733844221</v>
      </c>
      <c r="V702" s="121">
        <f t="shared" si="326"/>
        <v>1</v>
      </c>
      <c r="W702" s="121">
        <v>1</v>
      </c>
      <c r="X702" s="121">
        <v>1</v>
      </c>
      <c r="Y702" s="128">
        <f t="shared" si="327"/>
        <v>0</v>
      </c>
      <c r="Z702" s="128">
        <f t="shared" si="328"/>
        <v>0</v>
      </c>
      <c r="AA702" s="75"/>
      <c r="AB702" s="131">
        <v>1</v>
      </c>
      <c r="AC702" s="131">
        <f t="shared" si="329"/>
        <v>0</v>
      </c>
      <c r="AD702" s="191">
        <f t="shared" si="330"/>
        <v>0</v>
      </c>
      <c r="AE702" s="133">
        <v>1933201</v>
      </c>
      <c r="AF702" s="134">
        <f>IF(D702 = D816,1,_xll.BDP(K702,$AF$11)*L702)</f>
        <v>1.2294</v>
      </c>
      <c r="AG702" s="135">
        <f>AC702*AE702*V702/AF702 / AI750</f>
        <v>0</v>
      </c>
      <c r="AH702" s="301">
        <f>AC702*AE702*V702/AF702 / AI816</f>
        <v>0</v>
      </c>
      <c r="AI702" s="78"/>
      <c r="AJ702" s="74"/>
      <c r="AK702" s="66"/>
    </row>
    <row r="703" spans="2:37" s="30" customFormat="1" ht="12" customHeight="1" x14ac:dyDescent="0.2">
      <c r="B703" s="121">
        <v>20820</v>
      </c>
      <c r="C703" s="121" t="s">
        <v>32</v>
      </c>
      <c r="D703" s="121" t="str">
        <f>_xll.BDP(C703,$D$11)</f>
        <v>USD</v>
      </c>
      <c r="E703" s="121" t="s">
        <v>351</v>
      </c>
      <c r="F703" s="122">
        <f>_xll.BDP(C703,$F$11)</f>
        <v>46.92</v>
      </c>
      <c r="G703" s="122">
        <f>_xll.BDP(C703,$G$11)</f>
        <v>46.92</v>
      </c>
      <c r="H703" s="123">
        <f t="shared" si="320"/>
        <v>0</v>
      </c>
      <c r="I703" s="124">
        <f t="shared" si="321"/>
        <v>0</v>
      </c>
      <c r="J703" s="125">
        <v>-35000</v>
      </c>
      <c r="K703" s="121" t="str">
        <f>CONCATENATE(D816,D703, " Curncy")</f>
        <v>EURUSD Curncy</v>
      </c>
      <c r="L703" s="121">
        <f>IF(D703 = D816,1,_xll.BDP(K703,$L$11))</f>
        <v>1</v>
      </c>
      <c r="M703" s="264">
        <f>IF(D703 = D816,1,_xll.BDP(K703,$M$11)*L703)</f>
        <v>1.2327999999999999</v>
      </c>
      <c r="N703" s="127">
        <f t="shared" si="322"/>
        <v>0</v>
      </c>
      <c r="O703" s="128">
        <f>N703 / AA750</f>
        <v>0</v>
      </c>
      <c r="P703" s="276">
        <f>N703 / AA816</f>
        <v>0</v>
      </c>
      <c r="Q703" s="129">
        <f t="shared" si="323"/>
        <v>-1332089.5522388062</v>
      </c>
      <c r="R703" s="130">
        <f>Q703 / AA750*100</f>
        <v>-0.80651957644817562</v>
      </c>
      <c r="S703" s="286">
        <f>Q703 / AA816*100</f>
        <v>-0.74369941634636494</v>
      </c>
      <c r="T703" s="130">
        <f t="shared" si="324"/>
        <v>-0.80651957644817562</v>
      </c>
      <c r="U703" s="286">
        <f t="shared" si="325"/>
        <v>0</v>
      </c>
      <c r="V703" s="121">
        <f t="shared" si="326"/>
        <v>1</v>
      </c>
      <c r="W703" s="121">
        <v>0</v>
      </c>
      <c r="X703" s="121">
        <v>1</v>
      </c>
      <c r="Y703" s="128">
        <f t="shared" si="327"/>
        <v>0</v>
      </c>
      <c r="Z703" s="128">
        <f t="shared" si="328"/>
        <v>0</v>
      </c>
      <c r="AA703" s="75"/>
      <c r="AB703" s="131">
        <f>_xll.BDH(C703,$AB$11,$D$1,$D$1)</f>
        <v>47.22</v>
      </c>
      <c r="AC703" s="131">
        <f t="shared" si="329"/>
        <v>-0.29999999999999716</v>
      </c>
      <c r="AD703" s="191">
        <f t="shared" si="330"/>
        <v>-0.63532401524777038</v>
      </c>
      <c r="AE703" s="133">
        <v>-35000</v>
      </c>
      <c r="AF703" s="134">
        <f>IF(D703 = D816,1,_xll.BDP(K703,$AF$11)*L703)</f>
        <v>1.2294</v>
      </c>
      <c r="AG703" s="135">
        <f>AC703*AE703*V703/AF703 / AI750</f>
        <v>5.1350511226248212E-5</v>
      </c>
      <c r="AH703" s="301">
        <f>AC703*AE703*V703/AF703 / AI816</f>
        <v>4.7373215928835029E-5</v>
      </c>
      <c r="AI703" s="78"/>
      <c r="AJ703" s="74"/>
      <c r="AK703" s="66"/>
    </row>
    <row r="704" spans="2:37" s="30" customFormat="1" ht="12" customHeight="1" x14ac:dyDescent="0.2">
      <c r="B704" s="121">
        <v>26267</v>
      </c>
      <c r="C704" s="121" t="s">
        <v>1050</v>
      </c>
      <c r="D704" s="121" t="str">
        <f>_xll.BDP(C704,$D$11)</f>
        <v>USD</v>
      </c>
      <c r="E704" s="121" t="s">
        <v>1122</v>
      </c>
      <c r="F704" s="122">
        <f>_xll.BDP(C704,$F$11)</f>
        <v>13.99</v>
      </c>
      <c r="G704" s="122">
        <f>_xll.BDP(C704,$G$11)</f>
        <v>13.99</v>
      </c>
      <c r="H704" s="123">
        <f t="shared" si="320"/>
        <v>0</v>
      </c>
      <c r="I704" s="124">
        <f t="shared" si="321"/>
        <v>0</v>
      </c>
      <c r="J704" s="125">
        <v>0</v>
      </c>
      <c r="K704" s="121" t="str">
        <f>CONCATENATE(D816,D704, " Curncy")</f>
        <v>EURUSD Curncy</v>
      </c>
      <c r="L704" s="121">
        <f>IF(D704 = D816,1,_xll.BDP(K704,$L$11))</f>
        <v>1</v>
      </c>
      <c r="M704" s="264">
        <f>IF(D704 = D816,1,_xll.BDP(K704,$M$11)*L704)</f>
        <v>1.2327999999999999</v>
      </c>
      <c r="N704" s="127">
        <f t="shared" si="322"/>
        <v>0</v>
      </c>
      <c r="O704" s="128">
        <f>N704 / AA750</f>
        <v>0</v>
      </c>
      <c r="P704" s="276">
        <f>N704 / AA816</f>
        <v>0</v>
      </c>
      <c r="Q704" s="129">
        <f t="shared" si="323"/>
        <v>0</v>
      </c>
      <c r="R704" s="130">
        <f>Q704 / AA750*100</f>
        <v>0</v>
      </c>
      <c r="S704" s="286">
        <f>Q704 / AA816*100</f>
        <v>0</v>
      </c>
      <c r="T704" s="130">
        <f t="shared" si="324"/>
        <v>0</v>
      </c>
      <c r="U704" s="286">
        <f t="shared" si="325"/>
        <v>0</v>
      </c>
      <c r="V704" s="121">
        <f t="shared" si="326"/>
        <v>1</v>
      </c>
      <c r="W704" s="121">
        <v>0</v>
      </c>
      <c r="X704" s="121">
        <v>1</v>
      </c>
      <c r="Y704" s="128">
        <f t="shared" si="327"/>
        <v>0</v>
      </c>
      <c r="Z704" s="128">
        <f t="shared" si="328"/>
        <v>0</v>
      </c>
      <c r="AA704" s="75"/>
      <c r="AB704" s="131">
        <f>_xll.BDH(C704,$AB$11,$D$1,$D$1)</f>
        <v>14.32</v>
      </c>
      <c r="AC704" s="131">
        <f t="shared" si="329"/>
        <v>-0.33000000000000007</v>
      </c>
      <c r="AD704" s="191">
        <f t="shared" si="330"/>
        <v>-2.3044692737430172</v>
      </c>
      <c r="AE704" s="133">
        <v>0</v>
      </c>
      <c r="AF704" s="134">
        <f>IF(D704 = D816,1,_xll.BDP(K704,$AF$11)*L704)</f>
        <v>1.2294</v>
      </c>
      <c r="AG704" s="135">
        <f>AC704*AE704*V704/AF704 / AI750</f>
        <v>0</v>
      </c>
      <c r="AH704" s="301">
        <f>AC704*AE704*V704/AF704 / AI816</f>
        <v>0</v>
      </c>
      <c r="AI704" s="78"/>
      <c r="AJ704" s="74"/>
      <c r="AK704" s="66"/>
    </row>
    <row r="705" spans="1:37" s="30" customFormat="1" ht="12" customHeight="1" x14ac:dyDescent="0.2">
      <c r="B705" s="121">
        <v>2974</v>
      </c>
      <c r="C705" s="121" t="s">
        <v>31</v>
      </c>
      <c r="D705" s="121" t="str">
        <f>_xll.BDP(C705,$D$11)</f>
        <v>USD</v>
      </c>
      <c r="E705" s="121" t="s">
        <v>308</v>
      </c>
      <c r="F705" s="122">
        <f>_xll.BDP(C705,$F$11)</f>
        <v>166.6</v>
      </c>
      <c r="G705" s="122">
        <f>_xll.BDP(C705,$G$11)</f>
        <v>166.6</v>
      </c>
      <c r="H705" s="123">
        <f t="shared" si="320"/>
        <v>0</v>
      </c>
      <c r="I705" s="124">
        <f t="shared" si="321"/>
        <v>0</v>
      </c>
      <c r="J705" s="125">
        <v>-45000</v>
      </c>
      <c r="K705" s="121" t="str">
        <f>CONCATENATE(D816,D705, " Curncy")</f>
        <v>EURUSD Curncy</v>
      </c>
      <c r="L705" s="121">
        <f>IF(D705 = D816,1,_xll.BDP(K705,$L$11))</f>
        <v>1</v>
      </c>
      <c r="M705" s="264">
        <f>IF(D705 = D816,1,_xll.BDP(K705,$M$11)*L705)</f>
        <v>1.2327999999999999</v>
      </c>
      <c r="N705" s="127">
        <f t="shared" si="322"/>
        <v>0</v>
      </c>
      <c r="O705" s="128">
        <f>N705 / AA750</f>
        <v>0</v>
      </c>
      <c r="P705" s="276">
        <f>N705 / AA816</f>
        <v>0</v>
      </c>
      <c r="Q705" s="129">
        <f t="shared" si="323"/>
        <v>-6081278.3906554189</v>
      </c>
      <c r="R705" s="130">
        <f>Q705 / AA750*100</f>
        <v>-3.6819371968286281</v>
      </c>
      <c r="S705" s="286">
        <f>Q705 / AA816*100</f>
        <v>-3.3951495094073176</v>
      </c>
      <c r="T705" s="130">
        <f t="shared" si="324"/>
        <v>-3.6819371968286281</v>
      </c>
      <c r="U705" s="286">
        <f t="shared" si="325"/>
        <v>0</v>
      </c>
      <c r="V705" s="121">
        <f t="shared" si="326"/>
        <v>1</v>
      </c>
      <c r="W705" s="121">
        <v>0</v>
      </c>
      <c r="X705" s="121">
        <v>1</v>
      </c>
      <c r="Y705" s="128">
        <f t="shared" si="327"/>
        <v>0</v>
      </c>
      <c r="Z705" s="128">
        <f t="shared" si="328"/>
        <v>0</v>
      </c>
      <c r="AA705" s="75"/>
      <c r="AB705" s="131">
        <f>_xll.BDH(C705,$AB$11,$D$1,$D$1)</f>
        <v>177.15</v>
      </c>
      <c r="AC705" s="131">
        <f t="shared" si="329"/>
        <v>-10.550000000000011</v>
      </c>
      <c r="AD705" s="191">
        <f t="shared" si="330"/>
        <v>-5.9554050239909744</v>
      </c>
      <c r="AE705" s="133">
        <v>-45000</v>
      </c>
      <c r="AF705" s="134">
        <f>IF(D705 = D816,1,_xll.BDP(K705,$AF$11)*L705)</f>
        <v>1.2294</v>
      </c>
      <c r="AG705" s="135">
        <f>AC705*AE705*V705/AF705 / AI750</f>
        <v>2.3217766861582476E-3</v>
      </c>
      <c r="AH705" s="301">
        <f>AC705*AE705*V705/AF705 / AI816</f>
        <v>2.1419461202109207E-3</v>
      </c>
      <c r="AI705" s="78"/>
      <c r="AJ705" s="74"/>
      <c r="AK705" s="66"/>
    </row>
    <row r="706" spans="1:37" s="30" customFormat="1" ht="12" customHeight="1" x14ac:dyDescent="0.2">
      <c r="B706" s="121">
        <v>27557</v>
      </c>
      <c r="C706" s="121" t="s">
        <v>349</v>
      </c>
      <c r="D706" s="121" t="str">
        <f>_xll.BDP(C706,$D$11)</f>
        <v>USD</v>
      </c>
      <c r="E706" s="121" t="s">
        <v>350</v>
      </c>
      <c r="F706" s="122">
        <f>_xll.BDP(C706,$F$11)</f>
        <v>27.36</v>
      </c>
      <c r="G706" s="122">
        <f>_xll.BDP(C706,$G$11)</f>
        <v>27.36</v>
      </c>
      <c r="H706" s="123">
        <f t="shared" si="320"/>
        <v>0</v>
      </c>
      <c r="I706" s="124">
        <f t="shared" si="321"/>
        <v>0</v>
      </c>
      <c r="J706" s="125">
        <v>-68000</v>
      </c>
      <c r="K706" s="121" t="str">
        <f>CONCATENATE(D816,D706, " Curncy")</f>
        <v>EURUSD Curncy</v>
      </c>
      <c r="L706" s="121">
        <f>IF(D706 = D816,1,_xll.BDP(K706,$L$11))</f>
        <v>1</v>
      </c>
      <c r="M706" s="264">
        <f>IF(D706 = D816,1,_xll.BDP(K706,$M$11)*L706)</f>
        <v>1.2327999999999999</v>
      </c>
      <c r="N706" s="127">
        <f t="shared" si="322"/>
        <v>0</v>
      </c>
      <c r="O706" s="128">
        <f>N706 / AA750</f>
        <v>0</v>
      </c>
      <c r="P706" s="276">
        <f>N706 / AA816</f>
        <v>0</v>
      </c>
      <c r="Q706" s="129">
        <f t="shared" si="323"/>
        <v>-1509149.9026606102</v>
      </c>
      <c r="R706" s="130">
        <f>Q706 / AA750*100</f>
        <v>-0.91372155741706351</v>
      </c>
      <c r="S706" s="286">
        <f>Q706 / AA816*100</f>
        <v>-0.84255138845699984</v>
      </c>
      <c r="T706" s="130">
        <f t="shared" si="324"/>
        <v>-0.91372155741706351</v>
      </c>
      <c r="U706" s="286">
        <f t="shared" si="325"/>
        <v>0</v>
      </c>
      <c r="V706" s="121">
        <f t="shared" si="326"/>
        <v>1</v>
      </c>
      <c r="W706" s="121">
        <v>0</v>
      </c>
      <c r="X706" s="121">
        <v>1</v>
      </c>
      <c r="Y706" s="128">
        <f t="shared" si="327"/>
        <v>0</v>
      </c>
      <c r="Z706" s="128">
        <f t="shared" si="328"/>
        <v>0</v>
      </c>
      <c r="AA706" s="75"/>
      <c r="AB706" s="131">
        <f>_xll.BDH(C706,$AB$11,$D$1,$D$1)</f>
        <v>27.55</v>
      </c>
      <c r="AC706" s="131">
        <f t="shared" si="329"/>
        <v>-0.19000000000000128</v>
      </c>
      <c r="AD706" s="191">
        <f t="shared" si="330"/>
        <v>-0.6896551724137977</v>
      </c>
      <c r="AE706" s="133">
        <v>-68000</v>
      </c>
      <c r="AF706" s="134">
        <f>IF(D706 = D816,1,_xll.BDP(K706,$AF$11)*L706)</f>
        <v>1.2294</v>
      </c>
      <c r="AG706" s="135">
        <f>AC706*AE706*V706/AF706 / AI750</f>
        <v>6.3185581432679793E-5</v>
      </c>
      <c r="AH706" s="301">
        <f>AC706*AE706*V706/AF706 / AI816</f>
        <v>5.8291614266719861E-5</v>
      </c>
      <c r="AI706" s="78"/>
      <c r="AJ706" s="74"/>
      <c r="AK706" s="66"/>
    </row>
    <row r="707" spans="1:37" s="30" customFormat="1" ht="12" customHeight="1" x14ac:dyDescent="0.2">
      <c r="B707" s="121">
        <v>15866</v>
      </c>
      <c r="C707" s="121" t="s">
        <v>1049</v>
      </c>
      <c r="D707" s="121" t="str">
        <f>_xll.BDP(C707,$D$11)</f>
        <v>USD</v>
      </c>
      <c r="E707" s="121" t="s">
        <v>1121</v>
      </c>
      <c r="F707" s="122">
        <f>_xll.BDP(C707,$F$11)</f>
        <v>39.4</v>
      </c>
      <c r="G707" s="122">
        <f>_xll.BDP(C707,$G$11)</f>
        <v>39.4</v>
      </c>
      <c r="H707" s="123">
        <f t="shared" si="320"/>
        <v>0</v>
      </c>
      <c r="I707" s="124">
        <f t="shared" si="321"/>
        <v>0</v>
      </c>
      <c r="J707" s="125">
        <v>0</v>
      </c>
      <c r="K707" s="121" t="str">
        <f>CONCATENATE(D816,D707, " Curncy")</f>
        <v>EURUSD Curncy</v>
      </c>
      <c r="L707" s="121">
        <f>IF(D707 = D816,1,_xll.BDP(K707,$L$11))</f>
        <v>1</v>
      </c>
      <c r="M707" s="264">
        <f>IF(D707 = D816,1,_xll.BDP(K707,$M$11)*L707)</f>
        <v>1.2327999999999999</v>
      </c>
      <c r="N707" s="127">
        <f t="shared" si="322"/>
        <v>0</v>
      </c>
      <c r="O707" s="128">
        <f>N707 / AA750</f>
        <v>0</v>
      </c>
      <c r="P707" s="276">
        <f>N707 / AA816</f>
        <v>0</v>
      </c>
      <c r="Q707" s="129">
        <f t="shared" si="323"/>
        <v>0</v>
      </c>
      <c r="R707" s="130">
        <f>Q707 / AA750*100</f>
        <v>0</v>
      </c>
      <c r="S707" s="286">
        <f>Q707 / AA816*100</f>
        <v>0</v>
      </c>
      <c r="T707" s="130">
        <f t="shared" si="324"/>
        <v>0</v>
      </c>
      <c r="U707" s="286">
        <f t="shared" si="325"/>
        <v>0</v>
      </c>
      <c r="V707" s="121">
        <f t="shared" si="326"/>
        <v>1</v>
      </c>
      <c r="W707" s="121">
        <v>0</v>
      </c>
      <c r="X707" s="121">
        <v>1</v>
      </c>
      <c r="Y707" s="128">
        <f t="shared" si="327"/>
        <v>0</v>
      </c>
      <c r="Z707" s="128">
        <f t="shared" si="328"/>
        <v>0</v>
      </c>
      <c r="AA707" s="75"/>
      <c r="AB707" s="131">
        <f>_xll.BDH(C707,$AB$11,$D$1,$D$1)</f>
        <v>40.07</v>
      </c>
      <c r="AC707" s="131">
        <f t="shared" si="329"/>
        <v>-0.67000000000000171</v>
      </c>
      <c r="AD707" s="191">
        <f t="shared" si="330"/>
        <v>-1.6720738707262335</v>
      </c>
      <c r="AE707" s="133">
        <v>0</v>
      </c>
      <c r="AF707" s="134">
        <f>IF(D707 = D816,1,_xll.BDP(K707,$AF$11)*L707)</f>
        <v>1.2294</v>
      </c>
      <c r="AG707" s="135">
        <f>AC707*AE707*V707/AF707 / AI750</f>
        <v>0</v>
      </c>
      <c r="AH707" s="301">
        <f>AC707*AE707*V707/AF707 / AI816</f>
        <v>0</v>
      </c>
      <c r="AI707" s="78"/>
      <c r="AJ707" s="74"/>
      <c r="AK707" s="66"/>
    </row>
    <row r="708" spans="1:37" s="30" customFormat="1" ht="12" customHeight="1" x14ac:dyDescent="0.2">
      <c r="B708" s="121">
        <v>19944</v>
      </c>
      <c r="C708" s="121" t="s">
        <v>1052</v>
      </c>
      <c r="D708" s="121" t="str">
        <f>_xll.BDP(C708,$D$11)</f>
        <v>USD</v>
      </c>
      <c r="E708" s="121" t="s">
        <v>1124</v>
      </c>
      <c r="F708" s="122">
        <f>_xll.BDP(C708,$F$11)</f>
        <v>47.16</v>
      </c>
      <c r="G708" s="122">
        <f>_xll.BDP(C708,$G$11)</f>
        <v>47.16</v>
      </c>
      <c r="H708" s="123">
        <f t="shared" si="320"/>
        <v>0</v>
      </c>
      <c r="I708" s="124">
        <f t="shared" si="321"/>
        <v>0</v>
      </c>
      <c r="J708" s="125">
        <v>0</v>
      </c>
      <c r="K708" s="121" t="str">
        <f>CONCATENATE(D816,D708, " Curncy")</f>
        <v>EURUSD Curncy</v>
      </c>
      <c r="L708" s="121">
        <f>IF(D708 = D816,1,_xll.BDP(K708,$L$11))</f>
        <v>1</v>
      </c>
      <c r="M708" s="264">
        <f>IF(D708 = D816,1,_xll.BDP(K708,$M$11)*L708)</f>
        <v>1.2327999999999999</v>
      </c>
      <c r="N708" s="127">
        <f t="shared" si="322"/>
        <v>0</v>
      </c>
      <c r="O708" s="128">
        <f>N708 / AA750</f>
        <v>0</v>
      </c>
      <c r="P708" s="276">
        <f>N708 / AA816</f>
        <v>0</v>
      </c>
      <c r="Q708" s="129">
        <f t="shared" si="323"/>
        <v>0</v>
      </c>
      <c r="R708" s="130">
        <f>Q708 / AA750*100</f>
        <v>0</v>
      </c>
      <c r="S708" s="286">
        <f>Q708 / AA816*100</f>
        <v>0</v>
      </c>
      <c r="T708" s="130">
        <f t="shared" si="324"/>
        <v>0</v>
      </c>
      <c r="U708" s="286">
        <f t="shared" si="325"/>
        <v>0</v>
      </c>
      <c r="V708" s="121">
        <f t="shared" si="326"/>
        <v>1</v>
      </c>
      <c r="W708" s="121">
        <v>0</v>
      </c>
      <c r="X708" s="121">
        <v>1</v>
      </c>
      <c r="Y708" s="128">
        <f t="shared" si="327"/>
        <v>0</v>
      </c>
      <c r="Z708" s="128">
        <f t="shared" si="328"/>
        <v>0</v>
      </c>
      <c r="AA708" s="75"/>
      <c r="AB708" s="131">
        <f>_xll.BDH(C708,$AB$11,$D$1,$D$1)</f>
        <v>47.31</v>
      </c>
      <c r="AC708" s="131">
        <f t="shared" si="329"/>
        <v>-0.15000000000000568</v>
      </c>
      <c r="AD708" s="191">
        <f t="shared" si="330"/>
        <v>-0.31705770450223142</v>
      </c>
      <c r="AE708" s="133">
        <v>0</v>
      </c>
      <c r="AF708" s="134">
        <f>IF(D708 = D816,1,_xll.BDP(K708,$AF$11)*L708)</f>
        <v>1.2294</v>
      </c>
      <c r="AG708" s="135">
        <f>AC708*AE708*V708/AF708 / AI750</f>
        <v>0</v>
      </c>
      <c r="AH708" s="301">
        <f>AC708*AE708*V708/AF708 / AI816</f>
        <v>0</v>
      </c>
      <c r="AI708" s="78"/>
      <c r="AJ708" s="74"/>
      <c r="AK708" s="66"/>
    </row>
    <row r="709" spans="1:37" s="30" customFormat="1" ht="12" customHeight="1" x14ac:dyDescent="0.2">
      <c r="B709" s="121">
        <v>25072</v>
      </c>
      <c r="C709" s="121" t="s">
        <v>30</v>
      </c>
      <c r="D709" s="121" t="str">
        <f>_xll.BDP(C709,$D$11)</f>
        <v>USD</v>
      </c>
      <c r="E709" s="121" t="s">
        <v>307</v>
      </c>
      <c r="F709" s="122">
        <f>_xll.BDP(C709,$F$11)</f>
        <v>64.89</v>
      </c>
      <c r="G709" s="122">
        <f>_xll.BDP(C709,$G$11)</f>
        <v>64.89</v>
      </c>
      <c r="H709" s="123">
        <f t="shared" si="320"/>
        <v>0</v>
      </c>
      <c r="I709" s="124">
        <f t="shared" si="321"/>
        <v>0</v>
      </c>
      <c r="J709" s="125">
        <v>39575</v>
      </c>
      <c r="K709" s="121" t="str">
        <f>CONCATENATE(D816,D709, " Curncy")</f>
        <v>EURUSD Curncy</v>
      </c>
      <c r="L709" s="121">
        <f>IF(D709 = D816,1,_xll.BDP(K709,$L$11))</f>
        <v>1</v>
      </c>
      <c r="M709" s="264">
        <f>IF(D709 = D816,1,_xll.BDP(K709,$M$11)*L709)</f>
        <v>1.2327999999999999</v>
      </c>
      <c r="N709" s="127">
        <f t="shared" si="322"/>
        <v>0</v>
      </c>
      <c r="O709" s="128">
        <f>N709 / AA750</f>
        <v>0</v>
      </c>
      <c r="P709" s="276">
        <f>N709 / AA816</f>
        <v>0</v>
      </c>
      <c r="Q709" s="129">
        <f t="shared" si="323"/>
        <v>2083080.5889033098</v>
      </c>
      <c r="R709" s="130">
        <f>Q709 / AA750*100</f>
        <v>1.2612104579951913</v>
      </c>
      <c r="S709" s="286">
        <f>Q709 / AA816*100</f>
        <v>1.1629742276457014</v>
      </c>
      <c r="T709" s="130">
        <f t="shared" si="324"/>
        <v>0</v>
      </c>
      <c r="U709" s="286">
        <f t="shared" si="325"/>
        <v>1.2612104579951913</v>
      </c>
      <c r="V709" s="121">
        <f t="shared" si="326"/>
        <v>1</v>
      </c>
      <c r="W709" s="121">
        <v>0</v>
      </c>
      <c r="X709" s="121">
        <v>1</v>
      </c>
      <c r="Y709" s="128">
        <f t="shared" si="327"/>
        <v>0</v>
      </c>
      <c r="Z709" s="128">
        <f t="shared" si="328"/>
        <v>0</v>
      </c>
      <c r="AA709" s="75"/>
      <c r="AB709" s="131">
        <f>_xll.BDH(C709,$AB$11,$D$1,$D$1)</f>
        <v>68.3</v>
      </c>
      <c r="AC709" s="131">
        <f t="shared" si="329"/>
        <v>-3.4099999999999966</v>
      </c>
      <c r="AD709" s="191">
        <f t="shared" si="330"/>
        <v>-4.992679355783304</v>
      </c>
      <c r="AE709" s="133">
        <v>39575</v>
      </c>
      <c r="AF709" s="134">
        <f>IF(D709 = D816,1,_xll.BDP(K709,$AF$11)*L709)</f>
        <v>1.2294</v>
      </c>
      <c r="AG709" s="135">
        <f>AC709*AE709*V709/AF709 / AI750</f>
        <v>-6.5998000027292145E-4</v>
      </c>
      <c r="AH709" s="301">
        <f>AC709*AE709*V709/AF709 / AI816</f>
        <v>-6.0886200185793216E-4</v>
      </c>
      <c r="AI709" s="78"/>
      <c r="AJ709" s="74"/>
      <c r="AK709" s="66"/>
    </row>
    <row r="710" spans="1:37" s="30" customFormat="1" ht="12" customHeight="1" x14ac:dyDescent="0.2">
      <c r="B710" s="121">
        <v>22516</v>
      </c>
      <c r="C710" s="121" t="s">
        <v>29</v>
      </c>
      <c r="D710" s="121" t="str">
        <f>_xll.BDP(C710,$D$11)</f>
        <v>USD</v>
      </c>
      <c r="E710" s="121" t="s">
        <v>305</v>
      </c>
      <c r="F710" s="122">
        <f>_xll.BDP(C710,$F$11)</f>
        <v>2.16</v>
      </c>
      <c r="G710" s="122">
        <f>_xll.BDP(C710,$G$11)</f>
        <v>2.16</v>
      </c>
      <c r="H710" s="123">
        <f t="shared" si="320"/>
        <v>0</v>
      </c>
      <c r="I710" s="124">
        <f t="shared" si="321"/>
        <v>0</v>
      </c>
      <c r="J710" s="125">
        <v>-1555900</v>
      </c>
      <c r="K710" s="121" t="str">
        <f>CONCATENATE(D816,D710, " Curncy")</f>
        <v>EURUSD Curncy</v>
      </c>
      <c r="L710" s="121">
        <f>IF(D710 = D816,1,_xll.BDP(K710,$L$11))</f>
        <v>1</v>
      </c>
      <c r="M710" s="264">
        <f>IF(D710 = D816,1,_xll.BDP(K710,$M$11)*L710)</f>
        <v>1.2327999999999999</v>
      </c>
      <c r="N710" s="127">
        <f t="shared" si="322"/>
        <v>0</v>
      </c>
      <c r="O710" s="128">
        <f>N710 / AA750</f>
        <v>0</v>
      </c>
      <c r="P710" s="276">
        <f>N710 / AA816</f>
        <v>0</v>
      </c>
      <c r="Q710" s="129">
        <f t="shared" si="323"/>
        <v>-2726106.4243997405</v>
      </c>
      <c r="R710" s="130">
        <f>Q710 / AA750*100</f>
        <v>-1.6505333256794226</v>
      </c>
      <c r="S710" s="286">
        <f>Q710 / AA816*100</f>
        <v>-1.5219725680730409</v>
      </c>
      <c r="T710" s="130">
        <f t="shared" si="324"/>
        <v>-1.6505333256794226</v>
      </c>
      <c r="U710" s="286">
        <f t="shared" si="325"/>
        <v>0</v>
      </c>
      <c r="V710" s="121">
        <f t="shared" si="326"/>
        <v>1</v>
      </c>
      <c r="W710" s="121">
        <v>0</v>
      </c>
      <c r="X710" s="121">
        <v>1</v>
      </c>
      <c r="Y710" s="128">
        <f t="shared" si="327"/>
        <v>0</v>
      </c>
      <c r="Z710" s="128">
        <f t="shared" si="328"/>
        <v>0</v>
      </c>
      <c r="AA710" s="75"/>
      <c r="AB710" s="131">
        <f>_xll.BDH(C710,$AB$11,$D$1,$D$1)</f>
        <v>2.34</v>
      </c>
      <c r="AC710" s="131">
        <f t="shared" si="329"/>
        <v>-0.17999999999999972</v>
      </c>
      <c r="AD710" s="191">
        <f t="shared" si="330"/>
        <v>-7.6923076923076801</v>
      </c>
      <c r="AE710" s="133">
        <v>-1555900</v>
      </c>
      <c r="AF710" s="134">
        <f>IF(D710 = D816,1,_xll.BDP(K710,$AF$11)*L710)</f>
        <v>1.2294</v>
      </c>
      <c r="AG710" s="135">
        <f>AC710*AE710*V710/AF710 / AI750</f>
        <v>1.3696501785757753E-3</v>
      </c>
      <c r="AH710" s="301">
        <f>AC710*AE710*V710/AF710 / AI816</f>
        <v>1.263565485663E-3</v>
      </c>
      <c r="AI710" s="78"/>
      <c r="AJ710" s="74"/>
      <c r="AK710" s="66"/>
    </row>
    <row r="711" spans="1:37" s="30" customFormat="1" ht="12" customHeight="1" x14ac:dyDescent="0.2">
      <c r="B711" s="121">
        <v>1958</v>
      </c>
      <c r="C711" s="121" t="s">
        <v>1053</v>
      </c>
      <c r="D711" s="121" t="str">
        <f>_xll.BDP(C711,$D$11)</f>
        <v>USD</v>
      </c>
      <c r="E711" s="121" t="s">
        <v>1125</v>
      </c>
      <c r="F711" s="122">
        <f>_xll.BDP(C711,$F$11)</f>
        <v>51.35</v>
      </c>
      <c r="G711" s="122">
        <f>_xll.BDP(C711,$G$11)</f>
        <v>51.35</v>
      </c>
      <c r="H711" s="123">
        <f t="shared" si="320"/>
        <v>0</v>
      </c>
      <c r="I711" s="124">
        <f t="shared" si="321"/>
        <v>0</v>
      </c>
      <c r="J711" s="125">
        <v>0</v>
      </c>
      <c r="K711" s="121" t="str">
        <f>CONCATENATE(D816,D711, " Curncy")</f>
        <v>EURUSD Curncy</v>
      </c>
      <c r="L711" s="121">
        <f>IF(D711 = D816,1,_xll.BDP(K711,$L$11))</f>
        <v>1</v>
      </c>
      <c r="M711" s="264">
        <f>IF(D711 = D816,1,_xll.BDP(K711,$M$11)*L711)</f>
        <v>1.2327999999999999</v>
      </c>
      <c r="N711" s="127">
        <f t="shared" si="322"/>
        <v>0</v>
      </c>
      <c r="O711" s="128">
        <f>N711 / AA750</f>
        <v>0</v>
      </c>
      <c r="P711" s="276">
        <f>N711 / AA816</f>
        <v>0</v>
      </c>
      <c r="Q711" s="129">
        <f t="shared" si="323"/>
        <v>0</v>
      </c>
      <c r="R711" s="130">
        <f>Q711 / AA750*100</f>
        <v>0</v>
      </c>
      <c r="S711" s="286">
        <f>Q711 / AA816*100</f>
        <v>0</v>
      </c>
      <c r="T711" s="130">
        <f t="shared" si="324"/>
        <v>0</v>
      </c>
      <c r="U711" s="286">
        <f t="shared" si="325"/>
        <v>0</v>
      </c>
      <c r="V711" s="121">
        <f t="shared" si="326"/>
        <v>1</v>
      </c>
      <c r="W711" s="121">
        <v>0</v>
      </c>
      <c r="X711" s="121">
        <v>1</v>
      </c>
      <c r="Y711" s="128">
        <f t="shared" si="327"/>
        <v>0</v>
      </c>
      <c r="Z711" s="128">
        <f t="shared" si="328"/>
        <v>0</v>
      </c>
      <c r="AA711" s="75"/>
      <c r="AB711" s="131">
        <f>_xll.BDH(C711,$AB$11,$D$1,$D$1)</f>
        <v>51.1</v>
      </c>
      <c r="AC711" s="131">
        <f t="shared" si="329"/>
        <v>0.25</v>
      </c>
      <c r="AD711" s="191">
        <f t="shared" si="330"/>
        <v>0.48923679060665359</v>
      </c>
      <c r="AE711" s="133">
        <v>0</v>
      </c>
      <c r="AF711" s="134">
        <f>IF(D711 = D816,1,_xll.BDP(K711,$AF$11)*L711)</f>
        <v>1.2294</v>
      </c>
      <c r="AG711" s="135">
        <f>AC711*AE711*V711/AF711 / AI750</f>
        <v>0</v>
      </c>
      <c r="AH711" s="301">
        <f>AC711*AE711*V711/AF711 / AI816</f>
        <v>0</v>
      </c>
      <c r="AI711" s="78"/>
      <c r="AJ711" s="74"/>
      <c r="AK711" s="66"/>
    </row>
    <row r="712" spans="1:37" s="30" customFormat="1" ht="12" customHeight="1" x14ac:dyDescent="0.2">
      <c r="B712" s="121">
        <v>16329</v>
      </c>
      <c r="C712" s="121" t="s">
        <v>1054</v>
      </c>
      <c r="D712" s="121" t="str">
        <f>_xll.BDP(C712,$D$11)</f>
        <v>USD</v>
      </c>
      <c r="E712" s="121" t="s">
        <v>1126</v>
      </c>
      <c r="F712" s="122">
        <f>_xll.BDP(C712,$F$11)</f>
        <v>150.46</v>
      </c>
      <c r="G712" s="122">
        <f>_xll.BDP(C712,$G$11)</f>
        <v>150.46</v>
      </c>
      <c r="H712" s="123">
        <f t="shared" si="320"/>
        <v>0</v>
      </c>
      <c r="I712" s="124">
        <f t="shared" si="321"/>
        <v>0</v>
      </c>
      <c r="J712" s="125">
        <v>0</v>
      </c>
      <c r="K712" s="121" t="str">
        <f>CONCATENATE(D816,D712, " Curncy")</f>
        <v>EURUSD Curncy</v>
      </c>
      <c r="L712" s="121">
        <f>IF(D712 = D816,1,_xll.BDP(K712,$L$11))</f>
        <v>1</v>
      </c>
      <c r="M712" s="264">
        <f>IF(D712 = D816,1,_xll.BDP(K712,$M$11)*L712)</f>
        <v>1.2327999999999999</v>
      </c>
      <c r="N712" s="127">
        <f t="shared" si="322"/>
        <v>0</v>
      </c>
      <c r="O712" s="128">
        <f>N712 / AA750</f>
        <v>0</v>
      </c>
      <c r="P712" s="276">
        <f>N712 / AA816</f>
        <v>0</v>
      </c>
      <c r="Q712" s="129">
        <f t="shared" si="323"/>
        <v>0</v>
      </c>
      <c r="R712" s="130">
        <f>Q712 / AA750*100</f>
        <v>0</v>
      </c>
      <c r="S712" s="286">
        <f>Q712 / AA816*100</f>
        <v>0</v>
      </c>
      <c r="T712" s="130">
        <f t="shared" si="324"/>
        <v>0</v>
      </c>
      <c r="U712" s="286">
        <f t="shared" si="325"/>
        <v>0</v>
      </c>
      <c r="V712" s="121">
        <f t="shared" si="326"/>
        <v>1</v>
      </c>
      <c r="W712" s="121">
        <v>0</v>
      </c>
      <c r="X712" s="121">
        <v>1</v>
      </c>
      <c r="Y712" s="128">
        <f t="shared" si="327"/>
        <v>0</v>
      </c>
      <c r="Z712" s="128">
        <f t="shared" si="328"/>
        <v>0</v>
      </c>
      <c r="AA712" s="75"/>
      <c r="AB712" s="131">
        <f>_xll.BDH(C712,$AB$11,$D$1,$D$1)</f>
        <v>152.80000000000001</v>
      </c>
      <c r="AC712" s="131">
        <f t="shared" si="329"/>
        <v>-2.3400000000000034</v>
      </c>
      <c r="AD712" s="191">
        <f t="shared" si="330"/>
        <v>-1.5314136125654472</v>
      </c>
      <c r="AE712" s="133">
        <v>0</v>
      </c>
      <c r="AF712" s="134">
        <f>IF(D712 = D816,1,_xll.BDP(K712,$AF$11)*L712)</f>
        <v>1.2294</v>
      </c>
      <c r="AG712" s="135">
        <f>AC712*AE712*V712/AF712 / AI750</f>
        <v>0</v>
      </c>
      <c r="AH712" s="301">
        <f>AC712*AE712*V712/AF712 / AI816</f>
        <v>0</v>
      </c>
      <c r="AI712" s="78"/>
      <c r="AJ712" s="74"/>
      <c r="AK712" s="66"/>
    </row>
    <row r="713" spans="1:37" s="30" customFormat="1" ht="12" customHeight="1" x14ac:dyDescent="0.2">
      <c r="B713" s="121">
        <v>2326</v>
      </c>
      <c r="C713" s="121" t="s">
        <v>1055</v>
      </c>
      <c r="D713" s="121" t="str">
        <f>_xll.BDP(C713,$D$11)</f>
        <v>USD</v>
      </c>
      <c r="E713" s="121" t="s">
        <v>1127</v>
      </c>
      <c r="F713" s="122">
        <f>_xll.BDP(C713,$F$11)</f>
        <v>181</v>
      </c>
      <c r="G713" s="122">
        <f>_xll.BDP(C713,$G$11)</f>
        <v>181</v>
      </c>
      <c r="H713" s="123">
        <f t="shared" si="320"/>
        <v>0</v>
      </c>
      <c r="I713" s="124">
        <f t="shared" si="321"/>
        <v>0</v>
      </c>
      <c r="J713" s="125">
        <v>0</v>
      </c>
      <c r="K713" s="121" t="str">
        <f>CONCATENATE(D816,D713, " Curncy")</f>
        <v>EURUSD Curncy</v>
      </c>
      <c r="L713" s="121">
        <f>IF(D713 = D816,1,_xll.BDP(K713,$L$11))</f>
        <v>1</v>
      </c>
      <c r="M713" s="264">
        <f>IF(D713 = D816,1,_xll.BDP(K713,$M$11)*L713)</f>
        <v>1.2327999999999999</v>
      </c>
      <c r="N713" s="127">
        <f t="shared" si="322"/>
        <v>0</v>
      </c>
      <c r="O713" s="128">
        <f>N713 / AA750</f>
        <v>0</v>
      </c>
      <c r="P713" s="276">
        <f>N713 / AA816</f>
        <v>0</v>
      </c>
      <c r="Q713" s="129">
        <f t="shared" si="323"/>
        <v>0</v>
      </c>
      <c r="R713" s="130">
        <f>Q713 / AA750*100</f>
        <v>0</v>
      </c>
      <c r="S713" s="286">
        <f>Q713 / AA816*100</f>
        <v>0</v>
      </c>
      <c r="T713" s="130">
        <f t="shared" si="324"/>
        <v>0</v>
      </c>
      <c r="U713" s="286">
        <f t="shared" si="325"/>
        <v>0</v>
      </c>
      <c r="V713" s="121">
        <f t="shared" si="326"/>
        <v>1</v>
      </c>
      <c r="W713" s="121">
        <v>0</v>
      </c>
      <c r="X713" s="121">
        <v>1</v>
      </c>
      <c r="Y713" s="128">
        <f t="shared" si="327"/>
        <v>0</v>
      </c>
      <c r="Z713" s="128">
        <f t="shared" si="328"/>
        <v>0</v>
      </c>
      <c r="AA713" s="75"/>
      <c r="AB713" s="131">
        <f>_xll.BDH(C713,$AB$11,$D$1,$D$1)</f>
        <v>177.73</v>
      </c>
      <c r="AC713" s="131">
        <f t="shared" si="329"/>
        <v>3.2700000000000102</v>
      </c>
      <c r="AD713" s="191">
        <f t="shared" si="330"/>
        <v>1.8398694649187026</v>
      </c>
      <c r="AE713" s="133">
        <v>0</v>
      </c>
      <c r="AF713" s="134">
        <f>IF(D713 = D816,1,_xll.BDP(K713,$AF$11)*L713)</f>
        <v>1.2294</v>
      </c>
      <c r="AG713" s="135">
        <f>AC713*AE713*V713/AF713 / AI750</f>
        <v>0</v>
      </c>
      <c r="AH713" s="301">
        <f>AC713*AE713*V713/AF713 / AI816</f>
        <v>0</v>
      </c>
      <c r="AI713" s="78"/>
      <c r="AJ713" s="74"/>
      <c r="AK713" s="66"/>
    </row>
    <row r="714" spans="1:37" s="30" customFormat="1" ht="12" customHeight="1" x14ac:dyDescent="0.2">
      <c r="A714" s="103" t="s">
        <v>276</v>
      </c>
      <c r="B714" s="103"/>
      <c r="C714" s="103"/>
      <c r="D714" s="103"/>
      <c r="E714" s="103" t="s">
        <v>27</v>
      </c>
      <c r="F714" s="137"/>
      <c r="G714" s="137"/>
      <c r="H714" s="138"/>
      <c r="I714" s="139"/>
      <c r="J714" s="140"/>
      <c r="K714" s="103"/>
      <c r="L714" s="103"/>
      <c r="M714" s="265"/>
      <c r="N714" s="172">
        <f t="shared" ref="N714:U714" si="331" xml:space="preserve"> SUM(N595:N713)</f>
        <v>0</v>
      </c>
      <c r="O714" s="141">
        <f t="shared" si="331"/>
        <v>0</v>
      </c>
      <c r="P714" s="277">
        <f t="shared" si="331"/>
        <v>0</v>
      </c>
      <c r="Q714" s="142">
        <f t="shared" si="331"/>
        <v>-49212991.182215281</v>
      </c>
      <c r="R714" s="143">
        <f t="shared" si="331"/>
        <v>-29.796225589578491</v>
      </c>
      <c r="S714" s="287">
        <f t="shared" si="331"/>
        <v>-27.475384637136642</v>
      </c>
      <c r="T714" s="143">
        <f t="shared" si="331"/>
        <v>-47.651777835474924</v>
      </c>
      <c r="U714" s="287">
        <f t="shared" si="331"/>
        <v>17.855552245896433</v>
      </c>
      <c r="V714" s="103"/>
      <c r="W714" s="103"/>
      <c r="X714" s="103"/>
      <c r="Y714" s="144">
        <f xml:space="preserve"> SUM(Y595:Y713)</f>
        <v>0</v>
      </c>
      <c r="Z714" s="144">
        <f xml:space="preserve"> SUM(Z595:Z713)</f>
        <v>0</v>
      </c>
      <c r="AA714" s="103"/>
      <c r="AB714" s="145"/>
      <c r="AC714" s="145"/>
      <c r="AD714" s="192"/>
      <c r="AE714" s="146"/>
      <c r="AF714" s="147"/>
      <c r="AG714" s="148">
        <f xml:space="preserve"> SUM(AG595:AG713)</f>
        <v>1.5283926205792414E-2</v>
      </c>
      <c r="AH714" s="302">
        <f xml:space="preserve"> SUM(AH595:AH713)</f>
        <v>1.4100127128184869E-2</v>
      </c>
      <c r="AI714" s="223"/>
      <c r="AJ714" s="74"/>
      <c r="AK714" s="66"/>
    </row>
    <row r="715" spans="1:37" s="30" customFormat="1" ht="12" customHeight="1" x14ac:dyDescent="0.2">
      <c r="B715" s="32"/>
      <c r="C715" s="87"/>
      <c r="E715" s="12"/>
      <c r="F715" s="13"/>
      <c r="G715" s="13"/>
      <c r="H715" s="27"/>
      <c r="I715" s="17"/>
      <c r="J715" s="21"/>
      <c r="K715" s="34"/>
      <c r="L715" s="12"/>
      <c r="M715" s="261"/>
      <c r="N715" s="108"/>
      <c r="O715" s="36"/>
      <c r="P715" s="273"/>
      <c r="Q715" s="7"/>
      <c r="R715" s="37"/>
      <c r="S715" s="285"/>
      <c r="T715" s="37"/>
      <c r="U715" s="285"/>
      <c r="V715" s="24"/>
      <c r="Y715" s="54"/>
      <c r="Z715" s="54"/>
      <c r="AA715" s="75"/>
      <c r="AB715" s="72"/>
      <c r="AC715" s="68"/>
      <c r="AD715" s="65"/>
      <c r="AE715" s="60"/>
      <c r="AF715" s="62"/>
      <c r="AG715" s="73"/>
      <c r="AH715" s="300"/>
      <c r="AI715" s="76"/>
      <c r="AJ715" s="74"/>
      <c r="AK715" s="66"/>
    </row>
    <row r="716" spans="1:37" s="30" customFormat="1" ht="12" customHeight="1" x14ac:dyDescent="0.2">
      <c r="A716" s="149" t="s">
        <v>275</v>
      </c>
      <c r="B716" s="149"/>
      <c r="C716" s="149"/>
      <c r="D716" s="149"/>
      <c r="E716" s="149" t="s">
        <v>259</v>
      </c>
      <c r="F716" s="150"/>
      <c r="G716" s="150"/>
      <c r="H716" s="151"/>
      <c r="I716" s="152"/>
      <c r="J716" s="153"/>
      <c r="K716" s="149"/>
      <c r="L716" s="149"/>
      <c r="M716" s="270"/>
      <c r="N716" s="173">
        <f t="shared" ref="N716:U716" si="332">N594+N714+N306+N372+N185+N291+N137+N216+N335+N57+N28+N321+N41+N395+N78+N54+N238+N207+N45+N191+N188+N68+N32+N211+N325+N329+N351+N398</f>
        <v>2509738.1557456315</v>
      </c>
      <c r="O716" s="154">
        <f t="shared" si="332"/>
        <v>1.5195321898335239E-2</v>
      </c>
      <c r="P716" s="281">
        <f t="shared" si="332"/>
        <v>1.4011751675953534E-2</v>
      </c>
      <c r="Q716" s="155">
        <f t="shared" si="332"/>
        <v>-52348628.549389929</v>
      </c>
      <c r="R716" s="156">
        <f t="shared" si="332"/>
        <v>-31.694711255965125</v>
      </c>
      <c r="S716" s="294">
        <f t="shared" si="332"/>
        <v>-29.225996430407122</v>
      </c>
      <c r="T716" s="156">
        <f t="shared" si="332"/>
        <v>-161.91943327158378</v>
      </c>
      <c r="U716" s="294">
        <f t="shared" si="332"/>
        <v>130.22472201561868</v>
      </c>
      <c r="V716" s="149"/>
      <c r="W716" s="149"/>
      <c r="X716" s="149"/>
      <c r="Y716" s="157">
        <f>Y594+Y714+Y306+Y372+Y185+Y291+Y137+Y216+Y335+Y57+Y28+Y321+Y41+Y395+Y78+Y54+Y238+Y207+Y45+Y191+Y188+Y68+Y32+Y211+Y325+Y329+Y351+Y398</f>
        <v>1.2101482799229976E-2</v>
      </c>
      <c r="Z716" s="157">
        <f>Z594+Z714+Z306+Z372+Z185+Z291+Z137+Z216+Z335+Z57+Z28+Z321+Z41+Z395+Z78+Z54+Z238+Z207+Z45+Z191+Z188+Z68+Z32+Z211+Z325+Z329+Z351+Z398</f>
        <v>8.3617863418770505E-3</v>
      </c>
      <c r="AA716" s="149"/>
      <c r="AB716" s="150"/>
      <c r="AC716" s="150"/>
      <c r="AD716" s="152"/>
      <c r="AE716" s="153"/>
      <c r="AF716" s="158"/>
      <c r="AG716" s="154">
        <f>AG594+AG714+AG306+AG372+AG185+AG291+AG137+AG216+AG335+AG57+AG28+AG321+AG41+AG395+AG78+AG54+AG238+AG207+AG45+AG191+AG188+AG68+AG32+AG211+AG325+AG329+AG351+AG398</f>
        <v>2.7184333139820809E-3</v>
      </c>
      <c r="AH716" s="281">
        <f>AH594+AH714+AH306+AH372+AH185+AH291+AH137+AH216+AH335+AH57+AH28+AH321+AH41+AH395+AH78+AH54+AH238+AH207+AH45+AH191+AH188+AH68+AH32+AH211+AH325+AH329+AH351+AH398</f>
        <v>2.5078801611927086E-3</v>
      </c>
      <c r="AI716" s="224"/>
      <c r="AJ716" s="74"/>
      <c r="AK716" s="66"/>
    </row>
    <row r="717" spans="1:37" ht="12" customHeight="1" x14ac:dyDescent="0.2">
      <c r="D717" s="30"/>
      <c r="M717" s="261"/>
      <c r="N717" s="108"/>
      <c r="O717" s="36"/>
      <c r="P717" s="273"/>
      <c r="S717" s="285"/>
      <c r="T717" s="37"/>
      <c r="U717" s="285"/>
      <c r="V717" s="24"/>
      <c r="W717" s="1"/>
      <c r="X717" s="1"/>
      <c r="Y717" s="54"/>
      <c r="Z717" s="54"/>
      <c r="AA717" s="75"/>
      <c r="AB717" s="72"/>
      <c r="AC717" s="68"/>
      <c r="AD717" s="65"/>
      <c r="AG717" s="73"/>
      <c r="AH717" s="300"/>
      <c r="AJ717" s="74"/>
      <c r="AK717" s="66"/>
    </row>
    <row r="718" spans="1:37" ht="12" customHeight="1" x14ac:dyDescent="0.2">
      <c r="A718" s="30"/>
      <c r="B718" s="121"/>
      <c r="C718" s="121" t="s">
        <v>1393</v>
      </c>
      <c r="D718" s="121" t="str">
        <f>_xll.BDP(C718,$D$11)</f>
        <v>GBP</v>
      </c>
      <c r="E718" s="121" t="str">
        <f>_xll.BDP(C718,$E$11)</f>
        <v>LONG GILT FUTURE  Jun18</v>
      </c>
      <c r="F718" s="122">
        <f>_xll.BDP(C718,$F$11)</f>
        <v>122.82000000000001</v>
      </c>
      <c r="G718" s="122">
        <f>_xll.BDP(C718,$G$11)</f>
        <v>122.85</v>
      </c>
      <c r="H718" s="123">
        <f t="shared" ref="H718:H735" si="333">IF(OR(OR(G718="#N/A N/A",G718="#N/A Real Time"),OR(F718="#N/A N/A",F718="#N/A Real Time")),0,  G718 - F718)</f>
        <v>2.9999999999986926E-2</v>
      </c>
      <c r="I718" s="124">
        <f t="shared" ref="I718:I735" si="334">IF(OR(F718=0,F718="#N/A N/A"),0,H718 / F718*100)</f>
        <v>2.442598925255408E-2</v>
      </c>
      <c r="J718" s="125">
        <v>0</v>
      </c>
      <c r="K718" s="121" t="str">
        <f>CONCATENATE(D816,D718, " Curncy")</f>
        <v>EURGBP Curncy</v>
      </c>
      <c r="L718" s="121">
        <f>IF(D718 = D816,1,_xll.BDP(K718,$L$11))</f>
        <v>1</v>
      </c>
      <c r="M718" s="264">
        <f>IF(D718 = D816,1,_xll.BDP(K718,$M$11)*L718)</f>
        <v>0.87560000000000004</v>
      </c>
      <c r="N718" s="127">
        <f t="shared" ref="N718:N735" si="335">H718*J718*V718/M718</f>
        <v>0</v>
      </c>
      <c r="O718" s="128">
        <f>N718 / AA750</f>
        <v>0</v>
      </c>
      <c r="P718" s="276">
        <f>N718 / AA816</f>
        <v>0</v>
      </c>
      <c r="Q718" s="129">
        <f t="shared" ref="Q718:Q735" si="336">IF(J718=0,0,G718*J718*V718/M718)</f>
        <v>0</v>
      </c>
      <c r="R718" s="130">
        <f>Q718 / AA750*100</f>
        <v>0</v>
      </c>
      <c r="S718" s="286">
        <f>Q718 / AA816*100</f>
        <v>0</v>
      </c>
      <c r="T718" s="130">
        <f t="shared" ref="T718:T735" si="337">IF(S718&lt;0,R718,0)</f>
        <v>0</v>
      </c>
      <c r="U718" s="286">
        <f t="shared" ref="U718:U735" si="338">IF(S718&gt;0,R718,0)</f>
        <v>0</v>
      </c>
      <c r="V718" s="121">
        <f t="shared" ref="V718:V735" si="339">IF(EXACT(D718,UPPER(D718)),1,0.01)/X718</f>
        <v>1</v>
      </c>
      <c r="W718" s="121">
        <v>3</v>
      </c>
      <c r="X718" s="121">
        <v>1</v>
      </c>
      <c r="Y718" s="128">
        <f t="shared" ref="Y718:Y735" si="340">IF(AND(S718&lt;0,O718&gt;0),O718,0)</f>
        <v>0</v>
      </c>
      <c r="Z718" s="128">
        <f t="shared" ref="Z718:Z735" si="341">IF(AND(S718&gt;0,O718&gt;0),O718,0)</f>
        <v>0</v>
      </c>
      <c r="AA718" s="75"/>
      <c r="AB718" s="131">
        <f>_xll.BDH(C718,$AB$11,$D$1,$D$1)</f>
        <v>122.14</v>
      </c>
      <c r="AC718" s="131">
        <f t="shared" ref="AC718:AC735" si="342">IF(OR(OR(F718="#N/A N/A",F718="#N/A Real Time"),OR(AB718="#N/A N/A",AB718="#N/A Real Time")),0,  F718 - AB718)</f>
        <v>0.68000000000000682</v>
      </c>
      <c r="AD718" s="191">
        <f t="shared" ref="AD718:AD735" si="343">IF(OR(AB718=0,AB718="#N/A N/A"),0,AC718 / AB718*100)</f>
        <v>0.55673816931390763</v>
      </c>
      <c r="AE718" s="133">
        <v>0</v>
      </c>
      <c r="AF718" s="134">
        <f>IF(D718 = D816,1,_xll.BDP(K718,$AF$11)*L718)</f>
        <v>0.876</v>
      </c>
      <c r="AG718" s="135">
        <f>AC718*AE718*V718/AF718 / AI750</f>
        <v>0</v>
      </c>
      <c r="AH718" s="301">
        <f>AC718*AE718*V718/AF718 / AI816</f>
        <v>0</v>
      </c>
      <c r="AJ718" s="74"/>
      <c r="AK718" s="66"/>
    </row>
    <row r="719" spans="1:37" s="30" customFormat="1" ht="12" customHeight="1" x14ac:dyDescent="0.2">
      <c r="B719" s="121"/>
      <c r="C719" s="121" t="s">
        <v>1394</v>
      </c>
      <c r="D719" s="121" t="str">
        <f>_xll.BDP(C719,$D$11)</f>
        <v>JPY</v>
      </c>
      <c r="E719" s="121" t="str">
        <f>_xll.BDP(C719,$E$11)</f>
        <v>JPN 10Y BOND(OSE) Jun18</v>
      </c>
      <c r="F719" s="122">
        <f>_xll.BDP(C719,$F$11)</f>
        <v>150.97</v>
      </c>
      <c r="G719" s="122">
        <f>_xll.BDP(C719,$G$11)</f>
        <v>150.94999999999999</v>
      </c>
      <c r="H719" s="123">
        <f t="shared" si="333"/>
        <v>-2.0000000000010232E-2</v>
      </c>
      <c r="I719" s="124">
        <f t="shared" si="334"/>
        <v>-1.3247665099033072E-2</v>
      </c>
      <c r="J719" s="125">
        <v>0</v>
      </c>
      <c r="K719" s="121" t="str">
        <f>CONCATENATE(D816,D719, " Curncy")</f>
        <v>EURJPY Curncy</v>
      </c>
      <c r="L719" s="121">
        <f>IF(D719 = D816,1,_xll.BDP(K719,$L$11))</f>
        <v>1</v>
      </c>
      <c r="M719" s="264">
        <f>IF(D719 = D816,1,_xll.BDP(K719,$M$11)*L719)</f>
        <v>130.85</v>
      </c>
      <c r="N719" s="127">
        <f t="shared" si="335"/>
        <v>0</v>
      </c>
      <c r="O719" s="128">
        <f>N719 / AA750</f>
        <v>0</v>
      </c>
      <c r="P719" s="276">
        <f>N719 / AA816</f>
        <v>0</v>
      </c>
      <c r="Q719" s="129">
        <f t="shared" si="336"/>
        <v>0</v>
      </c>
      <c r="R719" s="130">
        <f>Q719 / AA750*100</f>
        <v>0</v>
      </c>
      <c r="S719" s="286">
        <f>Q719 / AA816*100</f>
        <v>0</v>
      </c>
      <c r="T719" s="130">
        <f t="shared" si="337"/>
        <v>0</v>
      </c>
      <c r="U719" s="286">
        <f t="shared" si="338"/>
        <v>0</v>
      </c>
      <c r="V719" s="121">
        <f t="shared" si="339"/>
        <v>1</v>
      </c>
      <c r="W719" s="121">
        <v>3</v>
      </c>
      <c r="X719" s="121">
        <v>1</v>
      </c>
      <c r="Y719" s="128">
        <f t="shared" si="340"/>
        <v>0</v>
      </c>
      <c r="Z719" s="128">
        <f t="shared" si="341"/>
        <v>0</v>
      </c>
      <c r="AA719" s="75"/>
      <c r="AB719" s="131">
        <f>_xll.BDH(C719,$AB$11,$D$1,$D$1)</f>
        <v>150.85</v>
      </c>
      <c r="AC719" s="131">
        <f t="shared" si="342"/>
        <v>0.12000000000000455</v>
      </c>
      <c r="AD719" s="191">
        <f t="shared" si="343"/>
        <v>7.95492210805466E-2</v>
      </c>
      <c r="AE719" s="133">
        <v>0</v>
      </c>
      <c r="AF719" s="134">
        <f>IF(D719 = D816,1,_xll.BDP(K719,$AF$11)*L719)</f>
        <v>130.34</v>
      </c>
      <c r="AG719" s="135">
        <f>AC719*AE719*V719/AF719 / AI750</f>
        <v>0</v>
      </c>
      <c r="AH719" s="301">
        <f>AC719*AE719*V719/AF719 / AI816</f>
        <v>0</v>
      </c>
      <c r="AI719" s="76"/>
      <c r="AJ719" s="74"/>
      <c r="AK719" s="66"/>
    </row>
    <row r="720" spans="1:37" s="30" customFormat="1" ht="12" customHeight="1" x14ac:dyDescent="0.2">
      <c r="B720" s="121"/>
      <c r="C720" s="121" t="s">
        <v>1395</v>
      </c>
      <c r="D720" s="121" t="str">
        <f>_xll.BDP(C720,$D$11)</f>
        <v>EUR</v>
      </c>
      <c r="E720" s="121" t="str">
        <f>_xll.BDP(C720,$E$11)</f>
        <v>EURO-BUND FUTURE  Jun18</v>
      </c>
      <c r="F720" s="122">
        <f>_xll.BDP(C720,$F$11)</f>
        <v>159.43</v>
      </c>
      <c r="G720" s="122">
        <f>_xll.BDP(C720,$G$11)</f>
        <v>159.19999999999999</v>
      </c>
      <c r="H720" s="123">
        <f t="shared" si="333"/>
        <v>-0.23000000000001819</v>
      </c>
      <c r="I720" s="124">
        <f t="shared" si="334"/>
        <v>-0.14426394028728481</v>
      </c>
      <c r="J720" s="125">
        <v>0</v>
      </c>
      <c r="K720" s="121" t="str">
        <f>CONCATENATE(D816,D720, " Curncy")</f>
        <v>EUREUR Curncy</v>
      </c>
      <c r="L720" s="121">
        <f>IF(D720 = D816,1,_xll.BDP(K720,$L$11))</f>
        <v>1</v>
      </c>
      <c r="M720" s="264">
        <f>IF(D720 = D816,1,_xll.BDP(K720,$M$11)*L720)</f>
        <v>1</v>
      </c>
      <c r="N720" s="127">
        <f t="shared" si="335"/>
        <v>0</v>
      </c>
      <c r="O720" s="128">
        <f>N720 / AA750</f>
        <v>0</v>
      </c>
      <c r="P720" s="276">
        <f>N720 / AA816</f>
        <v>0</v>
      </c>
      <c r="Q720" s="129">
        <f t="shared" si="336"/>
        <v>0</v>
      </c>
      <c r="R720" s="130">
        <f>Q720 / AA750*100</f>
        <v>0</v>
      </c>
      <c r="S720" s="286">
        <f>Q720 / AA816*100</f>
        <v>0</v>
      </c>
      <c r="T720" s="130">
        <f t="shared" si="337"/>
        <v>0</v>
      </c>
      <c r="U720" s="286">
        <f t="shared" si="338"/>
        <v>0</v>
      </c>
      <c r="V720" s="121">
        <f t="shared" si="339"/>
        <v>1</v>
      </c>
      <c r="W720" s="121">
        <v>3</v>
      </c>
      <c r="X720" s="121">
        <v>1</v>
      </c>
      <c r="Y720" s="128">
        <f t="shared" si="340"/>
        <v>0</v>
      </c>
      <c r="Z720" s="128">
        <f t="shared" si="341"/>
        <v>0</v>
      </c>
      <c r="AA720" s="75"/>
      <c r="AB720" s="131">
        <f>_xll.BDH(C720,$AB$11,$D$1,$D$1)</f>
        <v>159.22999999999999</v>
      </c>
      <c r="AC720" s="131">
        <f t="shared" si="342"/>
        <v>0.20000000000001705</v>
      </c>
      <c r="AD720" s="191">
        <f t="shared" si="343"/>
        <v>0.12560447151919679</v>
      </c>
      <c r="AE720" s="133">
        <v>0</v>
      </c>
      <c r="AF720" s="134">
        <f>IF(D720 = D816,1,_xll.BDP(K720,$AF$11)*L720)</f>
        <v>1</v>
      </c>
      <c r="AG720" s="135">
        <f>AC720*AE720*V720/AF720 / AI750</f>
        <v>0</v>
      </c>
      <c r="AH720" s="301">
        <f>AC720*AE720*V720/AF720 / AI816</f>
        <v>0</v>
      </c>
      <c r="AI720" s="76"/>
      <c r="AJ720" s="74"/>
      <c r="AK720" s="66"/>
    </row>
    <row r="721" spans="1:37" s="30" customFormat="1" ht="12" customHeight="1" x14ac:dyDescent="0.2">
      <c r="B721" s="121"/>
      <c r="C721" s="121" t="s">
        <v>1396</v>
      </c>
      <c r="D721" s="121" t="str">
        <f>_xll.BDP(C721,$D$11)</f>
        <v>EUR</v>
      </c>
      <c r="E721" s="121" t="str">
        <f>_xll.BDP(C721,$E$11)</f>
        <v>Euro-BTP Future   Jun18</v>
      </c>
      <c r="F721" s="122">
        <f>_xll.BDP(C721,$F$11)</f>
        <v>138.79</v>
      </c>
      <c r="G721" s="122">
        <f>_xll.BDP(C721,$G$11)</f>
        <v>138.61000000000001</v>
      </c>
      <c r="H721" s="123">
        <f t="shared" si="333"/>
        <v>-0.1799999999999784</v>
      </c>
      <c r="I721" s="124">
        <f t="shared" si="334"/>
        <v>-0.12969234094673854</v>
      </c>
      <c r="J721" s="125">
        <v>0</v>
      </c>
      <c r="K721" s="121" t="str">
        <f>CONCATENATE(D816,D721, " Curncy")</f>
        <v>EUREUR Curncy</v>
      </c>
      <c r="L721" s="121">
        <f>IF(D721 = D816,1,_xll.BDP(K721,$L$11))</f>
        <v>1</v>
      </c>
      <c r="M721" s="264">
        <f>IF(D721 = D816,1,_xll.BDP(K721,$M$11)*L721)</f>
        <v>1</v>
      </c>
      <c r="N721" s="127">
        <f t="shared" si="335"/>
        <v>0</v>
      </c>
      <c r="O721" s="128">
        <f>N721 / AA750</f>
        <v>0</v>
      </c>
      <c r="P721" s="276">
        <f>N721 / AA816</f>
        <v>0</v>
      </c>
      <c r="Q721" s="129">
        <f t="shared" si="336"/>
        <v>0</v>
      </c>
      <c r="R721" s="130">
        <f>Q721 / AA750*100</f>
        <v>0</v>
      </c>
      <c r="S721" s="286">
        <f>Q721 / AA816*100</f>
        <v>0</v>
      </c>
      <c r="T721" s="130">
        <f t="shared" si="337"/>
        <v>0</v>
      </c>
      <c r="U721" s="286">
        <f t="shared" si="338"/>
        <v>0</v>
      </c>
      <c r="V721" s="121">
        <f t="shared" si="339"/>
        <v>1</v>
      </c>
      <c r="W721" s="121">
        <v>3</v>
      </c>
      <c r="X721" s="121">
        <v>1</v>
      </c>
      <c r="Y721" s="128">
        <f t="shared" si="340"/>
        <v>0</v>
      </c>
      <c r="Z721" s="128">
        <f t="shared" si="341"/>
        <v>0</v>
      </c>
      <c r="AA721" s="75"/>
      <c r="AB721" s="131">
        <f>_xll.BDH(C721,$AB$11,$D$1,$D$1)</f>
        <v>137.69</v>
      </c>
      <c r="AC721" s="131">
        <f t="shared" si="342"/>
        <v>1.0999999999999943</v>
      </c>
      <c r="AD721" s="191">
        <f t="shared" si="343"/>
        <v>0.79889607088386538</v>
      </c>
      <c r="AE721" s="133">
        <v>0</v>
      </c>
      <c r="AF721" s="134">
        <f>IF(D721 = D816,1,_xll.BDP(K721,$AF$11)*L721)</f>
        <v>1</v>
      </c>
      <c r="AG721" s="135">
        <f>AC721*AE721*V721/AF721 / AI750</f>
        <v>0</v>
      </c>
      <c r="AH721" s="301">
        <f>AC721*AE721*V721/AF721 / AI816</f>
        <v>0</v>
      </c>
      <c r="AI721" s="76"/>
      <c r="AJ721" s="74"/>
      <c r="AK721" s="66"/>
    </row>
    <row r="722" spans="1:37" s="30" customFormat="1" ht="12" customHeight="1" x14ac:dyDescent="0.2">
      <c r="B722" s="121"/>
      <c r="C722" s="121" t="s">
        <v>1397</v>
      </c>
      <c r="D722" s="121" t="str">
        <f>_xll.BDP(C722,$D$11)</f>
        <v>USD</v>
      </c>
      <c r="E722" s="121" t="str">
        <f>_xll.BDP(C722,$E$11)</f>
        <v>US 10YR NOTE (CBT)Jun18</v>
      </c>
      <c r="F722" s="122">
        <f>_xll.BDP(C722,$F$11)</f>
        <v>121.265625</v>
      </c>
      <c r="G722" s="122">
        <f>_xll.BDP(C722,$G$11)</f>
        <v>121.0625</v>
      </c>
      <c r="H722" s="123">
        <f t="shared" si="333"/>
        <v>-0.203125</v>
      </c>
      <c r="I722" s="124">
        <f t="shared" si="334"/>
        <v>-0.16750418760469013</v>
      </c>
      <c r="J722" s="125">
        <v>0</v>
      </c>
      <c r="K722" s="121" t="str">
        <f>CONCATENATE(D816,D722, " Curncy")</f>
        <v>EURUSD Curncy</v>
      </c>
      <c r="L722" s="121">
        <f>IF(D722 = D816,1,_xll.BDP(K722,$L$11))</f>
        <v>1</v>
      </c>
      <c r="M722" s="264">
        <f>IF(D722 = D816,1,_xll.BDP(K722,$M$11)*L722)</f>
        <v>1.2327999999999999</v>
      </c>
      <c r="N722" s="127">
        <f t="shared" si="335"/>
        <v>0</v>
      </c>
      <c r="O722" s="128">
        <f>N722 / AA750</f>
        <v>0</v>
      </c>
      <c r="P722" s="276">
        <f>N722 / AA816</f>
        <v>0</v>
      </c>
      <c r="Q722" s="129">
        <f t="shared" si="336"/>
        <v>0</v>
      </c>
      <c r="R722" s="130">
        <f>Q722 / AA750*100</f>
        <v>0</v>
      </c>
      <c r="S722" s="286">
        <f>Q722 / AA816*100</f>
        <v>0</v>
      </c>
      <c r="T722" s="130">
        <f t="shared" si="337"/>
        <v>0</v>
      </c>
      <c r="U722" s="286">
        <f t="shared" si="338"/>
        <v>0</v>
      </c>
      <c r="V722" s="121">
        <f t="shared" si="339"/>
        <v>1</v>
      </c>
      <c r="W722" s="121">
        <v>3</v>
      </c>
      <c r="X722" s="121">
        <v>1</v>
      </c>
      <c r="Y722" s="128">
        <f t="shared" si="340"/>
        <v>0</v>
      </c>
      <c r="Z722" s="128">
        <f t="shared" si="341"/>
        <v>0</v>
      </c>
      <c r="AA722" s="75"/>
      <c r="AB722" s="131">
        <f>_xll.BDH(C722,$AB$11,$D$1,$D$1)</f>
        <v>120.90625</v>
      </c>
      <c r="AC722" s="131">
        <f t="shared" si="342"/>
        <v>0.359375</v>
      </c>
      <c r="AD722" s="191">
        <f t="shared" si="343"/>
        <v>0.29723442750064616</v>
      </c>
      <c r="AE722" s="133">
        <v>0</v>
      </c>
      <c r="AF722" s="134">
        <f>IF(D722 = D816,1,_xll.BDP(K722,$AF$11)*L722)</f>
        <v>1.2294</v>
      </c>
      <c r="AG722" s="135">
        <f>AC722*AE722*V722/AF722 / AI750</f>
        <v>0</v>
      </c>
      <c r="AH722" s="301">
        <f>AC722*AE722*V722/AF722 / AI816</f>
        <v>0</v>
      </c>
      <c r="AI722" s="76"/>
      <c r="AJ722" s="74"/>
      <c r="AK722" s="66"/>
    </row>
    <row r="723" spans="1:37" s="30" customFormat="1" ht="12" customHeight="1" x14ac:dyDescent="0.2">
      <c r="B723" s="121"/>
      <c r="C723" s="121" t="s">
        <v>1398</v>
      </c>
      <c r="D723" s="121" t="str">
        <f>_xll.BDP(C723,$D$11)</f>
        <v>EUR</v>
      </c>
      <c r="E723" s="121" t="str">
        <f>_xll.BDP(C723,$E$11)</f>
        <v>Short Euro-BTP Fu Jun18</v>
      </c>
      <c r="F723" s="122">
        <f>_xll.BDP(C723,$F$11)</f>
        <v>112.78</v>
      </c>
      <c r="G723" s="122">
        <f>_xll.BDP(C723,$G$11)</f>
        <v>112.75</v>
      </c>
      <c r="H723" s="123">
        <f t="shared" si="333"/>
        <v>-3.0000000000001137E-2</v>
      </c>
      <c r="I723" s="124">
        <f t="shared" si="334"/>
        <v>-2.6600461074659631E-2</v>
      </c>
      <c r="J723" s="125">
        <v>0</v>
      </c>
      <c r="K723" s="121" t="str">
        <f>CONCATENATE(D816,D723, " Curncy")</f>
        <v>EUREUR Curncy</v>
      </c>
      <c r="L723" s="121">
        <f>IF(D723 = D816,1,_xll.BDP(K723,$L$11))</f>
        <v>1</v>
      </c>
      <c r="M723" s="264">
        <f>IF(D723 = D816,1,_xll.BDP(K723,$M$11)*L723)</f>
        <v>1</v>
      </c>
      <c r="N723" s="127">
        <f t="shared" si="335"/>
        <v>0</v>
      </c>
      <c r="O723" s="128">
        <f>N723 / AA750</f>
        <v>0</v>
      </c>
      <c r="P723" s="276">
        <f>N723 / AA816</f>
        <v>0</v>
      </c>
      <c r="Q723" s="129">
        <f t="shared" si="336"/>
        <v>0</v>
      </c>
      <c r="R723" s="130">
        <f>Q723 / AA750*100</f>
        <v>0</v>
      </c>
      <c r="S723" s="286">
        <f>Q723 / AA816*100</f>
        <v>0</v>
      </c>
      <c r="T723" s="130">
        <f t="shared" si="337"/>
        <v>0</v>
      </c>
      <c r="U723" s="286">
        <f t="shared" si="338"/>
        <v>0</v>
      </c>
      <c r="V723" s="121">
        <f t="shared" si="339"/>
        <v>1</v>
      </c>
      <c r="W723" s="121">
        <v>3</v>
      </c>
      <c r="X723" s="121">
        <v>1</v>
      </c>
      <c r="Y723" s="128">
        <f t="shared" si="340"/>
        <v>0</v>
      </c>
      <c r="Z723" s="128">
        <f t="shared" si="341"/>
        <v>0</v>
      </c>
      <c r="AA723" s="75"/>
      <c r="AB723" s="131">
        <f>_xll.BDH(C723,$AB$11,$D$1,$D$1)</f>
        <v>112.63</v>
      </c>
      <c r="AC723" s="131">
        <f t="shared" si="342"/>
        <v>0.15000000000000568</v>
      </c>
      <c r="AD723" s="191">
        <f t="shared" si="343"/>
        <v>0.13317943709491759</v>
      </c>
      <c r="AE723" s="133">
        <v>0</v>
      </c>
      <c r="AF723" s="134">
        <f>IF(D723 = D816,1,_xll.BDP(K723,$AF$11)*L723)</f>
        <v>1</v>
      </c>
      <c r="AG723" s="135">
        <f>AC723*AE723*V723/AF723 / AI750</f>
        <v>0</v>
      </c>
      <c r="AH723" s="301">
        <f>AC723*AE723*V723/AF723 / AI816</f>
        <v>0</v>
      </c>
      <c r="AI723" s="76"/>
      <c r="AJ723" s="74"/>
      <c r="AK723" s="66"/>
    </row>
    <row r="724" spans="1:37" s="30" customFormat="1" ht="12" customHeight="1" x14ac:dyDescent="0.2">
      <c r="B724" s="121"/>
      <c r="C724" s="121" t="s">
        <v>1399</v>
      </c>
      <c r="D724" s="121" t="str">
        <f>_xll.BDP(C724,$D$11)</f>
        <v>USD</v>
      </c>
      <c r="E724" s="121" t="str">
        <f>_xll.BDP(C724,$E$11)</f>
        <v>US LONG BOND(CBT) Jun18</v>
      </c>
      <c r="F724" s="122">
        <f>_xll.BDP(C724,$F$11)</f>
        <v>146.75</v>
      </c>
      <c r="G724" s="122">
        <f>_xll.BDP(C724,$G$11)</f>
        <v>146.46875</v>
      </c>
      <c r="H724" s="123">
        <f t="shared" si="333"/>
        <v>-0.28125</v>
      </c>
      <c r="I724" s="124">
        <f t="shared" si="334"/>
        <v>-0.19165247018739354</v>
      </c>
      <c r="J724" s="125">
        <v>0</v>
      </c>
      <c r="K724" s="121" t="str">
        <f>CONCATENATE(D816,D724, " Curncy")</f>
        <v>EURUSD Curncy</v>
      </c>
      <c r="L724" s="121">
        <f>IF(D724 = D816,1,_xll.BDP(K724,$L$11))</f>
        <v>1</v>
      </c>
      <c r="M724" s="264">
        <f>IF(D724 = D816,1,_xll.BDP(K724,$M$11)*L724)</f>
        <v>1.2327999999999999</v>
      </c>
      <c r="N724" s="127">
        <f t="shared" si="335"/>
        <v>0</v>
      </c>
      <c r="O724" s="128">
        <f>N724 / AA750</f>
        <v>0</v>
      </c>
      <c r="P724" s="276">
        <f>N724 / AA816</f>
        <v>0</v>
      </c>
      <c r="Q724" s="129">
        <f t="shared" si="336"/>
        <v>0</v>
      </c>
      <c r="R724" s="130">
        <f>Q724 / AA750*100</f>
        <v>0</v>
      </c>
      <c r="S724" s="286">
        <f>Q724 / AA816*100</f>
        <v>0</v>
      </c>
      <c r="T724" s="130">
        <f t="shared" si="337"/>
        <v>0</v>
      </c>
      <c r="U724" s="286">
        <f t="shared" si="338"/>
        <v>0</v>
      </c>
      <c r="V724" s="121">
        <f t="shared" si="339"/>
        <v>1</v>
      </c>
      <c r="W724" s="121">
        <v>3</v>
      </c>
      <c r="X724" s="121">
        <v>1</v>
      </c>
      <c r="Y724" s="128">
        <f t="shared" si="340"/>
        <v>0</v>
      </c>
      <c r="Z724" s="128">
        <f t="shared" si="341"/>
        <v>0</v>
      </c>
      <c r="AA724" s="75"/>
      <c r="AB724" s="131">
        <f>_xll.BDH(C724,$AB$11,$D$1,$D$1)</f>
        <v>145.625</v>
      </c>
      <c r="AC724" s="131">
        <f t="shared" si="342"/>
        <v>1.125</v>
      </c>
      <c r="AD724" s="191">
        <f t="shared" si="343"/>
        <v>0.77253218884120167</v>
      </c>
      <c r="AE724" s="133">
        <v>0</v>
      </c>
      <c r="AF724" s="134">
        <f>IF(D724 = D816,1,_xll.BDP(K724,$AF$11)*L724)</f>
        <v>1.2294</v>
      </c>
      <c r="AG724" s="135">
        <f>AC724*AE724*V724/AF724 / AI750</f>
        <v>0</v>
      </c>
      <c r="AH724" s="301">
        <f>AC724*AE724*V724/AF724 / AI816</f>
        <v>0</v>
      </c>
      <c r="AI724" s="76"/>
      <c r="AJ724" s="74"/>
      <c r="AK724" s="66"/>
    </row>
    <row r="725" spans="1:37" s="30" customFormat="1" ht="12" customHeight="1" x14ac:dyDescent="0.2">
      <c r="B725" s="121"/>
      <c r="C725" s="121" t="s">
        <v>1400</v>
      </c>
      <c r="D725" s="121" t="str">
        <f>_xll.BDP(C725,$D$11)</f>
        <v>USD</v>
      </c>
      <c r="E725" s="121" t="str">
        <f>_xll.BDP(C725,$E$11)</f>
        <v>GOLD 100 OZ FUTR  Jun18</v>
      </c>
      <c r="F725" s="122">
        <f>_xll.BDP(C725,$F$11)</f>
        <v>1346.9</v>
      </c>
      <c r="G725" s="122">
        <f>_xll.BDP(C725,$G$11)</f>
        <v>1340.6</v>
      </c>
      <c r="H725" s="123">
        <f t="shared" si="333"/>
        <v>-6.3000000000001819</v>
      </c>
      <c r="I725" s="124">
        <f t="shared" si="334"/>
        <v>-0.46774073799095567</v>
      </c>
      <c r="J725" s="125">
        <v>0</v>
      </c>
      <c r="K725" s="121" t="str">
        <f>CONCATENATE(D816,D725, " Curncy")</f>
        <v>EURUSD Curncy</v>
      </c>
      <c r="L725" s="121">
        <f>IF(D725 = D816,1,_xll.BDP(K725,$L$11))</f>
        <v>1</v>
      </c>
      <c r="M725" s="264">
        <f>IF(D725 = D816,1,_xll.BDP(K725,$M$11)*L725)</f>
        <v>1.2327999999999999</v>
      </c>
      <c r="N725" s="127">
        <f t="shared" si="335"/>
        <v>0</v>
      </c>
      <c r="O725" s="128">
        <f>N725 / AA750</f>
        <v>0</v>
      </c>
      <c r="P725" s="276">
        <f>N725 / AA816</f>
        <v>0</v>
      </c>
      <c r="Q725" s="129">
        <f t="shared" si="336"/>
        <v>0</v>
      </c>
      <c r="R725" s="130">
        <f>Q725 / AA750*100</f>
        <v>0</v>
      </c>
      <c r="S725" s="286">
        <f>Q725 / AA816*100</f>
        <v>0</v>
      </c>
      <c r="T725" s="130">
        <f t="shared" si="337"/>
        <v>0</v>
      </c>
      <c r="U725" s="286">
        <f t="shared" si="338"/>
        <v>0</v>
      </c>
      <c r="V725" s="121">
        <f t="shared" si="339"/>
        <v>1</v>
      </c>
      <c r="W725" s="121">
        <v>3</v>
      </c>
      <c r="X725" s="121">
        <v>1</v>
      </c>
      <c r="Y725" s="128">
        <f t="shared" si="340"/>
        <v>0</v>
      </c>
      <c r="Z725" s="128">
        <f t="shared" si="341"/>
        <v>0</v>
      </c>
      <c r="AA725" s="75"/>
      <c r="AB725" s="131">
        <f>_xll.BDH(C725,$AB$11,$D$1,$D$1)</f>
        <v>1347.9</v>
      </c>
      <c r="AC725" s="131">
        <f t="shared" si="342"/>
        <v>-1</v>
      </c>
      <c r="AD725" s="191">
        <f t="shared" si="343"/>
        <v>-7.4189479931745669E-2</v>
      </c>
      <c r="AE725" s="133">
        <v>0</v>
      </c>
      <c r="AF725" s="134">
        <f>IF(D725 = D816,1,_xll.BDP(K725,$AF$11)*L725)</f>
        <v>1.2294</v>
      </c>
      <c r="AG725" s="135">
        <f>AC725*AE725*V725/AF725 / AI750</f>
        <v>0</v>
      </c>
      <c r="AH725" s="301">
        <f>AC725*AE725*V725/AF725 / AI816</f>
        <v>0</v>
      </c>
      <c r="AI725" s="76"/>
      <c r="AJ725" s="74"/>
      <c r="AK725" s="66"/>
    </row>
    <row r="726" spans="1:37" s="30" customFormat="1" ht="12" customHeight="1" x14ac:dyDescent="0.2">
      <c r="B726" s="121"/>
      <c r="C726" s="121" t="s">
        <v>1401</v>
      </c>
      <c r="D726" s="121" t="str">
        <f>_xll.BDP(C726,$D$11)</f>
        <v>USD</v>
      </c>
      <c r="E726" s="121" t="str">
        <f>_xll.BDP(C726,$E$11)</f>
        <v>SILVER FUTURE     May18</v>
      </c>
      <c r="F726" s="122">
        <f>_xll.BDP(C726,$F$11)</f>
        <v>16.672000000000001</v>
      </c>
      <c r="G726" s="122">
        <f>_xll.BDP(C726,$G$11)</f>
        <v>16.54</v>
      </c>
      <c r="H726" s="123">
        <f t="shared" si="333"/>
        <v>-0.13200000000000145</v>
      </c>
      <c r="I726" s="124">
        <f t="shared" si="334"/>
        <v>-0.7917466410748647</v>
      </c>
      <c r="J726" s="125">
        <v>0</v>
      </c>
      <c r="K726" s="121" t="str">
        <f>CONCATENATE(D816,D726, " Curncy")</f>
        <v>EURUSD Curncy</v>
      </c>
      <c r="L726" s="121">
        <f>IF(D726 = D816,1,_xll.BDP(K726,$L$11))</f>
        <v>1</v>
      </c>
      <c r="M726" s="264">
        <f>IF(D726 = D816,1,_xll.BDP(K726,$M$11)*L726)</f>
        <v>1.2327999999999999</v>
      </c>
      <c r="N726" s="127">
        <f t="shared" si="335"/>
        <v>0</v>
      </c>
      <c r="O726" s="128">
        <f>N726 / AA750</f>
        <v>0</v>
      </c>
      <c r="P726" s="276">
        <f>N726 / AA816</f>
        <v>0</v>
      </c>
      <c r="Q726" s="129">
        <f t="shared" si="336"/>
        <v>0</v>
      </c>
      <c r="R726" s="130">
        <f>Q726 / AA750*100</f>
        <v>0</v>
      </c>
      <c r="S726" s="286">
        <f>Q726 / AA816*100</f>
        <v>0</v>
      </c>
      <c r="T726" s="130">
        <f t="shared" si="337"/>
        <v>0</v>
      </c>
      <c r="U726" s="286">
        <f t="shared" si="338"/>
        <v>0</v>
      </c>
      <c r="V726" s="121">
        <f t="shared" si="339"/>
        <v>1</v>
      </c>
      <c r="W726" s="121">
        <v>3</v>
      </c>
      <c r="X726" s="121">
        <v>1</v>
      </c>
      <c r="Y726" s="128">
        <f t="shared" si="340"/>
        <v>0</v>
      </c>
      <c r="Z726" s="128">
        <f t="shared" si="341"/>
        <v>0</v>
      </c>
      <c r="AA726" s="75"/>
      <c r="AB726" s="131">
        <f>_xll.BDH(C726,$AB$11,$D$1,$D$1)</f>
        <v>16.541</v>
      </c>
      <c r="AC726" s="131">
        <f t="shared" si="342"/>
        <v>0.13100000000000023</v>
      </c>
      <c r="AD726" s="191">
        <f t="shared" si="343"/>
        <v>0.79197146484493219</v>
      </c>
      <c r="AE726" s="133">
        <v>0</v>
      </c>
      <c r="AF726" s="134">
        <f>IF(D726 = D816,1,_xll.BDP(K726,$AF$11)*L726)</f>
        <v>1.2294</v>
      </c>
      <c r="AG726" s="135">
        <f>AC726*AE726*V726/AF726 / AI750</f>
        <v>0</v>
      </c>
      <c r="AH726" s="301">
        <f>AC726*AE726*V726/AF726 / AI816</f>
        <v>0</v>
      </c>
      <c r="AI726" s="76"/>
      <c r="AJ726" s="74"/>
      <c r="AK726" s="66"/>
    </row>
    <row r="727" spans="1:37" s="30" customFormat="1" ht="12" customHeight="1" x14ac:dyDescent="0.2">
      <c r="B727" s="121"/>
      <c r="C727" s="121" t="s">
        <v>1402</v>
      </c>
      <c r="D727" s="121" t="str">
        <f>_xll.BDP(C727,$D$11)</f>
        <v>USD</v>
      </c>
      <c r="E727" s="121" t="str">
        <f>_xll.BDP(C727,$E$11)</f>
        <v>PLATINUM FUTURE   Jul18</v>
      </c>
      <c r="F727" s="122">
        <f>_xll.BDP(C727,$F$11)</f>
        <v>936.5</v>
      </c>
      <c r="G727" s="122">
        <f>_xll.BDP(C727,$G$11)</f>
        <v>938.5</v>
      </c>
      <c r="H727" s="123">
        <f t="shared" si="333"/>
        <v>2</v>
      </c>
      <c r="I727" s="124">
        <f t="shared" si="334"/>
        <v>0.21356113187399892</v>
      </c>
      <c r="J727" s="125">
        <v>0</v>
      </c>
      <c r="K727" s="121" t="str">
        <f>CONCATENATE(D816,D727, " Curncy")</f>
        <v>EURUSD Curncy</v>
      </c>
      <c r="L727" s="121">
        <f>IF(D727 = D816,1,_xll.BDP(K727,$L$11))</f>
        <v>1</v>
      </c>
      <c r="M727" s="264">
        <f>IF(D727 = D816,1,_xll.BDP(K727,$M$11)*L727)</f>
        <v>1.2327999999999999</v>
      </c>
      <c r="N727" s="127">
        <f t="shared" si="335"/>
        <v>0</v>
      </c>
      <c r="O727" s="128">
        <f>N727 / AA750</f>
        <v>0</v>
      </c>
      <c r="P727" s="276">
        <f>N727 / AA816</f>
        <v>0</v>
      </c>
      <c r="Q727" s="129">
        <f t="shared" si="336"/>
        <v>0</v>
      </c>
      <c r="R727" s="130">
        <f>Q727 / AA750*100</f>
        <v>0</v>
      </c>
      <c r="S727" s="286">
        <f>Q727 / AA816*100</f>
        <v>0</v>
      </c>
      <c r="T727" s="130">
        <f t="shared" si="337"/>
        <v>0</v>
      </c>
      <c r="U727" s="286">
        <f t="shared" si="338"/>
        <v>0</v>
      </c>
      <c r="V727" s="121">
        <f t="shared" si="339"/>
        <v>1</v>
      </c>
      <c r="W727" s="121">
        <v>3</v>
      </c>
      <c r="X727" s="121">
        <v>1</v>
      </c>
      <c r="Y727" s="128">
        <f t="shared" si="340"/>
        <v>0</v>
      </c>
      <c r="Z727" s="128">
        <f t="shared" si="341"/>
        <v>0</v>
      </c>
      <c r="AA727" s="75"/>
      <c r="AB727" s="131">
        <f>_xll.BDH(C727,$AB$11,$D$1,$D$1)</f>
        <v>952.4</v>
      </c>
      <c r="AC727" s="131">
        <f t="shared" si="342"/>
        <v>-15.899999999999977</v>
      </c>
      <c r="AD727" s="191">
        <f t="shared" si="343"/>
        <v>-1.6694666106677845</v>
      </c>
      <c r="AE727" s="133">
        <v>0</v>
      </c>
      <c r="AF727" s="134">
        <f>IF(D727 = D816,1,_xll.BDP(K727,$AF$11)*L727)</f>
        <v>1.2294</v>
      </c>
      <c r="AG727" s="135">
        <f>AC727*AE727*V727/AF727 / AI750</f>
        <v>0</v>
      </c>
      <c r="AH727" s="301">
        <f>AC727*AE727*V727/AF727 / AI816</f>
        <v>0</v>
      </c>
      <c r="AI727" s="76"/>
      <c r="AJ727" s="74"/>
      <c r="AK727" s="66"/>
    </row>
    <row r="728" spans="1:37" s="30" customFormat="1" ht="12" customHeight="1" x14ac:dyDescent="0.2">
      <c r="B728" s="121"/>
      <c r="C728" s="121" t="s">
        <v>1403</v>
      </c>
      <c r="D728" s="121" t="str">
        <f>_xll.BDP(C728,$D$11)</f>
        <v>USD</v>
      </c>
      <c r="E728" s="121" t="str">
        <f>_xll.BDP(C728,$E$11)</f>
        <v>WHEAT FUTURE(CBT) May18</v>
      </c>
      <c r="F728" s="122">
        <f>_xll.BDP(C728,$F$11)</f>
        <v>446.25</v>
      </c>
      <c r="G728" s="122">
        <f>_xll.BDP(C728,$G$11)</f>
        <v>450.5</v>
      </c>
      <c r="H728" s="123">
        <f t="shared" si="333"/>
        <v>4.25</v>
      </c>
      <c r="I728" s="124">
        <f t="shared" si="334"/>
        <v>0.95238095238095244</v>
      </c>
      <c r="J728" s="125">
        <v>0</v>
      </c>
      <c r="K728" s="121" t="str">
        <f>CONCATENATE(D816,D728, " Curncy")</f>
        <v>EURUSD Curncy</v>
      </c>
      <c r="L728" s="121">
        <f>IF(D728 = D816,1,_xll.BDP(K728,$L$11))</f>
        <v>1</v>
      </c>
      <c r="M728" s="264">
        <f>IF(D728 = D816,1,_xll.BDP(K728,$M$11)*L728)</f>
        <v>1.2327999999999999</v>
      </c>
      <c r="N728" s="127">
        <f t="shared" si="335"/>
        <v>0</v>
      </c>
      <c r="O728" s="128">
        <f>N728 / AA750</f>
        <v>0</v>
      </c>
      <c r="P728" s="276">
        <f>N728 / AA816</f>
        <v>0</v>
      </c>
      <c r="Q728" s="129">
        <f t="shared" si="336"/>
        <v>0</v>
      </c>
      <c r="R728" s="130">
        <f>Q728 / AA750*100</f>
        <v>0</v>
      </c>
      <c r="S728" s="286">
        <f>Q728 / AA816*100</f>
        <v>0</v>
      </c>
      <c r="T728" s="130">
        <f t="shared" si="337"/>
        <v>0</v>
      </c>
      <c r="U728" s="286">
        <f t="shared" si="338"/>
        <v>0</v>
      </c>
      <c r="V728" s="121">
        <f t="shared" si="339"/>
        <v>1</v>
      </c>
      <c r="W728" s="121">
        <v>3</v>
      </c>
      <c r="X728" s="121">
        <v>1</v>
      </c>
      <c r="Y728" s="128">
        <f t="shared" si="340"/>
        <v>0</v>
      </c>
      <c r="Z728" s="128">
        <f t="shared" si="341"/>
        <v>0</v>
      </c>
      <c r="AA728" s="75"/>
      <c r="AB728" s="131">
        <f>_xll.BDH(C728,$AB$11,$D$1,$D$1)</f>
        <v>449</v>
      </c>
      <c r="AC728" s="131">
        <f t="shared" si="342"/>
        <v>-2.75</v>
      </c>
      <c r="AD728" s="191">
        <f t="shared" si="343"/>
        <v>-0.61247216035634744</v>
      </c>
      <c r="AE728" s="133">
        <v>0</v>
      </c>
      <c r="AF728" s="134">
        <f>IF(D728 = D816,1,_xll.BDP(K728,$AF$11)*L728)</f>
        <v>1.2294</v>
      </c>
      <c r="AG728" s="135">
        <f>AC728*AE728*V728/AF728 / AI750</f>
        <v>0</v>
      </c>
      <c r="AH728" s="301">
        <f>AC728*AE728*V728/AF728 / AI816</f>
        <v>0</v>
      </c>
      <c r="AI728" s="76"/>
      <c r="AJ728" s="74"/>
      <c r="AK728" s="66"/>
    </row>
    <row r="729" spans="1:37" s="30" customFormat="1" ht="12" customHeight="1" x14ac:dyDescent="0.2">
      <c r="B729" s="121"/>
      <c r="C729" s="121" t="s">
        <v>1404</v>
      </c>
      <c r="D729" s="121" t="str">
        <f>_xll.BDP(C729,$D$11)</f>
        <v>USD</v>
      </c>
      <c r="E729" s="121" t="str">
        <f>_xll.BDP(C729,$E$11)</f>
        <v>WTI CRUDE FUTURE  May18</v>
      </c>
      <c r="F729" s="122">
        <f>_xll.BDP(C729,$F$11)</f>
        <v>63.01</v>
      </c>
      <c r="G729" s="122">
        <f>_xll.BDP(C729,$G$11)</f>
        <v>63.33</v>
      </c>
      <c r="H729" s="123">
        <f t="shared" si="333"/>
        <v>0.32000000000000028</v>
      </c>
      <c r="I729" s="124">
        <f t="shared" si="334"/>
        <v>0.50785589588954183</v>
      </c>
      <c r="J729" s="125">
        <v>0</v>
      </c>
      <c r="K729" s="121" t="str">
        <f>CONCATENATE(D816,D729, " Curncy")</f>
        <v>EURUSD Curncy</v>
      </c>
      <c r="L729" s="121">
        <f>IF(D729 = D816,1,_xll.BDP(K729,$L$11))</f>
        <v>1</v>
      </c>
      <c r="M729" s="264">
        <f>IF(D729 = D816,1,_xll.BDP(K729,$M$11)*L729)</f>
        <v>1.2327999999999999</v>
      </c>
      <c r="N729" s="127">
        <f t="shared" si="335"/>
        <v>0</v>
      </c>
      <c r="O729" s="128">
        <f>N729 / AA750</f>
        <v>0</v>
      </c>
      <c r="P729" s="276">
        <f>N729 / AA816</f>
        <v>0</v>
      </c>
      <c r="Q729" s="129">
        <f t="shared" si="336"/>
        <v>0</v>
      </c>
      <c r="R729" s="130">
        <f>Q729 / AA750*100</f>
        <v>0</v>
      </c>
      <c r="S729" s="286">
        <f>Q729 / AA816*100</f>
        <v>0</v>
      </c>
      <c r="T729" s="130">
        <f t="shared" si="337"/>
        <v>0</v>
      </c>
      <c r="U729" s="286">
        <f t="shared" si="338"/>
        <v>0</v>
      </c>
      <c r="V729" s="121">
        <f t="shared" si="339"/>
        <v>1</v>
      </c>
      <c r="W729" s="121">
        <v>3</v>
      </c>
      <c r="X729" s="121">
        <v>1</v>
      </c>
      <c r="Y729" s="128">
        <f t="shared" si="340"/>
        <v>0</v>
      </c>
      <c r="Z729" s="128">
        <f t="shared" si="341"/>
        <v>0</v>
      </c>
      <c r="AA729" s="75"/>
      <c r="AB729" s="131">
        <f>_xll.BDH(C729,$AB$11,$D$1,$D$1)</f>
        <v>65.25</v>
      </c>
      <c r="AC729" s="131">
        <f t="shared" si="342"/>
        <v>-2.240000000000002</v>
      </c>
      <c r="AD729" s="191">
        <f t="shared" si="343"/>
        <v>-3.432950191570884</v>
      </c>
      <c r="AE729" s="133">
        <v>0</v>
      </c>
      <c r="AF729" s="134">
        <f>IF(D729 = D816,1,_xll.BDP(K729,$AF$11)*L729)</f>
        <v>1.2294</v>
      </c>
      <c r="AG729" s="135">
        <f>AC729*AE729*V729/AF729 / AI750</f>
        <v>0</v>
      </c>
      <c r="AH729" s="301">
        <f>AC729*AE729*V729/AF729 / AI816</f>
        <v>0</v>
      </c>
      <c r="AI729" s="76"/>
      <c r="AJ729" s="74"/>
      <c r="AK729" s="66"/>
    </row>
    <row r="730" spans="1:37" s="30" customFormat="1" ht="12" customHeight="1" x14ac:dyDescent="0.2">
      <c r="B730" s="121"/>
      <c r="C730" s="121" t="s">
        <v>1405</v>
      </c>
      <c r="D730" s="121" t="str">
        <f>_xll.BDP(C730,$D$11)</f>
        <v>USD</v>
      </c>
      <c r="E730" s="121" t="str">
        <f>_xll.BDP(C730,$E$11)</f>
        <v>SUGAR #11 (WORLD) May18</v>
      </c>
      <c r="F730" s="122">
        <f>_xll.BDP(C730,$F$11)</f>
        <v>12.52</v>
      </c>
      <c r="G730" s="122">
        <f>_xll.BDP(C730,$G$11)</f>
        <v>12.39</v>
      </c>
      <c r="H730" s="123">
        <f t="shared" si="333"/>
        <v>-0.12999999999999901</v>
      </c>
      <c r="I730" s="124">
        <f t="shared" si="334"/>
        <v>-1.0383386581469569</v>
      </c>
      <c r="J730" s="125">
        <v>0</v>
      </c>
      <c r="K730" s="121" t="str">
        <f>CONCATENATE(D816,D730, " Curncy")</f>
        <v>EURUSD Curncy</v>
      </c>
      <c r="L730" s="121">
        <f>IF(D730 = D816,1,_xll.BDP(K730,$L$11))</f>
        <v>1</v>
      </c>
      <c r="M730" s="264">
        <f>IF(D730 = D816,1,_xll.BDP(K730,$M$11)*L730)</f>
        <v>1.2327999999999999</v>
      </c>
      <c r="N730" s="127">
        <f t="shared" si="335"/>
        <v>0</v>
      </c>
      <c r="O730" s="128">
        <f>N730 / AA750</f>
        <v>0</v>
      </c>
      <c r="P730" s="276">
        <f>N730 / AA816</f>
        <v>0</v>
      </c>
      <c r="Q730" s="129">
        <f t="shared" si="336"/>
        <v>0</v>
      </c>
      <c r="R730" s="130">
        <f>Q730 / AA750*100</f>
        <v>0</v>
      </c>
      <c r="S730" s="286">
        <f>Q730 / AA816*100</f>
        <v>0</v>
      </c>
      <c r="T730" s="130">
        <f t="shared" si="337"/>
        <v>0</v>
      </c>
      <c r="U730" s="286">
        <f t="shared" si="338"/>
        <v>0</v>
      </c>
      <c r="V730" s="121">
        <f t="shared" si="339"/>
        <v>1</v>
      </c>
      <c r="W730" s="121">
        <v>3</v>
      </c>
      <c r="X730" s="121">
        <v>1</v>
      </c>
      <c r="Y730" s="128">
        <f t="shared" si="340"/>
        <v>0</v>
      </c>
      <c r="Z730" s="128">
        <f t="shared" si="341"/>
        <v>0</v>
      </c>
      <c r="AA730" s="75"/>
      <c r="AB730" s="131">
        <f>_xll.BDH(C730,$AB$11,$D$1,$D$1)</f>
        <v>12.54</v>
      </c>
      <c r="AC730" s="131">
        <f t="shared" si="342"/>
        <v>-1.9999999999999574E-2</v>
      </c>
      <c r="AD730" s="191">
        <f t="shared" si="343"/>
        <v>-0.15948963317384032</v>
      </c>
      <c r="AE730" s="133">
        <v>0</v>
      </c>
      <c r="AF730" s="134">
        <f>IF(D730 = D816,1,_xll.BDP(K730,$AF$11)*L730)</f>
        <v>1.2294</v>
      </c>
      <c r="AG730" s="135">
        <f>AC730*AE730*V730/AF730 / AI750</f>
        <v>0</v>
      </c>
      <c r="AH730" s="301">
        <f>AC730*AE730*V730/AF730 / AI816</f>
        <v>0</v>
      </c>
      <c r="AI730" s="76"/>
      <c r="AJ730" s="74"/>
      <c r="AK730" s="66"/>
    </row>
    <row r="731" spans="1:37" s="30" customFormat="1" ht="12" customHeight="1" x14ac:dyDescent="0.2">
      <c r="B731" s="121">
        <v>12276</v>
      </c>
      <c r="C731" s="121" t="s">
        <v>658</v>
      </c>
      <c r="D731" s="121" t="str">
        <f>_xll.BDP(C731,$D$11)</f>
        <v>USD</v>
      </c>
      <c r="E731" s="121" t="str">
        <f>_xll.BDP(C731,$E$11)</f>
        <v>MSCI EM</v>
      </c>
      <c r="F731" s="122">
        <f>_xll.BDP(C731,$F$11)</f>
        <v>1169.434</v>
      </c>
      <c r="G731" s="122">
        <f>_xll.BDP(C731,$G$11)</f>
        <v>1169.43</v>
      </c>
      <c r="H731" s="123">
        <f t="shared" si="333"/>
        <v>-3.9999999999054126E-3</v>
      </c>
      <c r="I731" s="124">
        <f t="shared" si="334"/>
        <v>-3.4204581018727119E-4</v>
      </c>
      <c r="J731" s="125">
        <v>0</v>
      </c>
      <c r="K731" s="121" t="str">
        <f>CONCATENATE(D816,D731, " Curncy")</f>
        <v>EURUSD Curncy</v>
      </c>
      <c r="L731" s="121">
        <f>IF(D731 = D816,1,_xll.BDP(K731,$L$11))</f>
        <v>1</v>
      </c>
      <c r="M731" s="264">
        <f>IF(D731 = D816,1,_xll.BDP(K731,$M$11)*L731)</f>
        <v>1.2327999999999999</v>
      </c>
      <c r="N731" s="127">
        <f t="shared" si="335"/>
        <v>0</v>
      </c>
      <c r="O731" s="128">
        <f>N731 / AA750</f>
        <v>0</v>
      </c>
      <c r="P731" s="276">
        <f>N731 / AA816</f>
        <v>0</v>
      </c>
      <c r="Q731" s="129">
        <f t="shared" si="336"/>
        <v>0</v>
      </c>
      <c r="R731" s="130">
        <f>Q731 / AA750*100</f>
        <v>0</v>
      </c>
      <c r="S731" s="286">
        <f>Q731 / AA816*100</f>
        <v>0</v>
      </c>
      <c r="T731" s="130">
        <f t="shared" si="337"/>
        <v>0</v>
      </c>
      <c r="U731" s="286">
        <f t="shared" si="338"/>
        <v>0</v>
      </c>
      <c r="V731" s="121">
        <f t="shared" si="339"/>
        <v>1</v>
      </c>
      <c r="W731" s="121">
        <v>3</v>
      </c>
      <c r="X731" s="121">
        <v>1</v>
      </c>
      <c r="Y731" s="128">
        <f t="shared" si="340"/>
        <v>0</v>
      </c>
      <c r="Z731" s="128">
        <f t="shared" si="341"/>
        <v>0</v>
      </c>
      <c r="AA731" s="75"/>
      <c r="AB731" s="131">
        <f>_xll.BDH(C731,$AB$11,$D$1,$D$1)</f>
        <v>1185.17</v>
      </c>
      <c r="AC731" s="131">
        <f t="shared" si="342"/>
        <v>-15.736000000000104</v>
      </c>
      <c r="AD731" s="191">
        <f t="shared" si="343"/>
        <v>-1.3277420116945335</v>
      </c>
      <c r="AE731" s="133">
        <v>0</v>
      </c>
      <c r="AF731" s="134">
        <f>IF(D731 = D816,1,_xll.BDP(K731,$AF$11)*L731)</f>
        <v>1.2294</v>
      </c>
      <c r="AG731" s="135">
        <f>AC731*AE731*V731/AF731 / AI750</f>
        <v>0</v>
      </c>
      <c r="AH731" s="301">
        <f>AC731*AE731*V731/AF731 / AI816</f>
        <v>0</v>
      </c>
      <c r="AI731" s="78"/>
      <c r="AJ731" s="74"/>
      <c r="AK731" s="66"/>
    </row>
    <row r="732" spans="1:37" s="30" customFormat="1" ht="12" customHeight="1" x14ac:dyDescent="0.2">
      <c r="B732" s="121">
        <v>957</v>
      </c>
      <c r="C732" s="121" t="s">
        <v>1019</v>
      </c>
      <c r="D732" s="121" t="str">
        <f>_xll.BDP(C732,$D$11)</f>
        <v>USD</v>
      </c>
      <c r="E732" s="121" t="str">
        <f>_xll.BDP(C732,$E$11)</f>
        <v>ISHARES MSCI EMERGING MARKET</v>
      </c>
      <c r="F732" s="122">
        <f>_xll.BDP(C732,$F$11)</f>
        <v>47.41</v>
      </c>
      <c r="G732" s="122">
        <f>_xll.BDP(C732,$G$11)</f>
        <v>47.41</v>
      </c>
      <c r="H732" s="123">
        <f t="shared" si="333"/>
        <v>0</v>
      </c>
      <c r="I732" s="124">
        <f t="shared" si="334"/>
        <v>0</v>
      </c>
      <c r="J732" s="125">
        <v>0</v>
      </c>
      <c r="K732" s="121" t="str">
        <f>CONCATENATE(D816,D732, " Curncy")</f>
        <v>EURUSD Curncy</v>
      </c>
      <c r="L732" s="121">
        <f>IF(D732 = D816,1,_xll.BDP(K732,$L$11))</f>
        <v>1</v>
      </c>
      <c r="M732" s="264">
        <f>IF(D732 = D816,1,_xll.BDP(K732,$M$11)*L732)</f>
        <v>1.2327999999999999</v>
      </c>
      <c r="N732" s="127">
        <f t="shared" si="335"/>
        <v>0</v>
      </c>
      <c r="O732" s="128">
        <f>N732 / AA750</f>
        <v>0</v>
      </c>
      <c r="P732" s="276">
        <f>N732 / AA816</f>
        <v>0</v>
      </c>
      <c r="Q732" s="129">
        <f t="shared" si="336"/>
        <v>0</v>
      </c>
      <c r="R732" s="130">
        <f>Q732 / AA750*100</f>
        <v>0</v>
      </c>
      <c r="S732" s="286">
        <f>Q732 / AA816*100</f>
        <v>0</v>
      </c>
      <c r="T732" s="130">
        <f t="shared" si="337"/>
        <v>0</v>
      </c>
      <c r="U732" s="286">
        <f t="shared" si="338"/>
        <v>0</v>
      </c>
      <c r="V732" s="121">
        <f t="shared" si="339"/>
        <v>1</v>
      </c>
      <c r="W732" s="121">
        <v>3</v>
      </c>
      <c r="X732" s="121">
        <v>1</v>
      </c>
      <c r="Y732" s="128">
        <f t="shared" si="340"/>
        <v>0</v>
      </c>
      <c r="Z732" s="128">
        <f t="shared" si="341"/>
        <v>0</v>
      </c>
      <c r="AA732" s="75"/>
      <c r="AB732" s="131">
        <f>_xll.BDH(C732,$AB$11,$D$1,$D$1)</f>
        <v>47.53</v>
      </c>
      <c r="AC732" s="131">
        <f t="shared" si="342"/>
        <v>-0.12000000000000455</v>
      </c>
      <c r="AD732" s="191">
        <f t="shared" si="343"/>
        <v>-0.25247212286977599</v>
      </c>
      <c r="AE732" s="133">
        <v>0</v>
      </c>
      <c r="AF732" s="134">
        <f>IF(D732 = D816,1,_xll.BDP(K732,$AF$11)*L732)</f>
        <v>1.2294</v>
      </c>
      <c r="AG732" s="135">
        <f>AC732*AE732*V732/AF732 / AI750</f>
        <v>0</v>
      </c>
      <c r="AH732" s="301">
        <f>AC732*AE732*V732/AF732 / AI816</f>
        <v>0</v>
      </c>
      <c r="AI732" s="78"/>
      <c r="AJ732" s="74"/>
      <c r="AK732" s="66"/>
    </row>
    <row r="733" spans="1:37" s="30" customFormat="1" ht="12" customHeight="1" x14ac:dyDescent="0.2">
      <c r="A733" s="121"/>
      <c r="B733" s="121">
        <v>28053</v>
      </c>
      <c r="C733" s="121" t="s">
        <v>1433</v>
      </c>
      <c r="D733" s="121" t="str">
        <f>_xll.BDP(C733,$D$11)</f>
        <v>USD</v>
      </c>
      <c r="E733" s="121" t="s">
        <v>1434</v>
      </c>
      <c r="F733" s="122">
        <f>_xll.BDP(C733,$F$11)</f>
        <v>1346.9</v>
      </c>
      <c r="G733" s="122">
        <f>_xll.BDP(C733,$G$11)</f>
        <v>1340.6</v>
      </c>
      <c r="H733" s="123">
        <f t="shared" si="333"/>
        <v>-6.3000000000001819</v>
      </c>
      <c r="I733" s="124">
        <f t="shared" si="334"/>
        <v>-0.46774073799095567</v>
      </c>
      <c r="J733" s="125">
        <v>105</v>
      </c>
      <c r="K733" s="121" t="str">
        <f>CONCATENATE(D816,D733, " Curncy")</f>
        <v>EURUSD Curncy</v>
      </c>
      <c r="L733" s="121">
        <f>IF(D733 = D816,1,_xll.BDP(K733,$L$11))</f>
        <v>1</v>
      </c>
      <c r="M733" s="264">
        <f>IF(D733 = D816,1,_xll.BDP(K733,$M$11)*L733)</f>
        <v>1.2327999999999999</v>
      </c>
      <c r="N733" s="127">
        <f t="shared" si="335"/>
        <v>-53658.338741078776</v>
      </c>
      <c r="O733" s="128">
        <f>N733 / AA750</f>
        <v>-3.2487681148488833E-4</v>
      </c>
      <c r="P733" s="276">
        <f>N733 / AA816</f>
        <v>-2.9957201553594846E-4</v>
      </c>
      <c r="Q733" s="129">
        <f t="shared" si="336"/>
        <v>11418153.796236211</v>
      </c>
      <c r="R733" s="130">
        <f>Q733 / AA750*100</f>
        <v>6.9131722774068054</v>
      </c>
      <c r="S733" s="286">
        <f>Q733 / AA816*100</f>
        <v>6.3747022861504909</v>
      </c>
      <c r="T733" s="130">
        <f t="shared" si="337"/>
        <v>0</v>
      </c>
      <c r="U733" s="286">
        <f t="shared" si="338"/>
        <v>6.9131722774068054</v>
      </c>
      <c r="V733" s="121">
        <f t="shared" si="339"/>
        <v>100</v>
      </c>
      <c r="W733" s="121">
        <v>4</v>
      </c>
      <c r="X733" s="121">
        <v>0.01</v>
      </c>
      <c r="Y733" s="128">
        <f t="shared" si="340"/>
        <v>0</v>
      </c>
      <c r="Z733" s="128">
        <f t="shared" si="341"/>
        <v>0</v>
      </c>
      <c r="AA733" s="121"/>
      <c r="AB733" s="131">
        <f>_xll.BDH(C733,$AB$11,$D$1,$D$1)</f>
        <v>1347.9</v>
      </c>
      <c r="AC733" s="131">
        <f t="shared" si="342"/>
        <v>-1</v>
      </c>
      <c r="AD733" s="191">
        <f t="shared" si="343"/>
        <v>-7.4189479931745669E-2</v>
      </c>
      <c r="AE733" s="133">
        <v>105</v>
      </c>
      <c r="AF733" s="134">
        <f>IF(D733 = D816,1,_xll.BDP(K733,$AF$11)*L733)</f>
        <v>1.2294</v>
      </c>
      <c r="AG733" s="135">
        <f>AC733*AE733*V733/AF733 / AI750</f>
        <v>-5.1350511226248706E-5</v>
      </c>
      <c r="AH733" s="301">
        <f>AC733*AE733*V733/AF733 / AI816</f>
        <v>-4.7373215928835483E-5</v>
      </c>
      <c r="AI733" s="136"/>
      <c r="AJ733" s="74"/>
      <c r="AK733" s="66"/>
    </row>
    <row r="734" spans="1:37" s="30" customFormat="1" ht="12" customHeight="1" x14ac:dyDescent="0.2">
      <c r="A734" s="121"/>
      <c r="B734" s="121">
        <v>27965</v>
      </c>
      <c r="C734" s="121" t="s">
        <v>1435</v>
      </c>
      <c r="D734" s="121" t="str">
        <f>_xll.BDP(C734,$D$11)</f>
        <v>JPY</v>
      </c>
      <c r="E734" s="121" t="s">
        <v>1436</v>
      </c>
      <c r="F734" s="122">
        <f>_xll.BDP(C734,$F$11)</f>
        <v>150.97</v>
      </c>
      <c r="G734" s="122">
        <f>_xll.BDP(C734,$G$11)</f>
        <v>150.94999999999999</v>
      </c>
      <c r="H734" s="123">
        <f t="shared" si="333"/>
        <v>-2.0000000000010232E-2</v>
      </c>
      <c r="I734" s="124">
        <f t="shared" si="334"/>
        <v>-1.3247665099033072E-2</v>
      </c>
      <c r="J734" s="125">
        <v>-97</v>
      </c>
      <c r="K734" s="121" t="str">
        <f>CONCATENATE(D816,D734, " Curncy")</f>
        <v>EURJPY Curncy</v>
      </c>
      <c r="L734" s="121">
        <f>IF(D734 = D816,1,_xll.BDP(K734,$L$11))</f>
        <v>1</v>
      </c>
      <c r="M734" s="264">
        <f>IF(D734 = D816,1,_xll.BDP(K734,$M$11)*L734)</f>
        <v>130.85</v>
      </c>
      <c r="N734" s="127">
        <f t="shared" si="335"/>
        <v>14826.136797867732</v>
      </c>
      <c r="O734" s="128">
        <f>N734 / AA750</f>
        <v>8.9765508260929131E-5</v>
      </c>
      <c r="P734" s="276">
        <f>N734 / AA816</f>
        <v>8.2773633835008949E-5</v>
      </c>
      <c r="Q734" s="129">
        <f t="shared" si="336"/>
        <v>-111900267.48184945</v>
      </c>
      <c r="R734" s="130">
        <f>Q734 / AA750*100</f>
        <v>-67.750517359901593</v>
      </c>
      <c r="S734" s="286">
        <f>Q734 / AA816*100</f>
        <v>-62.473400136941038</v>
      </c>
      <c r="T734" s="130">
        <f t="shared" si="337"/>
        <v>-67.750517359901593</v>
      </c>
      <c r="U734" s="286">
        <f t="shared" si="338"/>
        <v>0</v>
      </c>
      <c r="V734" s="121">
        <f t="shared" si="339"/>
        <v>1000000</v>
      </c>
      <c r="W734" s="121">
        <v>4</v>
      </c>
      <c r="X734" s="121">
        <v>9.9999999999999995E-7</v>
      </c>
      <c r="Y734" s="128">
        <f t="shared" si="340"/>
        <v>8.9765508260929131E-5</v>
      </c>
      <c r="Z734" s="128">
        <f t="shared" si="341"/>
        <v>0</v>
      </c>
      <c r="AA734" s="121"/>
      <c r="AB734" s="131">
        <f>_xll.BDH(C734,$AB$11,$D$1,$D$1)</f>
        <v>150.85</v>
      </c>
      <c r="AC734" s="131">
        <f t="shared" si="342"/>
        <v>0.12000000000000455</v>
      </c>
      <c r="AD734" s="191">
        <f t="shared" si="343"/>
        <v>7.95492210805466E-2</v>
      </c>
      <c r="AE734" s="133">
        <v>-97</v>
      </c>
      <c r="AF734" s="134">
        <f>IF(D734 = D816,1,_xll.BDP(K734,$AF$11)*L734)</f>
        <v>130.34</v>
      </c>
      <c r="AG734" s="135">
        <f>AC734*AE734*V734/AF734 / AI750</f>
        <v>-5.3693775792109408E-4</v>
      </c>
      <c r="AH734" s="301">
        <f>AC734*AE734*V734/AF734 / AI816</f>
        <v>-4.9534985609526875E-4</v>
      </c>
      <c r="AI734" s="136"/>
      <c r="AJ734" s="74"/>
      <c r="AK734" s="66"/>
    </row>
    <row r="735" spans="1:37" s="30" customFormat="1" ht="12" customHeight="1" x14ac:dyDescent="0.2">
      <c r="B735" s="121">
        <v>27559</v>
      </c>
      <c r="C735" s="121" t="s">
        <v>254</v>
      </c>
      <c r="D735" s="121" t="str">
        <f>_xll.BDP(C735,$D$11)</f>
        <v>GBP</v>
      </c>
      <c r="E735" s="121" t="s">
        <v>348</v>
      </c>
      <c r="F735" s="122">
        <f>_xll.BDP(C735,$F$11)</f>
        <v>122.82000000000001</v>
      </c>
      <c r="G735" s="122">
        <f>_xll.BDP(C735,$G$11)</f>
        <v>122.85</v>
      </c>
      <c r="H735" s="123">
        <f t="shared" si="333"/>
        <v>2.9999999999986926E-2</v>
      </c>
      <c r="I735" s="124">
        <f t="shared" si="334"/>
        <v>2.442598925255408E-2</v>
      </c>
      <c r="J735" s="125">
        <v>-1951</v>
      </c>
      <c r="K735" s="121" t="str">
        <f>CONCATENATE(D816,D735, " Curncy")</f>
        <v>EURGBP Curncy</v>
      </c>
      <c r="L735" s="121">
        <f>IF(D735 = D816,1,_xll.BDP(K735,$L$11))</f>
        <v>1</v>
      </c>
      <c r="M735" s="264">
        <f>IF(D735 = D816,1,_xll.BDP(K735,$M$11)*L735)</f>
        <v>0.87560000000000004</v>
      </c>
      <c r="N735" s="127">
        <f t="shared" si="335"/>
        <v>-66845.59159430617</v>
      </c>
      <c r="O735" s="128">
        <f>N735 / AA750</f>
        <v>-4.0471962361283195E-4</v>
      </c>
      <c r="P735" s="276">
        <f>N735 / AA816</f>
        <v>-3.7319583634945312E-4</v>
      </c>
      <c r="Q735" s="129">
        <f t="shared" si="336"/>
        <v>-273732697.57880306</v>
      </c>
      <c r="R735" s="130">
        <f>Q735 / AA750*100</f>
        <v>-165.7326858695269</v>
      </c>
      <c r="S735" s="286">
        <f>Q735 / AA816*100</f>
        <v>-152.82369498516766</v>
      </c>
      <c r="T735" s="130">
        <f t="shared" si="337"/>
        <v>-165.7326858695269</v>
      </c>
      <c r="U735" s="286">
        <f t="shared" si="338"/>
        <v>0</v>
      </c>
      <c r="V735" s="121">
        <f t="shared" si="339"/>
        <v>1000</v>
      </c>
      <c r="W735" s="121">
        <v>4</v>
      </c>
      <c r="X735" s="121">
        <v>1E-3</v>
      </c>
      <c r="Y735" s="128">
        <f t="shared" si="340"/>
        <v>0</v>
      </c>
      <c r="Z735" s="128">
        <f t="shared" si="341"/>
        <v>0</v>
      </c>
      <c r="AA735" s="75"/>
      <c r="AB735" s="131">
        <f>_xll.BDH(C735,$AB$11,$D$1,$D$1)</f>
        <v>122.14</v>
      </c>
      <c r="AC735" s="131">
        <f t="shared" si="342"/>
        <v>0.68000000000000682</v>
      </c>
      <c r="AD735" s="191">
        <f t="shared" si="343"/>
        <v>0.55673816931390763</v>
      </c>
      <c r="AE735" s="133">
        <v>-1832</v>
      </c>
      <c r="AF735" s="134">
        <f>IF(D735 = D816,1,_xll.BDP(K735,$AF$11)*L735)</f>
        <v>0.876</v>
      </c>
      <c r="AG735" s="135">
        <f>AC735*AE735*V735/AF735 / AI750</f>
        <v>-8.5502528350176032E-3</v>
      </c>
      <c r="AH735" s="301">
        <f>AC735*AE735*V735/AF735 / AI816</f>
        <v>-7.8880027506401298E-3</v>
      </c>
      <c r="AI735" s="76"/>
      <c r="AJ735" s="74"/>
      <c r="AK735" s="66"/>
    </row>
    <row r="736" spans="1:37" s="30" customFormat="1" ht="12" customHeight="1" x14ac:dyDescent="0.2">
      <c r="A736" s="149" t="s">
        <v>274</v>
      </c>
      <c r="B736" s="149"/>
      <c r="C736" s="149"/>
      <c r="D736" s="149"/>
      <c r="E736" s="149" t="s">
        <v>1409</v>
      </c>
      <c r="F736" s="150"/>
      <c r="G736" s="150"/>
      <c r="H736" s="151"/>
      <c r="I736" s="152"/>
      <c r="J736" s="153"/>
      <c r="K736" s="149"/>
      <c r="L736" s="149"/>
      <c r="M736" s="270"/>
      <c r="N736" s="173">
        <f t="shared" ref="N736:U736" si="344" xml:space="preserve"> SUM(N717:N735)</f>
        <v>-105677.79353751722</v>
      </c>
      <c r="O736" s="154">
        <f t="shared" si="344"/>
        <v>-6.3983092683679121E-4</v>
      </c>
      <c r="P736" s="281">
        <f t="shared" si="344"/>
        <v>-5.8999421805039256E-4</v>
      </c>
      <c r="Q736" s="155">
        <f t="shared" si="344"/>
        <v>-374214811.26441628</v>
      </c>
      <c r="R736" s="156">
        <f t="shared" si="344"/>
        <v>-226.57003095202168</v>
      </c>
      <c r="S736" s="294">
        <f t="shared" si="344"/>
        <v>-208.92239283595819</v>
      </c>
      <c r="T736" s="156">
        <f t="shared" si="344"/>
        <v>-233.48320322942851</v>
      </c>
      <c r="U736" s="294">
        <f t="shared" si="344"/>
        <v>6.9131722774068054</v>
      </c>
      <c r="V736" s="149"/>
      <c r="W736" s="149"/>
      <c r="X736" s="149"/>
      <c r="Y736" s="157">
        <f xml:space="preserve"> SUM(Y717:Y735)</f>
        <v>8.9765508260929131E-5</v>
      </c>
      <c r="Z736" s="157">
        <f xml:space="preserve"> SUM(Z717:Z735)</f>
        <v>0</v>
      </c>
      <c r="AA736" s="149"/>
      <c r="AB736" s="150"/>
      <c r="AC736" s="150"/>
      <c r="AD736" s="152"/>
      <c r="AE736" s="153"/>
      <c r="AF736" s="158"/>
      <c r="AG736" s="154">
        <f xml:space="preserve"> SUM(AG717:AG735)</f>
        <v>-9.1385411041649458E-3</v>
      </c>
      <c r="AH736" s="281">
        <f xml:space="preserve"> SUM(AH717:AH735)</f>
        <v>-8.4307258226642336E-3</v>
      </c>
      <c r="AI736" s="224"/>
      <c r="AJ736" s="74"/>
      <c r="AK736" s="66"/>
    </row>
    <row r="737" spans="1:37" s="30" customFormat="1" ht="12" customHeight="1" x14ac:dyDescent="0.2">
      <c r="B737" s="32"/>
      <c r="C737" s="52"/>
      <c r="F737" s="4"/>
      <c r="G737" s="4"/>
      <c r="H737" s="24"/>
      <c r="I737" s="15"/>
      <c r="J737" s="18"/>
      <c r="K737" s="32"/>
      <c r="M737" s="261"/>
      <c r="N737" s="108"/>
      <c r="O737" s="36"/>
      <c r="P737" s="273"/>
      <c r="Q737" s="7"/>
      <c r="R737" s="10"/>
      <c r="S737" s="285"/>
      <c r="T737" s="37"/>
      <c r="U737" s="285"/>
      <c r="V737" s="24"/>
      <c r="Y737" s="54"/>
      <c r="AA737" s="3"/>
      <c r="AB737" s="72"/>
      <c r="AC737" s="68"/>
      <c r="AD737" s="65"/>
      <c r="AE737" s="55"/>
      <c r="AF737" s="14"/>
      <c r="AG737" s="73"/>
      <c r="AH737" s="300"/>
      <c r="AI737" s="76"/>
      <c r="AJ737" s="74"/>
      <c r="AK737" s="66"/>
    </row>
    <row r="738" spans="1:37" s="30" customFormat="1" ht="12" customHeight="1" x14ac:dyDescent="0.2">
      <c r="A738" s="1"/>
      <c r="B738" s="121"/>
      <c r="C738" s="121" t="s">
        <v>237</v>
      </c>
      <c r="D738" s="121" t="s">
        <v>83</v>
      </c>
      <c r="E738" s="121" t="s">
        <v>436</v>
      </c>
      <c r="F738" s="126">
        <v>0.87609999999999999</v>
      </c>
      <c r="G738" s="126">
        <f>_xll.BDP(C738,$G$11)</f>
        <v>0.87560000000000004</v>
      </c>
      <c r="H738" s="126">
        <f t="shared" ref="H738:H747" si="345">IF(OR(OR(G738="#N/A N/A",G738="#N/A Real Time"),OR(F738="#N/A N/A",F738="#N/A Real Time")),0,  G738 - F738)</f>
        <v>-4.9999999999994493E-4</v>
      </c>
      <c r="I738" s="124">
        <f t="shared" ref="I738:I747" si="346">IF(OR(F738=0,F738="#N/A N/A"),0,H738 / F738*100)</f>
        <v>-5.7071110603806062E-2</v>
      </c>
      <c r="J738" s="125">
        <v>0</v>
      </c>
      <c r="K738" s="121" t="str">
        <f>CONCATENATE(D816,D738, " Curncy")</f>
        <v>EURGBP Curncy</v>
      </c>
      <c r="L738" s="121">
        <f>IF(D738 = D816,1,_xll.BDP(K738,$L$11))</f>
        <v>1</v>
      </c>
      <c r="M738" s="264">
        <f>IF(D738 = D816,1,_xll.BDP(K738,$M$11)*L738)</f>
        <v>0.87560000000000004</v>
      </c>
      <c r="N738" s="127">
        <f>H738*J738/M738/G738*-1</f>
        <v>0</v>
      </c>
      <c r="O738" s="128">
        <f>N738 / AA750</f>
        <v>0</v>
      </c>
      <c r="P738" s="276">
        <f>N738 / AA816</f>
        <v>0</v>
      </c>
      <c r="Q738" s="129">
        <f t="shared" ref="Q738:Q747" si="347">ABS(IF(J738=0,0,J738/M738))</f>
        <v>0</v>
      </c>
      <c r="R738" s="130">
        <f>Q738 / AA750*100</f>
        <v>0</v>
      </c>
      <c r="S738" s="286">
        <f>Q738 / AA816*100</f>
        <v>0</v>
      </c>
      <c r="T738" s="130"/>
      <c r="U738" s="286"/>
      <c r="V738" s="121">
        <f t="shared" ref="V738:V747" si="348">IF(EXACT(D738,UPPER(D738)),1,0.01)/X738</f>
        <v>1</v>
      </c>
      <c r="W738" s="121">
        <v>2</v>
      </c>
      <c r="X738" s="121">
        <v>1</v>
      </c>
      <c r="Y738" s="128">
        <f t="shared" ref="Y738:Y747" si="349">IF(AND(S738&lt;0,O738&gt;0),O738,0)</f>
        <v>0</v>
      </c>
      <c r="Z738" s="128">
        <f t="shared" ref="Z738:Z747" si="350">IF(AND(S738&gt;0,O738&gt;0),O738,0)</f>
        <v>0</v>
      </c>
      <c r="AA738" s="3"/>
      <c r="AB738" s="131">
        <v>0.87629999999999997</v>
      </c>
      <c r="AC738" s="131">
        <f t="shared" ref="AC738:AC747" si="351">IF(OR(OR(F738="#N/A N/A",F738="#N/A Real Time"),OR(AB738="#N/A N/A",AB738="#N/A Real Time")),0,  F738 - AB738)</f>
        <v>-1.9999999999997797E-4</v>
      </c>
      <c r="AD738" s="191">
        <f t="shared" ref="AD738:AD747" si="352">IF(OR(AB738=0,AB738="#N/A N/A"),0,AC738 / AB738*100)</f>
        <v>-2.2823234052262692E-2</v>
      </c>
      <c r="AE738" s="133">
        <v>0</v>
      </c>
      <c r="AF738" s="134">
        <f>IF(D738 = D816,1,_xll.BDP(K738,$AF$11)*L738)</f>
        <v>0.876</v>
      </c>
      <c r="AG738" s="135">
        <f>AC738*AE738/AF738/AB738*-1 / AI750</f>
        <v>0</v>
      </c>
      <c r="AH738" s="301">
        <f>AC738*AE738/AF738/AB738*-1 / AI816</f>
        <v>0</v>
      </c>
      <c r="AI738" s="76"/>
      <c r="AJ738" s="74"/>
      <c r="AK738" s="66"/>
    </row>
    <row r="739" spans="1:37" s="30" customFormat="1" ht="12" customHeight="1" x14ac:dyDescent="0.2">
      <c r="A739" s="1"/>
      <c r="B739" s="121"/>
      <c r="C739" s="121" t="s">
        <v>238</v>
      </c>
      <c r="D739" s="121" t="s">
        <v>267</v>
      </c>
      <c r="E739" s="121" t="s">
        <v>1478</v>
      </c>
      <c r="F739" s="126">
        <v>1.6107</v>
      </c>
      <c r="G739" s="126">
        <f>_xll.BDP(C739,$G$11)</f>
        <v>1.6015200000000001</v>
      </c>
      <c r="H739" s="126">
        <f t="shared" si="345"/>
        <v>-9.179999999999966E-3</v>
      </c>
      <c r="I739" s="124">
        <f t="shared" si="346"/>
        <v>-0.56993853604022882</v>
      </c>
      <c r="J739" s="125">
        <v>0</v>
      </c>
      <c r="K739" s="121" t="str">
        <f>CONCATENATE(D816,D739, " Curncy")</f>
        <v>EURAUD Curncy</v>
      </c>
      <c r="L739" s="121">
        <f>IF(D739 = D816,1,_xll.BDP(K739,$L$11))</f>
        <v>1</v>
      </c>
      <c r="M739" s="264">
        <f>IF(D739 = D816,1,_xll.BDP(K739,$M$11)*L739)</f>
        <v>1.6015200000000001</v>
      </c>
      <c r="N739" s="127">
        <f>H739*J739/M739/G739*-1</f>
        <v>0</v>
      </c>
      <c r="O739" s="128">
        <f>N739 / AA750</f>
        <v>0</v>
      </c>
      <c r="P739" s="276">
        <f>N739 / AA816</f>
        <v>0</v>
      </c>
      <c r="Q739" s="129">
        <f t="shared" si="347"/>
        <v>0</v>
      </c>
      <c r="R739" s="130">
        <f>Q739 / AA750*100</f>
        <v>0</v>
      </c>
      <c r="S739" s="286">
        <f>Q739 / AA816*100</f>
        <v>0</v>
      </c>
      <c r="T739" s="130"/>
      <c r="U739" s="286"/>
      <c r="V739" s="121">
        <f t="shared" si="348"/>
        <v>1</v>
      </c>
      <c r="W739" s="121">
        <v>2</v>
      </c>
      <c r="X739" s="121">
        <v>1</v>
      </c>
      <c r="Y739" s="128">
        <f t="shared" si="349"/>
        <v>0</v>
      </c>
      <c r="Z739" s="128">
        <f t="shared" si="350"/>
        <v>0</v>
      </c>
      <c r="AA739" s="3"/>
      <c r="AB739" s="131">
        <v>1.6077999999999999</v>
      </c>
      <c r="AC739" s="131">
        <f t="shared" si="351"/>
        <v>2.9000000000001247E-3</v>
      </c>
      <c r="AD739" s="191">
        <f t="shared" si="352"/>
        <v>0.18037069287225557</v>
      </c>
      <c r="AE739" s="133">
        <v>0</v>
      </c>
      <c r="AF739" s="134">
        <f>IF(D739 = D816,1,_xll.BDP(K739,$AF$11)*L739)</f>
        <v>1.6048500000000001</v>
      </c>
      <c r="AG739" s="135">
        <f>AC739*AE739/AF739/AB739*-1 / AI750</f>
        <v>0</v>
      </c>
      <c r="AH739" s="301">
        <f>AC739*AE739/AF739/AB739*-1 / AI816</f>
        <v>0</v>
      </c>
      <c r="AI739" s="76"/>
      <c r="AJ739" s="74"/>
      <c r="AK739" s="66"/>
    </row>
    <row r="740" spans="1:37" s="30" customFormat="1" ht="12" customHeight="1" x14ac:dyDescent="0.2">
      <c r="B740" s="121"/>
      <c r="C740" s="121" t="s">
        <v>239</v>
      </c>
      <c r="D740" s="121" t="s">
        <v>83</v>
      </c>
      <c r="E740" s="121" t="s">
        <v>1477</v>
      </c>
      <c r="F740" s="126">
        <v>1.40988472</v>
      </c>
      <c r="G740" s="126">
        <f>_xll.BDP(C740,$G$11)</f>
        <v>1.4078999999999999</v>
      </c>
      <c r="H740" s="126">
        <f t="shared" si="345"/>
        <v>-1.9847200000000509E-3</v>
      </c>
      <c r="I740" s="124">
        <f t="shared" si="346"/>
        <v>-0.14077179303000398</v>
      </c>
      <c r="J740" s="125">
        <v>-62500000</v>
      </c>
      <c r="K740" s="121" t="str">
        <f>CONCATENATE(D816,D740, " Curncy")</f>
        <v>EURGBP Curncy</v>
      </c>
      <c r="L740" s="121">
        <f>IF(D740 = D816,1,_xll.BDP(K740,$L$11))</f>
        <v>1</v>
      </c>
      <c r="M740" s="264">
        <f>IF(D740 = D816,1,_xll.BDP(K740,$M$11)*L740)</f>
        <v>0.87560000000000004</v>
      </c>
      <c r="N740" s="127">
        <f t="shared" ref="N740:N745" si="353">H740*J740/M740/G740</f>
        <v>100624.02878283091</v>
      </c>
      <c r="O740" s="128">
        <f>N740 / AA750</f>
        <v>6.0923268212743236E-4</v>
      </c>
      <c r="P740" s="276">
        <f>N740 / AA816</f>
        <v>5.6177928391105297E-4</v>
      </c>
      <c r="Q740" s="129">
        <f t="shared" si="347"/>
        <v>71379625.399725899</v>
      </c>
      <c r="R740" s="130">
        <f>Q740 / AA750*100</f>
        <v>43.217113404771951</v>
      </c>
      <c r="S740" s="286">
        <f>Q740 / AA816*100</f>
        <v>39.850913671366797</v>
      </c>
      <c r="T740" s="130"/>
      <c r="U740" s="286"/>
      <c r="V740" s="121">
        <f t="shared" si="348"/>
        <v>1</v>
      </c>
      <c r="W740" s="121">
        <v>2</v>
      </c>
      <c r="X740" s="121">
        <v>1</v>
      </c>
      <c r="Y740" s="128">
        <f t="shared" si="349"/>
        <v>0</v>
      </c>
      <c r="Z740" s="128">
        <f t="shared" si="350"/>
        <v>6.0923268212743236E-4</v>
      </c>
      <c r="AA740" s="3"/>
      <c r="AB740" s="131">
        <v>1.41435581</v>
      </c>
      <c r="AC740" s="131">
        <f t="shared" si="351"/>
        <v>-4.4710900000000109E-3</v>
      </c>
      <c r="AD740" s="191">
        <f t="shared" si="352"/>
        <v>-0.31612200893069553</v>
      </c>
      <c r="AE740" s="133">
        <v>-46500000</v>
      </c>
      <c r="AF740" s="134">
        <f>IF(D740 = D816,1,_xll.BDP(K740,$AF$11)*L740)</f>
        <v>0.876</v>
      </c>
      <c r="AG740" s="135">
        <f>AC740*AE740/AF740/AB740 / AI750</f>
        <v>1.0089096157591085E-3</v>
      </c>
      <c r="AH740" s="301">
        <f>AC740*AE740/AF740/AB740 / AI816</f>
        <v>9.3076567182457358E-4</v>
      </c>
      <c r="AI740" s="76"/>
      <c r="AJ740" s="74"/>
      <c r="AK740" s="66"/>
    </row>
    <row r="741" spans="1:37" s="30" customFormat="1" ht="12" customHeight="1" x14ac:dyDescent="0.2">
      <c r="B741" s="121"/>
      <c r="C741" s="121" t="s">
        <v>241</v>
      </c>
      <c r="D741" s="121" t="s">
        <v>33</v>
      </c>
      <c r="E741" s="121" t="s">
        <v>243</v>
      </c>
      <c r="F741" s="126">
        <v>8.3049711647248667</v>
      </c>
      <c r="G741" s="126">
        <f>_xll.BDP(C741,$G$11)</f>
        <v>8.3734999999999999</v>
      </c>
      <c r="H741" s="126">
        <f t="shared" si="345"/>
        <v>6.8528835275133204E-2</v>
      </c>
      <c r="I741" s="124">
        <f t="shared" si="346"/>
        <v>0.82515440350000879</v>
      </c>
      <c r="J741" s="125">
        <v>0</v>
      </c>
      <c r="K741" s="121" t="str">
        <f>CONCATENATE(D816,D741, " Curncy")</f>
        <v>EURUSD Curncy</v>
      </c>
      <c r="L741" s="121">
        <f>IF(D741 = D816,1,_xll.BDP(K741,$L$11))</f>
        <v>1</v>
      </c>
      <c r="M741" s="264">
        <f>IF(D741 = D816,1,_xll.BDP(K741,$M$11)*L741)</f>
        <v>1.2327999999999999</v>
      </c>
      <c r="N741" s="127">
        <f t="shared" si="353"/>
        <v>0</v>
      </c>
      <c r="O741" s="128">
        <f>N741 / AA750</f>
        <v>0</v>
      </c>
      <c r="P741" s="276">
        <f>N741 / AA816</f>
        <v>0</v>
      </c>
      <c r="Q741" s="129">
        <f t="shared" si="347"/>
        <v>0</v>
      </c>
      <c r="R741" s="130">
        <f>Q741 / AA750*100</f>
        <v>0</v>
      </c>
      <c r="S741" s="286">
        <f>Q741 / AA816*100</f>
        <v>0</v>
      </c>
      <c r="T741" s="130"/>
      <c r="U741" s="286"/>
      <c r="V741" s="121">
        <f t="shared" si="348"/>
        <v>1</v>
      </c>
      <c r="W741" s="121">
        <v>2</v>
      </c>
      <c r="X741" s="121">
        <v>1</v>
      </c>
      <c r="Y741" s="128">
        <f t="shared" si="349"/>
        <v>0</v>
      </c>
      <c r="Z741" s="128">
        <f t="shared" si="350"/>
        <v>0</v>
      </c>
      <c r="AA741" s="3"/>
      <c r="AB741" s="131">
        <v>8.2302724895076373</v>
      </c>
      <c r="AC741" s="131">
        <f t="shared" si="351"/>
        <v>7.4698675217229393E-2</v>
      </c>
      <c r="AD741" s="191">
        <f t="shared" si="352"/>
        <v>0.90760877373694482</v>
      </c>
      <c r="AE741" s="133">
        <v>0</v>
      </c>
      <c r="AF741" s="134">
        <f>IF(D741 = D816,1,_xll.BDP(K741,$AF$11)*L741)</f>
        <v>1.2294</v>
      </c>
      <c r="AG741" s="135">
        <f>AC741*AE741/AF741/AB741 / AI750</f>
        <v>0</v>
      </c>
      <c r="AH741" s="301">
        <f>AC741*AE741/AF741/AB741 / AI816</f>
        <v>0</v>
      </c>
      <c r="AI741" s="76"/>
      <c r="AJ741" s="74"/>
      <c r="AK741" s="66"/>
    </row>
    <row r="742" spans="1:37" ht="12" customHeight="1" x14ac:dyDescent="0.2">
      <c r="A742" s="30"/>
      <c r="B742" s="121"/>
      <c r="C742" s="121" t="s">
        <v>242</v>
      </c>
      <c r="D742" s="121" t="s">
        <v>33</v>
      </c>
      <c r="E742" s="121" t="s">
        <v>245</v>
      </c>
      <c r="F742" s="126">
        <v>57.698591319999998</v>
      </c>
      <c r="G742" s="126">
        <f>_xll.BDP(C742,$G$11)</f>
        <v>57.535600000000002</v>
      </c>
      <c r="H742" s="126">
        <f t="shared" si="345"/>
        <v>-0.16299131999999616</v>
      </c>
      <c r="I742" s="124">
        <f t="shared" si="346"/>
        <v>-0.28248752052894344</v>
      </c>
      <c r="J742" s="125">
        <v>0</v>
      </c>
      <c r="K742" s="121" t="str">
        <f>CONCATENATE(D816,D742, " Curncy")</f>
        <v>EURUSD Curncy</v>
      </c>
      <c r="L742" s="121">
        <f>IF(D742 = D816,1,_xll.BDP(K742,$L$11))</f>
        <v>1</v>
      </c>
      <c r="M742" s="264">
        <f>IF(D742 = D816,1,_xll.BDP(K742,$M$11)*L742)</f>
        <v>1.2327999999999999</v>
      </c>
      <c r="N742" s="127">
        <f t="shared" si="353"/>
        <v>0</v>
      </c>
      <c r="O742" s="128">
        <f>N742 / AA750</f>
        <v>0</v>
      </c>
      <c r="P742" s="276">
        <f>N742 / AA816</f>
        <v>0</v>
      </c>
      <c r="Q742" s="129">
        <f t="shared" si="347"/>
        <v>0</v>
      </c>
      <c r="R742" s="130">
        <f>Q742 / AA750*100</f>
        <v>0</v>
      </c>
      <c r="S742" s="286">
        <f>Q742 / AA816*100</f>
        <v>0</v>
      </c>
      <c r="T742" s="130"/>
      <c r="U742" s="286"/>
      <c r="V742" s="121">
        <f t="shared" si="348"/>
        <v>1</v>
      </c>
      <c r="W742" s="121">
        <v>2</v>
      </c>
      <c r="X742" s="121">
        <v>1</v>
      </c>
      <c r="Y742" s="128">
        <f t="shared" si="349"/>
        <v>0</v>
      </c>
      <c r="Z742" s="128">
        <f t="shared" si="350"/>
        <v>0</v>
      </c>
      <c r="AA742" s="3"/>
      <c r="AB742" s="131">
        <v>57.39309343</v>
      </c>
      <c r="AC742" s="131">
        <f t="shared" si="351"/>
        <v>0.30549788999999805</v>
      </c>
      <c r="AD742" s="191">
        <f t="shared" si="352"/>
        <v>0.53229033624507682</v>
      </c>
      <c r="AE742" s="133">
        <v>0</v>
      </c>
      <c r="AF742" s="134">
        <f>IF(D742 = D816,1,_xll.BDP(K742,$AF$11)*L742)</f>
        <v>1.2294</v>
      </c>
      <c r="AG742" s="135">
        <f>AC742*AE742/AF742/AB742 / AI750</f>
        <v>0</v>
      </c>
      <c r="AH742" s="301">
        <f>AC742*AE742/AF742/AB742 / AI816</f>
        <v>0</v>
      </c>
      <c r="AJ742" s="74"/>
      <c r="AK742" s="66"/>
    </row>
    <row r="743" spans="1:37" ht="12" customHeight="1" x14ac:dyDescent="0.2">
      <c r="A743" s="30"/>
      <c r="B743" s="121"/>
      <c r="C743" s="121" t="s">
        <v>244</v>
      </c>
      <c r="D743" s="121" t="s">
        <v>83</v>
      </c>
      <c r="E743" s="121" t="s">
        <v>246</v>
      </c>
      <c r="F743" s="126">
        <v>16.60974775</v>
      </c>
      <c r="G743" s="126">
        <f>_xll.BDP(C743,$G$11)</f>
        <v>16.625299999999999</v>
      </c>
      <c r="H743" s="126">
        <f t="shared" si="345"/>
        <v>1.5552249999998935E-2</v>
      </c>
      <c r="I743" s="124">
        <f t="shared" si="346"/>
        <v>9.3633270258417584E-2</v>
      </c>
      <c r="J743" s="125">
        <v>0</v>
      </c>
      <c r="K743" s="121" t="str">
        <f>CONCATENATE(D816,D743, " Curncy")</f>
        <v>EURGBP Curncy</v>
      </c>
      <c r="L743" s="121">
        <f>IF(D743 = D816,1,_xll.BDP(K743,$L$11))</f>
        <v>1</v>
      </c>
      <c r="M743" s="264">
        <f>IF(D743 = D816,1,_xll.BDP(K743,$M$11)*L743)</f>
        <v>0.87560000000000004</v>
      </c>
      <c r="N743" s="127">
        <f t="shared" si="353"/>
        <v>0</v>
      </c>
      <c r="O743" s="128">
        <f>N743 / AA750</f>
        <v>0</v>
      </c>
      <c r="P743" s="276">
        <f>N743 / AA816</f>
        <v>0</v>
      </c>
      <c r="Q743" s="129">
        <f t="shared" si="347"/>
        <v>0</v>
      </c>
      <c r="R743" s="130">
        <f>Q743 / AA750*100</f>
        <v>0</v>
      </c>
      <c r="S743" s="286">
        <f>Q743 / AA816*100</f>
        <v>0</v>
      </c>
      <c r="T743" s="130"/>
      <c r="U743" s="286"/>
      <c r="V743" s="121">
        <f t="shared" si="348"/>
        <v>1</v>
      </c>
      <c r="W743" s="121">
        <v>2</v>
      </c>
      <c r="X743" s="121">
        <v>1</v>
      </c>
      <c r="Y743" s="128">
        <f t="shared" si="349"/>
        <v>0</v>
      </c>
      <c r="Z743" s="128">
        <f t="shared" si="350"/>
        <v>0</v>
      </c>
      <c r="AA743" s="3"/>
      <c r="AB743" s="131">
        <v>16.47084332</v>
      </c>
      <c r="AC743" s="131">
        <f t="shared" si="351"/>
        <v>0.13890443000000019</v>
      </c>
      <c r="AD743" s="191">
        <f t="shared" si="352"/>
        <v>0.84333526402581427</v>
      </c>
      <c r="AE743" s="133">
        <v>0</v>
      </c>
      <c r="AF743" s="134">
        <f>IF(D743 = D816,1,_xll.BDP(K743,$AF$11)*L743)</f>
        <v>0.876</v>
      </c>
      <c r="AG743" s="135">
        <f>AC743*AE743/AF743/AB743 / AI750</f>
        <v>0</v>
      </c>
      <c r="AH743" s="301">
        <f>AC743*AE743/AF743/AB743 / AI816</f>
        <v>0</v>
      </c>
      <c r="AJ743" s="74"/>
      <c r="AK743" s="66"/>
    </row>
    <row r="744" spans="1:37" s="30" customFormat="1" ht="12" customHeight="1" x14ac:dyDescent="0.2">
      <c r="B744" s="121"/>
      <c r="C744" s="121" t="s">
        <v>248</v>
      </c>
      <c r="D744" s="121" t="s">
        <v>33</v>
      </c>
      <c r="E744" s="121" t="s">
        <v>247</v>
      </c>
      <c r="F744" s="126">
        <v>106.16500164555752</v>
      </c>
      <c r="G744" s="126">
        <f>_xll.BDP(C744,$G$11)</f>
        <v>106.14</v>
      </c>
      <c r="H744" s="126">
        <f t="shared" si="345"/>
        <v>-2.5001645557523489E-2</v>
      </c>
      <c r="I744" s="124">
        <f t="shared" si="346"/>
        <v>-2.3549799999998101E-2</v>
      </c>
      <c r="J744" s="125">
        <v>0</v>
      </c>
      <c r="K744" s="121" t="str">
        <f>CONCATENATE(D816,D744, " Curncy")</f>
        <v>EURUSD Curncy</v>
      </c>
      <c r="L744" s="121">
        <f>IF(D744 = D816,1,_xll.BDP(K744,$L$11))</f>
        <v>1</v>
      </c>
      <c r="M744" s="264">
        <f>IF(D744 = D816,1,_xll.BDP(K744,$M$11)*L744)</f>
        <v>1.2327999999999999</v>
      </c>
      <c r="N744" s="127">
        <f t="shared" si="353"/>
        <v>0</v>
      </c>
      <c r="O744" s="128">
        <f>N744 / AA750</f>
        <v>0</v>
      </c>
      <c r="P744" s="276">
        <f>N744 / AA816</f>
        <v>0</v>
      </c>
      <c r="Q744" s="129">
        <f t="shared" si="347"/>
        <v>0</v>
      </c>
      <c r="R744" s="130">
        <f>Q744 / AA750*100</f>
        <v>0</v>
      </c>
      <c r="S744" s="286">
        <f>Q744 / AA816*100</f>
        <v>0</v>
      </c>
      <c r="T744" s="130"/>
      <c r="U744" s="286"/>
      <c r="V744" s="121">
        <f t="shared" si="348"/>
        <v>1</v>
      </c>
      <c r="W744" s="121">
        <v>2</v>
      </c>
      <c r="X744" s="121">
        <v>1</v>
      </c>
      <c r="Y744" s="128">
        <f t="shared" si="349"/>
        <v>0</v>
      </c>
      <c r="Z744" s="128">
        <f t="shared" si="350"/>
        <v>0</v>
      </c>
      <c r="AA744" s="3"/>
      <c r="AB744" s="131">
        <v>105.78103959490093</v>
      </c>
      <c r="AC744" s="131">
        <f t="shared" si="351"/>
        <v>0.38396205065659217</v>
      </c>
      <c r="AD744" s="191">
        <f t="shared" si="352"/>
        <v>0.36297814062615874</v>
      </c>
      <c r="AE744" s="133">
        <v>0</v>
      </c>
      <c r="AF744" s="134">
        <f>IF(D744 = D816,1,_xll.BDP(K744,$AF$11)*L744)</f>
        <v>1.2294</v>
      </c>
      <c r="AG744" s="135">
        <f>AC744*AE744/AF744/AB744 / AI750</f>
        <v>0</v>
      </c>
      <c r="AH744" s="301">
        <f>AC744*AE744/AF744/AB744 / AI816</f>
        <v>0</v>
      </c>
      <c r="AI744" s="76"/>
      <c r="AJ744" s="74"/>
      <c r="AK744" s="66"/>
    </row>
    <row r="745" spans="1:37" s="30" customFormat="1" ht="12" customHeight="1" x14ac:dyDescent="0.2">
      <c r="B745" s="121"/>
      <c r="C745" s="121" t="s">
        <v>249</v>
      </c>
      <c r="D745" s="121" t="s">
        <v>33</v>
      </c>
      <c r="E745" s="121" t="s">
        <v>250</v>
      </c>
      <c r="F745" s="126">
        <v>7.8477169699999996</v>
      </c>
      <c r="G745" s="126">
        <f>_xll.BDP(C745,$G$11)</f>
        <v>7.8489000000000004</v>
      </c>
      <c r="H745" s="126">
        <f t="shared" si="345"/>
        <v>1.183030000000862E-3</v>
      </c>
      <c r="I745" s="124">
        <f t="shared" si="346"/>
        <v>1.5074830100566969E-2</v>
      </c>
      <c r="J745" s="125">
        <v>149000000</v>
      </c>
      <c r="K745" s="121" t="str">
        <f>CONCATENATE(D816,D745, " Curncy")</f>
        <v>EURUSD Curncy</v>
      </c>
      <c r="L745" s="121">
        <f>IF(D745 = D816,1,_xll.BDP(K745,$L$11))</f>
        <v>1</v>
      </c>
      <c r="M745" s="264">
        <f>IF(D745 = D816,1,_xll.BDP(K745,$M$11)*L745)</f>
        <v>1.2327999999999999</v>
      </c>
      <c r="N745" s="127">
        <f t="shared" si="353"/>
        <v>18217.157144482753</v>
      </c>
      <c r="O745" s="128">
        <f>N745 / AA750</f>
        <v>1.1029659259443045E-4</v>
      </c>
      <c r="P745" s="276">
        <f>N745 / AA816</f>
        <v>1.0170554309259416E-4</v>
      </c>
      <c r="Q745" s="129">
        <f t="shared" si="347"/>
        <v>120863075.92472422</v>
      </c>
      <c r="R745" s="130">
        <f>Q745 / AA750*100</f>
        <v>73.177089812920585</v>
      </c>
      <c r="S745" s="286">
        <f>Q745 / AA816*100</f>
        <v>67.47729450469393</v>
      </c>
      <c r="T745" s="130"/>
      <c r="U745" s="286"/>
      <c r="V745" s="121">
        <f t="shared" si="348"/>
        <v>1</v>
      </c>
      <c r="W745" s="121">
        <v>2</v>
      </c>
      <c r="X745" s="121">
        <v>1</v>
      </c>
      <c r="Y745" s="128">
        <f t="shared" si="349"/>
        <v>0</v>
      </c>
      <c r="Z745" s="128">
        <f t="shared" si="350"/>
        <v>1.1029659259443045E-4</v>
      </c>
      <c r="AA745" s="3"/>
      <c r="AB745" s="131">
        <v>7.8464579600000004</v>
      </c>
      <c r="AC745" s="131">
        <f t="shared" si="351"/>
        <v>1.2590099999991722E-3</v>
      </c>
      <c r="AD745" s="191">
        <f t="shared" si="352"/>
        <v>1.6045583961800416E-2</v>
      </c>
      <c r="AE745" s="133">
        <v>149000000</v>
      </c>
      <c r="AF745" s="134">
        <f>IF(D745 = D816,1,_xll.BDP(K745,$AF$11)*L745)</f>
        <v>1.2294</v>
      </c>
      <c r="AG745" s="135">
        <f>AC745*AE745/AF745/AB745 / AI750</f>
        <v>1.1692227806186679E-4</v>
      </c>
      <c r="AH745" s="301">
        <f>AC745*AE745/AF745/AB745 / AI816</f>
        <v>1.0786619632882664E-4</v>
      </c>
      <c r="AI745" s="76"/>
      <c r="AJ745" s="74"/>
      <c r="AK745" s="66"/>
    </row>
    <row r="746" spans="1:37" s="30" customFormat="1" ht="12" customHeight="1" x14ac:dyDescent="0.2">
      <c r="B746" s="121"/>
      <c r="C746" s="121" t="s">
        <v>300</v>
      </c>
      <c r="D746" s="121" t="s">
        <v>33</v>
      </c>
      <c r="E746" s="121" t="s">
        <v>251</v>
      </c>
      <c r="F746" s="126">
        <v>0.76687154999999996</v>
      </c>
      <c r="G746" s="126">
        <f>_xll.BDP(C746,$G$11)</f>
        <v>0.76970000000000005</v>
      </c>
      <c r="H746" s="126">
        <f t="shared" si="345"/>
        <v>2.8284500000000934E-3</v>
      </c>
      <c r="I746" s="124">
        <f t="shared" si="346"/>
        <v>0.36882969514256897</v>
      </c>
      <c r="J746" s="125">
        <v>31000000</v>
      </c>
      <c r="K746" s="121" t="str">
        <f>CONCATENATE(D816,D746, " Curncy")</f>
        <v>EURUSD Curncy</v>
      </c>
      <c r="L746" s="121">
        <f>IF(D746 = D816,1,_xll.BDP(K746,$L$11))</f>
        <v>1</v>
      </c>
      <c r="M746" s="264">
        <f>IF(D746 = D816,1,_xll.BDP(K746,$M$11)*L746)</f>
        <v>1.2327999999999999</v>
      </c>
      <c r="N746" s="127">
        <f>H746*J746/M746/G746*-1</f>
        <v>-92405.131085485424</v>
      </c>
      <c r="O746" s="128">
        <f>N746 / AA750</f>
        <v>-5.5947099847340699E-4</v>
      </c>
      <c r="P746" s="276">
        <f>N746 / AA816</f>
        <v>-5.1589355940962292E-4</v>
      </c>
      <c r="Q746" s="129">
        <f t="shared" si="347"/>
        <v>25146009.085009735</v>
      </c>
      <c r="R746" s="130">
        <f>Q746 / AA750*100</f>
        <v>15.224763652352602</v>
      </c>
      <c r="S746" s="286">
        <f>Q746 / AA816*100</f>
        <v>14.038900198963166</v>
      </c>
      <c r="T746" s="130"/>
      <c r="U746" s="286"/>
      <c r="V746" s="121">
        <f t="shared" si="348"/>
        <v>1</v>
      </c>
      <c r="W746" s="121">
        <v>2</v>
      </c>
      <c r="X746" s="121">
        <v>1</v>
      </c>
      <c r="Y746" s="128">
        <f t="shared" si="349"/>
        <v>0</v>
      </c>
      <c r="Z746" s="128">
        <f t="shared" si="350"/>
        <v>0</v>
      </c>
      <c r="AA746" s="3"/>
      <c r="AB746" s="131">
        <v>0.77086701999999996</v>
      </c>
      <c r="AC746" s="131">
        <f t="shared" si="351"/>
        <v>-3.995470000000001E-3</v>
      </c>
      <c r="AD746" s="191">
        <f t="shared" si="352"/>
        <v>-0.51830859231725879</v>
      </c>
      <c r="AE746" s="133">
        <v>31000000</v>
      </c>
      <c r="AF746" s="134">
        <f>IF(D746 = D816,1,_xll.BDP(K746,$AF$11)*L746)</f>
        <v>1.2294</v>
      </c>
      <c r="AG746" s="135">
        <f>AC746*AE746/AF746/AB746*-1 / AI750</f>
        <v>7.8578833032562411E-4</v>
      </c>
      <c r="AH746" s="301">
        <f>AC746*AE746/AF746/AB746*-1 / AI816</f>
        <v>7.2492599115247993E-4</v>
      </c>
      <c r="AI746" s="76"/>
      <c r="AJ746" s="74"/>
      <c r="AK746" s="66"/>
    </row>
    <row r="747" spans="1:37" s="30" customFormat="1" ht="12" customHeight="1" x14ac:dyDescent="0.2">
      <c r="A747" s="1"/>
      <c r="B747" s="121"/>
      <c r="C747" s="121" t="s">
        <v>252</v>
      </c>
      <c r="D747" s="121" t="s">
        <v>33</v>
      </c>
      <c r="E747" s="121" t="s">
        <v>253</v>
      </c>
      <c r="F747" s="126">
        <v>1.2352000000000001</v>
      </c>
      <c r="G747" s="126">
        <f>_xll.BDP(C747,$G$11)</f>
        <v>1.2327999999999999</v>
      </c>
      <c r="H747" s="126">
        <f t="shared" si="345"/>
        <v>-2.4000000000001798E-3</v>
      </c>
      <c r="I747" s="124">
        <f t="shared" si="346"/>
        <v>-0.19430051813472957</v>
      </c>
      <c r="J747" s="125">
        <v>0</v>
      </c>
      <c r="K747" s="121" t="str">
        <f>CONCATENATE(D816,D747, " Curncy")</f>
        <v>EURUSD Curncy</v>
      </c>
      <c r="L747" s="121">
        <f>IF(D747 = D816,1,_xll.BDP(K747,$L$11))</f>
        <v>1</v>
      </c>
      <c r="M747" s="264">
        <f>IF(D747 = D816,1,_xll.BDP(K747,$M$11)*L747)</f>
        <v>1.2327999999999999</v>
      </c>
      <c r="N747" s="127">
        <f>H747*J747/M747/G747*-1</f>
        <v>0</v>
      </c>
      <c r="O747" s="128">
        <f>N747 / AA750</f>
        <v>0</v>
      </c>
      <c r="P747" s="276">
        <f>N747 / AA816</f>
        <v>0</v>
      </c>
      <c r="Q747" s="129">
        <f t="shared" si="347"/>
        <v>0</v>
      </c>
      <c r="R747" s="130">
        <f>Q747 / AA750*100</f>
        <v>0</v>
      </c>
      <c r="S747" s="286">
        <f>Q747 / AA816*100</f>
        <v>0</v>
      </c>
      <c r="T747" s="130"/>
      <c r="U747" s="286"/>
      <c r="V747" s="121">
        <f t="shared" si="348"/>
        <v>1</v>
      </c>
      <c r="W747" s="121">
        <v>2</v>
      </c>
      <c r="X747" s="121">
        <v>1</v>
      </c>
      <c r="Y747" s="128">
        <f t="shared" si="349"/>
        <v>0</v>
      </c>
      <c r="Z747" s="128">
        <f t="shared" si="350"/>
        <v>0</v>
      </c>
      <c r="AA747" s="3"/>
      <c r="AB747" s="131">
        <v>1.2394000000000001</v>
      </c>
      <c r="AC747" s="131">
        <f t="shared" si="351"/>
        <v>-4.1999999999999815E-3</v>
      </c>
      <c r="AD747" s="191">
        <f t="shared" si="352"/>
        <v>-0.33887364853961444</v>
      </c>
      <c r="AE747" s="133">
        <v>0</v>
      </c>
      <c r="AF747" s="134">
        <f>IF(D747 = D816,1,_xll.BDP(K747,$AF$11)*L747)</f>
        <v>1.2294</v>
      </c>
      <c r="AG747" s="135">
        <f>AC747*AE747/AF747/AB747*-1 / AI750</f>
        <v>0</v>
      </c>
      <c r="AH747" s="301">
        <f>AC747*AE747/AF747/AB747*-1 / AI816</f>
        <v>0</v>
      </c>
      <c r="AI747" s="76"/>
      <c r="AJ747" s="74"/>
      <c r="AK747" s="66"/>
    </row>
    <row r="748" spans="1:37" s="30" customFormat="1" ht="12" customHeight="1" x14ac:dyDescent="0.2">
      <c r="A748" s="149" t="s">
        <v>273</v>
      </c>
      <c r="B748" s="149"/>
      <c r="C748" s="149"/>
      <c r="D748" s="149"/>
      <c r="E748" s="149" t="s">
        <v>1410</v>
      </c>
      <c r="F748" s="150"/>
      <c r="G748" s="150"/>
      <c r="H748" s="151"/>
      <c r="I748" s="152"/>
      <c r="J748" s="153"/>
      <c r="K748" s="149"/>
      <c r="L748" s="149"/>
      <c r="M748" s="270"/>
      <c r="N748" s="173">
        <f t="shared" ref="N748:U748" si="354" xml:space="preserve"> SUM(N737:N747)</f>
        <v>26436.054841828241</v>
      </c>
      <c r="O748" s="154">
        <f t="shared" si="354"/>
        <v>1.6005827624845578E-4</v>
      </c>
      <c r="P748" s="281">
        <f t="shared" si="354"/>
        <v>1.4759126759402417E-4</v>
      </c>
      <c r="Q748" s="155">
        <f t="shared" si="354"/>
        <v>217388710.40945986</v>
      </c>
      <c r="R748" s="156">
        <f t="shared" si="354"/>
        <v>131.61896687004514</v>
      </c>
      <c r="S748" s="294">
        <f t="shared" si="354"/>
        <v>121.36710837502389</v>
      </c>
      <c r="T748" s="156">
        <f t="shared" si="354"/>
        <v>0</v>
      </c>
      <c r="U748" s="294">
        <f t="shared" si="354"/>
        <v>0</v>
      </c>
      <c r="V748" s="149"/>
      <c r="W748" s="149"/>
      <c r="X748" s="149"/>
      <c r="Y748" s="157">
        <f xml:space="preserve"> SUM(Y737:Y747)</f>
        <v>0</v>
      </c>
      <c r="Z748" s="157">
        <f xml:space="preserve"> SUM(Z737:Z747)</f>
        <v>7.1952927472186277E-4</v>
      </c>
      <c r="AA748" s="149"/>
      <c r="AB748" s="150"/>
      <c r="AC748" s="150"/>
      <c r="AD748" s="152"/>
      <c r="AE748" s="153"/>
      <c r="AF748" s="158"/>
      <c r="AG748" s="154">
        <f xml:space="preserve"> SUM(AG737:AG747)</f>
        <v>1.9116202241465994E-3</v>
      </c>
      <c r="AH748" s="281">
        <f xml:space="preserve"> SUM(AH737:AH747)</f>
        <v>1.7635578593058802E-3</v>
      </c>
      <c r="AI748" s="224"/>
      <c r="AJ748" s="74"/>
      <c r="AK748" s="66"/>
    </row>
    <row r="749" spans="1:37" s="30" customFormat="1" ht="12" customHeight="1" x14ac:dyDescent="0.2">
      <c r="A749" s="1"/>
      <c r="B749" s="32"/>
      <c r="C749" s="52"/>
      <c r="D749" s="1"/>
      <c r="E749" s="1"/>
      <c r="F749" s="2"/>
      <c r="G749" s="2"/>
      <c r="H749" s="24"/>
      <c r="I749" s="15"/>
      <c r="J749" s="18"/>
      <c r="K749" s="32"/>
      <c r="L749" s="1"/>
      <c r="M749" s="261"/>
      <c r="N749" s="108"/>
      <c r="O749" s="36"/>
      <c r="P749" s="273"/>
      <c r="Q749" s="7"/>
      <c r="R749" s="10"/>
      <c r="S749" s="285"/>
      <c r="T749" s="37"/>
      <c r="U749" s="285"/>
      <c r="V749" s="24"/>
      <c r="W749" s="1"/>
      <c r="X749" s="1"/>
      <c r="Y749" s="53"/>
      <c r="Z749" s="1"/>
      <c r="AA749" s="3"/>
      <c r="AB749" s="2"/>
      <c r="AC749" s="12"/>
      <c r="AD749" s="63"/>
      <c r="AE749" s="60"/>
      <c r="AF749" s="62"/>
      <c r="AG749" s="73"/>
      <c r="AH749" s="300"/>
      <c r="AI749" s="76"/>
      <c r="AJ749" s="74"/>
      <c r="AK749" s="66"/>
    </row>
    <row r="750" spans="1:37" s="30" customFormat="1" ht="12" customHeight="1" x14ac:dyDescent="0.2">
      <c r="A750" s="149" t="s">
        <v>272</v>
      </c>
      <c r="B750" s="149"/>
      <c r="C750" s="149"/>
      <c r="D750" s="149"/>
      <c r="E750" s="149" t="s">
        <v>298</v>
      </c>
      <c r="F750" s="150"/>
      <c r="G750" s="150"/>
      <c r="H750" s="151"/>
      <c r="I750" s="152"/>
      <c r="J750" s="153"/>
      <c r="K750" s="149"/>
      <c r="L750" s="149"/>
      <c r="M750" s="270"/>
      <c r="N750" s="173">
        <f t="shared" ref="N750:U750" si="355">N716+N736+N748</f>
        <v>2430496.4170499425</v>
      </c>
      <c r="O750" s="154">
        <f t="shared" si="355"/>
        <v>1.4715549247746904E-2</v>
      </c>
      <c r="P750" s="281">
        <f t="shared" si="355"/>
        <v>1.3569348725497166E-2</v>
      </c>
      <c r="Q750" s="155">
        <f t="shared" si="355"/>
        <v>-209174729.40434632</v>
      </c>
      <c r="R750" s="156">
        <f t="shared" si="355"/>
        <v>-126.64577533794164</v>
      </c>
      <c r="S750" s="294">
        <f t="shared" si="355"/>
        <v>-116.78128089134142</v>
      </c>
      <c r="T750" s="156">
        <f t="shared" si="355"/>
        <v>-395.4026365010123</v>
      </c>
      <c r="U750" s="294">
        <f t="shared" si="355"/>
        <v>137.13789429302548</v>
      </c>
      <c r="V750" s="149"/>
      <c r="W750" s="149"/>
      <c r="X750" s="149"/>
      <c r="Y750" s="157">
        <f>Y716+Y736+Y748</f>
        <v>1.2191248307490904E-2</v>
      </c>
      <c r="Z750" s="157">
        <f>Z716+Z736+Z748</f>
        <v>9.0813156165989138E-3</v>
      </c>
      <c r="AA750" s="149">
        <v>165165185.21536493</v>
      </c>
      <c r="AB750" s="150"/>
      <c r="AC750" s="150"/>
      <c r="AD750" s="152"/>
      <c r="AE750" s="153"/>
      <c r="AF750" s="158"/>
      <c r="AG750" s="154">
        <f>AG716+AG736+AG748</f>
        <v>-4.508487566036265E-3</v>
      </c>
      <c r="AH750" s="281">
        <f>AH716+AH736+AH748</f>
        <v>-4.159287802165644E-3</v>
      </c>
      <c r="AI750" s="224">
        <v>166322620.40214756</v>
      </c>
      <c r="AJ750" s="74"/>
      <c r="AK750" s="66"/>
    </row>
    <row r="751" spans="1:37" ht="12" hidden="1" customHeight="1" x14ac:dyDescent="0.2">
      <c r="M751" s="261"/>
      <c r="N751" s="108"/>
      <c r="O751" s="36"/>
      <c r="P751" s="273"/>
      <c r="S751" s="285"/>
      <c r="T751" s="37"/>
      <c r="U751" s="285"/>
      <c r="V751" s="24"/>
      <c r="W751" s="1"/>
      <c r="X751" s="1"/>
      <c r="Y751" s="53"/>
      <c r="Z751" s="1"/>
      <c r="AA751" s="3"/>
      <c r="AB751" s="2"/>
      <c r="AD751" s="65"/>
      <c r="AG751" s="73"/>
      <c r="AH751" s="300"/>
      <c r="AJ751" s="74"/>
      <c r="AK751" s="66"/>
    </row>
    <row r="752" spans="1:37" ht="12" hidden="1" customHeight="1" x14ac:dyDescent="0.2">
      <c r="A752" s="30"/>
      <c r="B752" s="121">
        <v>24498</v>
      </c>
      <c r="C752" s="121" t="s">
        <v>153</v>
      </c>
      <c r="D752" s="121" t="str">
        <f>_xll.BDP(C752,$D$11)</f>
        <v>NOK</v>
      </c>
      <c r="E752" s="121" t="s">
        <v>347</v>
      </c>
      <c r="F752" s="122">
        <f>_xll.BDP(C752,$F$11)</f>
        <v>212.2</v>
      </c>
      <c r="G752" s="122">
        <f>_xll.BDP(C752,$G$11)</f>
        <v>211.6</v>
      </c>
      <c r="H752" s="123">
        <f t="shared" ref="H752:H783" si="356">IF(OR(OR(G752="#N/A N/A",G752="#N/A Real Time"),OR(F752="#N/A N/A",F752="#N/A Real Time")),0,  G752 - F752)</f>
        <v>-0.59999999999999432</v>
      </c>
      <c r="I752" s="124">
        <f t="shared" ref="I752:I783" si="357">IF(OR(F752=0,F752="#N/A N/A"),0,H752 / F752*100)</f>
        <v>-0.28275212064090216</v>
      </c>
      <c r="J752" s="125">
        <v>12936</v>
      </c>
      <c r="K752" s="121" t="str">
        <f>CONCATENATE(D816,D752, " Curncy")</f>
        <v>EURNOK Curncy</v>
      </c>
      <c r="L752" s="121">
        <f>IF(D752 = D816,1,_xll.BDP(K752,$L$11))</f>
        <v>1</v>
      </c>
      <c r="M752" s="264">
        <f>IF(D752 = D816,1,_xll.BDP(K752,$M$11)*L752)</f>
        <v>9.6803000000000008</v>
      </c>
      <c r="N752" s="127">
        <f t="shared" ref="N752:N783" si="358">H752*J752*V752/M752</f>
        <v>-801.79333285124699</v>
      </c>
      <c r="O752" s="128">
        <f>N752 / AA815</f>
        <v>-5.7470150400497839E-5</v>
      </c>
      <c r="P752" s="276">
        <f>N752 / AA816</f>
        <v>-4.4763749754639661E-6</v>
      </c>
      <c r="Q752" s="129">
        <f t="shared" ref="Q752:Q783" si="359">IF(J752=0,0,G752*J752*V752/M752)</f>
        <v>282765.78205220914</v>
      </c>
      <c r="R752" s="130">
        <f>Q752 / AA815*100</f>
        <v>2.0267806374575765</v>
      </c>
      <c r="S752" s="286">
        <f>Q752 / AA816*100</f>
        <v>0.15786682413469738</v>
      </c>
      <c r="T752" s="130">
        <f t="shared" ref="T752:T783" si="360">IF(S752&lt;0,R752,0)</f>
        <v>0</v>
      </c>
      <c r="U752" s="286">
        <f t="shared" ref="U752:U783" si="361">IF(S752&gt;0,R752,0)</f>
        <v>2.0267806374575765</v>
      </c>
      <c r="V752" s="121">
        <f t="shared" ref="V752:V783" si="362">IF(EXACT(D752,UPPER(D752)),1,0.01)/X752</f>
        <v>1</v>
      </c>
      <c r="W752" s="121">
        <v>0</v>
      </c>
      <c r="X752" s="121">
        <v>1</v>
      </c>
      <c r="Y752" s="128">
        <f t="shared" ref="Y752:Y783" si="363">IF(AND(S752&lt;0,O752&gt;0),O752,0)</f>
        <v>0</v>
      </c>
      <c r="Z752" s="128">
        <f t="shared" ref="Z752:Z783" si="364">IF(AND(S752&gt;0,O752&gt;0),O752,0)</f>
        <v>0</v>
      </c>
      <c r="AA752" s="3"/>
      <c r="AB752" s="131">
        <f>_xll.BDH(C752,$AB$11,$D$1,$D$1)</f>
        <v>215.4</v>
      </c>
      <c r="AC752" s="131">
        <f t="shared" ref="AC752:AC783" si="365">IF(OR(OR(F752="#N/A N/A",F752="#N/A Real Time"),OR(AB752="#N/A N/A",AB752="#N/A Real Time")),0,  F752 - AB752)</f>
        <v>-3.2000000000000171</v>
      </c>
      <c r="AD752" s="191">
        <f t="shared" ref="AD752:AD783" si="366">IF(OR(AB752=0,AB752="#N/A N/A"),0,AC752 / AB752*100)</f>
        <v>-1.4856081708449476</v>
      </c>
      <c r="AE752" s="133">
        <v>12936</v>
      </c>
      <c r="AF752" s="134">
        <f>IF(D752 = D816,1,_xll.BDP(K752,$AF$11)*L752)</f>
        <v>9.6952999999999996</v>
      </c>
      <c r="AG752" s="135">
        <f>AC752*AE752*V752/AF752 / AI815</f>
        <v>-3.0576125037503927E-4</v>
      </c>
      <c r="AH752" s="301">
        <f>AC752*AE752*V752/AF752 / AI816</f>
        <v>-2.3682389020232377E-5</v>
      </c>
      <c r="AJ752" s="74"/>
      <c r="AK752" s="66"/>
    </row>
    <row r="753" spans="1:37" ht="12" hidden="1" customHeight="1" x14ac:dyDescent="0.2">
      <c r="A753" s="30"/>
      <c r="B753" s="121">
        <v>27226</v>
      </c>
      <c r="C753" s="121" t="s">
        <v>216</v>
      </c>
      <c r="D753" s="121" t="str">
        <f>_xll.BDP(C753,$D$11)</f>
        <v>DKK</v>
      </c>
      <c r="E753" s="121" t="s">
        <v>346</v>
      </c>
      <c r="F753" s="122">
        <f>_xll.BDP(C753,$F$11)</f>
        <v>136.4</v>
      </c>
      <c r="G753" s="122">
        <f>_xll.BDP(C753,$G$11)</f>
        <v>135.6</v>
      </c>
      <c r="H753" s="123">
        <f t="shared" si="356"/>
        <v>-0.80000000000001137</v>
      </c>
      <c r="I753" s="124">
        <f t="shared" si="357"/>
        <v>-0.58651026392962713</v>
      </c>
      <c r="J753" s="125">
        <v>-8309</v>
      </c>
      <c r="K753" s="121" t="str">
        <f>CONCATENATE(D816,D753, " Curncy")</f>
        <v>EURDKK Curncy</v>
      </c>
      <c r="L753" s="121">
        <f>IF(D753 = D816,1,_xll.BDP(K753,$L$11))</f>
        <v>1</v>
      </c>
      <c r="M753" s="264">
        <f>IF(D753 = D816,1,_xll.BDP(K753,$M$11)*L753)</f>
        <v>7.4485999999999999</v>
      </c>
      <c r="N753" s="127">
        <f t="shared" si="358"/>
        <v>892.40931181699841</v>
      </c>
      <c r="O753" s="128">
        <f>N753 / AA815</f>
        <v>6.3965233019021235E-5</v>
      </c>
      <c r="P753" s="276">
        <f>N753 / AA816</f>
        <v>4.982279781602724E-6</v>
      </c>
      <c r="Q753" s="129">
        <f t="shared" si="359"/>
        <v>-151263.37835297908</v>
      </c>
      <c r="R753" s="130">
        <f>Q753 / AA815*100</f>
        <v>-1.0842106996723946</v>
      </c>
      <c r="S753" s="286">
        <f>Q753 / AA816*100</f>
        <v>-8.444964229816497E-2</v>
      </c>
      <c r="T753" s="130">
        <f t="shared" si="360"/>
        <v>-1.0842106996723946</v>
      </c>
      <c r="U753" s="286">
        <f t="shared" si="361"/>
        <v>0</v>
      </c>
      <c r="V753" s="121">
        <f t="shared" si="362"/>
        <v>1</v>
      </c>
      <c r="W753" s="121">
        <v>0</v>
      </c>
      <c r="X753" s="121">
        <v>1</v>
      </c>
      <c r="Y753" s="128">
        <f t="shared" si="363"/>
        <v>6.3965233019021235E-5</v>
      </c>
      <c r="Z753" s="128">
        <f t="shared" si="364"/>
        <v>0</v>
      </c>
      <c r="AA753" s="3"/>
      <c r="AB753" s="131">
        <f>_xll.BDH(C753,$AB$11,$D$1,$D$1)</f>
        <v>133.5</v>
      </c>
      <c r="AC753" s="131">
        <f t="shared" si="365"/>
        <v>2.9000000000000057</v>
      </c>
      <c r="AD753" s="191">
        <f t="shared" si="366"/>
        <v>2.172284644194761</v>
      </c>
      <c r="AE753" s="133">
        <v>-8309</v>
      </c>
      <c r="AF753" s="134">
        <f>IF(D753 = D816,1,_xll.BDP(K753,$AF$11)*L753)</f>
        <v>7.4512999999999998</v>
      </c>
      <c r="AG753" s="135">
        <f>AC753*AE753*V753/AF753 / AI815</f>
        <v>-2.3158393028936043E-4</v>
      </c>
      <c r="AH753" s="301">
        <f>AC753*AE753*V753/AF753 / AI816</f>
        <v>-1.7937069269634084E-5</v>
      </c>
      <c r="AJ753" s="74"/>
      <c r="AK753" s="66"/>
    </row>
    <row r="754" spans="1:37" ht="12" hidden="1" customHeight="1" x14ac:dyDescent="0.2">
      <c r="A754" s="30"/>
      <c r="B754" s="121">
        <v>2096</v>
      </c>
      <c r="C754" s="121" t="s">
        <v>225</v>
      </c>
      <c r="D754" s="121" t="str">
        <f>_xll.BDP(C754,$D$11)</f>
        <v>EUR</v>
      </c>
      <c r="E754" s="121" t="s">
        <v>345</v>
      </c>
      <c r="F754" s="122">
        <f>_xll.BDP(C754,$F$11)</f>
        <v>89.28</v>
      </c>
      <c r="G754" s="122">
        <f>_xll.BDP(C754,$G$11)</f>
        <v>87.69</v>
      </c>
      <c r="H754" s="123">
        <f t="shared" si="356"/>
        <v>-1.5900000000000034</v>
      </c>
      <c r="I754" s="124">
        <f t="shared" si="357"/>
        <v>-1.7809139784946275</v>
      </c>
      <c r="J754" s="125">
        <v>-2269</v>
      </c>
      <c r="K754" s="121" t="str">
        <f>CONCATENATE(D816,D754, " Curncy")</f>
        <v>EUREUR Curncy</v>
      </c>
      <c r="L754" s="121">
        <f>IF(D754 = D816,1,_xll.BDP(K754,$L$11))</f>
        <v>1</v>
      </c>
      <c r="M754" s="264">
        <f>IF(D754 = D816,1,_xll.BDP(K754,$M$11)*L754)</f>
        <v>1</v>
      </c>
      <c r="N754" s="127">
        <f t="shared" si="358"/>
        <v>3607.7100000000078</v>
      </c>
      <c r="O754" s="128">
        <f>N754 / AA815</f>
        <v>2.5858987323338907E-4</v>
      </c>
      <c r="P754" s="276">
        <f>N754 / AA816</f>
        <v>2.0141677538402874E-5</v>
      </c>
      <c r="Q754" s="129">
        <f t="shared" si="359"/>
        <v>-198968.61</v>
      </c>
      <c r="R754" s="130">
        <f>Q754 / AA815*100</f>
        <v>-1.4261475461531976</v>
      </c>
      <c r="S754" s="286">
        <f>Q754 / AA816*100</f>
        <v>-0.11108325178254992</v>
      </c>
      <c r="T754" s="130">
        <f t="shared" si="360"/>
        <v>-1.4261475461531976</v>
      </c>
      <c r="U754" s="286">
        <f t="shared" si="361"/>
        <v>0</v>
      </c>
      <c r="V754" s="121">
        <f t="shared" si="362"/>
        <v>1</v>
      </c>
      <c r="W754" s="121">
        <v>0</v>
      </c>
      <c r="X754" s="121">
        <v>1</v>
      </c>
      <c r="Y754" s="128">
        <f t="shared" si="363"/>
        <v>2.5858987323338907E-4</v>
      </c>
      <c r="Z754" s="128">
        <f t="shared" si="364"/>
        <v>0</v>
      </c>
      <c r="AA754" s="3"/>
      <c r="AB754" s="131">
        <f>_xll.BDH(C754,$AB$11,$D$1,$D$1)</f>
        <v>86.92</v>
      </c>
      <c r="AC754" s="131">
        <f t="shared" si="365"/>
        <v>2.3599999999999994</v>
      </c>
      <c r="AD754" s="191">
        <f t="shared" si="366"/>
        <v>2.7151403589507588</v>
      </c>
      <c r="AE754" s="133">
        <v>-2269</v>
      </c>
      <c r="AF754" s="134">
        <f>IF(D754 = D816,1,_xll.BDP(K754,$AF$11)*L754)</f>
        <v>1</v>
      </c>
      <c r="AG754" s="135">
        <f>AC754*AE754*V754/AF754 / AI815</f>
        <v>-3.8347778595821682E-4</v>
      </c>
      <c r="AH754" s="301">
        <f>AC754*AE754*V754/AF754 / AI816</f>
        <v>-2.9701834671792256E-5</v>
      </c>
      <c r="AJ754" s="74"/>
      <c r="AK754" s="66"/>
    </row>
    <row r="755" spans="1:37" ht="12" hidden="1" customHeight="1" x14ac:dyDescent="0.2">
      <c r="A755" s="30"/>
      <c r="B755" s="121">
        <v>21355</v>
      </c>
      <c r="C755" s="121" t="s">
        <v>136</v>
      </c>
      <c r="D755" s="121" t="str">
        <f>_xll.BDP(C755,$D$11)</f>
        <v>CHF</v>
      </c>
      <c r="E755" s="121" t="s">
        <v>344</v>
      </c>
      <c r="F755" s="122">
        <f>_xll.BDP(C755,$F$11)</f>
        <v>21.25</v>
      </c>
      <c r="G755" s="122">
        <f>_xll.BDP(C755,$G$11)</f>
        <v>21.1</v>
      </c>
      <c r="H755" s="123">
        <f t="shared" si="356"/>
        <v>-0.14999999999999858</v>
      </c>
      <c r="I755" s="124">
        <f t="shared" si="357"/>
        <v>-0.70588235294116985</v>
      </c>
      <c r="J755" s="125">
        <v>-8029</v>
      </c>
      <c r="K755" s="121" t="str">
        <f>CONCATENATE(D816,D755, " Curncy")</f>
        <v>EURCHF Curncy</v>
      </c>
      <c r="L755" s="121">
        <f>IF(D755 = D816,1,_xll.BDP(K755,$L$11))</f>
        <v>1</v>
      </c>
      <c r="M755" s="264">
        <f>IF(D755 = D816,1,_xll.BDP(K755,$M$11)*L755)</f>
        <v>1.1758599999999999</v>
      </c>
      <c r="N755" s="127">
        <f t="shared" si="358"/>
        <v>1024.2290748898581</v>
      </c>
      <c r="O755" s="128">
        <f>N755 / AA815</f>
        <v>7.3413679768528857E-5</v>
      </c>
      <c r="P755" s="276">
        <f>N755 / AA816</f>
        <v>5.7182234026260883E-6</v>
      </c>
      <c r="Q755" s="129">
        <f t="shared" si="359"/>
        <v>-144074.88986784144</v>
      </c>
      <c r="R755" s="130">
        <f>Q755 / AA815*100</f>
        <v>-1.0326857620773158</v>
      </c>
      <c r="S755" s="286">
        <f>Q755 / AA816*100</f>
        <v>-8.0436342530274416E-2</v>
      </c>
      <c r="T755" s="130">
        <f t="shared" si="360"/>
        <v>-1.0326857620773158</v>
      </c>
      <c r="U755" s="286">
        <f t="shared" si="361"/>
        <v>0</v>
      </c>
      <c r="V755" s="121">
        <f t="shared" si="362"/>
        <v>1</v>
      </c>
      <c r="W755" s="121">
        <v>0</v>
      </c>
      <c r="X755" s="121">
        <v>1</v>
      </c>
      <c r="Y755" s="128">
        <f t="shared" si="363"/>
        <v>7.3413679768528857E-5</v>
      </c>
      <c r="Z755" s="128">
        <f t="shared" si="364"/>
        <v>0</v>
      </c>
      <c r="AA755" s="3"/>
      <c r="AB755" s="131">
        <f>_xll.BDH(C755,$AB$11,$D$1,$D$1)</f>
        <v>20.78</v>
      </c>
      <c r="AC755" s="131">
        <f t="shared" si="365"/>
        <v>0.46999999999999886</v>
      </c>
      <c r="AD755" s="191">
        <f t="shared" si="366"/>
        <v>2.261790182868137</v>
      </c>
      <c r="AE755" s="133">
        <v>-8029</v>
      </c>
      <c r="AF755" s="134">
        <f>IF(D755 = D816,1,_xll.BDP(K755,$AF$11)*L755)</f>
        <v>1.1754599999999999</v>
      </c>
      <c r="AG755" s="135">
        <f>AC755*AE755*V755/AF755 / AI815</f>
        <v>-2.2990328313666109E-4</v>
      </c>
      <c r="AH755" s="301">
        <f>AC755*AE755*V755/AF755 / AI816</f>
        <v>-1.780689666068788E-5</v>
      </c>
      <c r="AJ755" s="74"/>
      <c r="AK755" s="66"/>
    </row>
    <row r="756" spans="1:37" s="30" customFormat="1" ht="12" hidden="1" customHeight="1" x14ac:dyDescent="0.2">
      <c r="B756" s="121">
        <v>10264</v>
      </c>
      <c r="C756" s="121" t="s">
        <v>126</v>
      </c>
      <c r="D756" s="121" t="str">
        <f>_xll.BDP(C756,$D$11)</f>
        <v>GBp</v>
      </c>
      <c r="E756" s="121" t="s">
        <v>475</v>
      </c>
      <c r="F756" s="122">
        <f>_xll.BDP(C756,$F$11)</f>
        <v>380.6</v>
      </c>
      <c r="G756" s="122">
        <f>_xll.BDP(C756,$G$11)</f>
        <v>377.2</v>
      </c>
      <c r="H756" s="123">
        <f t="shared" si="356"/>
        <v>-3.4000000000000341</v>
      </c>
      <c r="I756" s="124">
        <f t="shared" si="357"/>
        <v>-0.89332632685234725</v>
      </c>
      <c r="J756" s="125">
        <v>-90706</v>
      </c>
      <c r="K756" s="121" t="str">
        <f>CONCATENATE(D816,D756, " Curncy")</f>
        <v>EURGBp Curncy</v>
      </c>
      <c r="L756" s="121">
        <f>IF(D756 = D816,1,_xll.BDP(K756,$L$11))</f>
        <v>1</v>
      </c>
      <c r="M756" s="264">
        <f>IF(D756 = D816,1,_xll.BDP(K756,$M$11)*L756)</f>
        <v>0.87560000000000004</v>
      </c>
      <c r="N756" s="127">
        <f t="shared" si="358"/>
        <v>3522.1608040201359</v>
      </c>
      <c r="O756" s="128">
        <f>N756 / AA815</f>
        <v>2.524579624801264E-4</v>
      </c>
      <c r="P756" s="276">
        <f>N756 / AA816</f>
        <v>1.9664060346584182E-5</v>
      </c>
      <c r="Q756" s="129">
        <f t="shared" si="359"/>
        <v>-390752.66331658285</v>
      </c>
      <c r="R756" s="130">
        <f>Q756 / AA815*100</f>
        <v>-2.8007983366912561</v>
      </c>
      <c r="S756" s="286">
        <f>Q756 / AA816*100</f>
        <v>-0.21815539890386701</v>
      </c>
      <c r="T756" s="130">
        <f t="shared" si="360"/>
        <v>-2.8007983366912561</v>
      </c>
      <c r="U756" s="286">
        <f t="shared" si="361"/>
        <v>0</v>
      </c>
      <c r="V756" s="121">
        <f t="shared" si="362"/>
        <v>0.01</v>
      </c>
      <c r="W756" s="121">
        <v>0</v>
      </c>
      <c r="X756" s="121">
        <v>1</v>
      </c>
      <c r="Y756" s="128">
        <f t="shared" si="363"/>
        <v>2.524579624801264E-4</v>
      </c>
      <c r="Z756" s="128">
        <f t="shared" si="364"/>
        <v>0</v>
      </c>
      <c r="AA756" s="3"/>
      <c r="AB756" s="131">
        <f>_xll.BDH(C756,$AB$11,$D$1,$D$1)</f>
        <v>375.6</v>
      </c>
      <c r="AC756" s="131">
        <f t="shared" si="365"/>
        <v>5</v>
      </c>
      <c r="AD756" s="191">
        <f t="shared" si="366"/>
        <v>1.331203407880724</v>
      </c>
      <c r="AE756" s="133">
        <v>-90706</v>
      </c>
      <c r="AF756" s="134">
        <f>IF(D756 = D816,1,_xll.BDP(K756,$AF$11)*L756)</f>
        <v>0.876</v>
      </c>
      <c r="AG756" s="135">
        <f>AC756*AE756*V756/AF756 / AI815</f>
        <v>-3.7076235002222996E-4</v>
      </c>
      <c r="AH756" s="301">
        <f>AC756*AE756*V756/AF756 / AI816</f>
        <v>-2.871697507945176E-5</v>
      </c>
      <c r="AI756" s="76"/>
      <c r="AJ756" s="74"/>
      <c r="AK756" s="66"/>
    </row>
    <row r="757" spans="1:37" s="30" customFormat="1" ht="12" hidden="1" customHeight="1" x14ac:dyDescent="0.2">
      <c r="B757" s="121">
        <v>6366</v>
      </c>
      <c r="C757" s="121" t="s">
        <v>122</v>
      </c>
      <c r="D757" s="121" t="str">
        <f>_xll.BDP(C757,$D$11)</f>
        <v>GBp</v>
      </c>
      <c r="E757" s="121" t="s">
        <v>479</v>
      </c>
      <c r="F757" s="122">
        <f>_xll.BDP(C757,$F$11)</f>
        <v>3789</v>
      </c>
      <c r="G757" s="122">
        <f>_xll.BDP(C757,$G$11)</f>
        <v>3763</v>
      </c>
      <c r="H757" s="123">
        <f t="shared" si="356"/>
        <v>-26</v>
      </c>
      <c r="I757" s="124">
        <f t="shared" si="357"/>
        <v>-0.68619688572182636</v>
      </c>
      <c r="J757" s="125">
        <v>-7517</v>
      </c>
      <c r="K757" s="121" t="str">
        <f>CONCATENATE(D816,D757, " Curncy")</f>
        <v>EURGBp Curncy</v>
      </c>
      <c r="L757" s="121">
        <f>IF(D757 = D816,1,_xll.BDP(K757,$L$11))</f>
        <v>1</v>
      </c>
      <c r="M757" s="264">
        <f>IF(D757 = D816,1,_xll.BDP(K757,$M$11)*L757)</f>
        <v>0.87560000000000004</v>
      </c>
      <c r="N757" s="127">
        <f t="shared" si="358"/>
        <v>2232.0922795797169</v>
      </c>
      <c r="O757" s="128">
        <f>N757 / AA815</f>
        <v>1.5998970527612925E-4</v>
      </c>
      <c r="P757" s="276">
        <f>N757 / AA816</f>
        <v>1.2461667631614833E-5</v>
      </c>
      <c r="Q757" s="129">
        <f t="shared" si="359"/>
        <v>-323052.4326176336</v>
      </c>
      <c r="R757" s="130">
        <f>Q757 / AA815*100</f>
        <v>-2.3155433113618238</v>
      </c>
      <c r="S757" s="286">
        <f>Q757 / AA816*100</f>
        <v>-0.18035867422217927</v>
      </c>
      <c r="T757" s="130">
        <f t="shared" si="360"/>
        <v>-2.3155433113618238</v>
      </c>
      <c r="U757" s="286">
        <f t="shared" si="361"/>
        <v>0</v>
      </c>
      <c r="V757" s="121">
        <f t="shared" si="362"/>
        <v>0.01</v>
      </c>
      <c r="W757" s="121">
        <v>0</v>
      </c>
      <c r="X757" s="121">
        <v>1</v>
      </c>
      <c r="Y757" s="128">
        <f t="shared" si="363"/>
        <v>1.5998970527612925E-4</v>
      </c>
      <c r="Z757" s="128">
        <f t="shared" si="364"/>
        <v>0</v>
      </c>
      <c r="AA757" s="3"/>
      <c r="AB757" s="131">
        <f>_xll.BDH(C757,$AB$11,$D$1,$D$1)</f>
        <v>3774</v>
      </c>
      <c r="AC757" s="131">
        <f t="shared" si="365"/>
        <v>15</v>
      </c>
      <c r="AD757" s="191">
        <f t="shared" si="366"/>
        <v>0.39745627980922094</v>
      </c>
      <c r="AE757" s="133">
        <v>-7517</v>
      </c>
      <c r="AF757" s="134">
        <f>IF(D757 = D816,1,_xll.BDP(K757,$AF$11)*L757)</f>
        <v>0.876</v>
      </c>
      <c r="AG757" s="135">
        <f>AC757*AE757*V757/AF757 / AI815</f>
        <v>-9.2177604076370992E-5</v>
      </c>
      <c r="AH757" s="301">
        <f>AC757*AE757*V757/AF757 / AI816</f>
        <v>-7.139511223256638E-6</v>
      </c>
      <c r="AI757" s="76"/>
      <c r="AJ757" s="74"/>
      <c r="AK757" s="66"/>
    </row>
    <row r="758" spans="1:37" s="30" customFormat="1" ht="12" hidden="1" customHeight="1" x14ac:dyDescent="0.2">
      <c r="B758" s="121">
        <v>7261</v>
      </c>
      <c r="C758" s="121" t="s">
        <v>513</v>
      </c>
      <c r="D758" s="121" t="str">
        <f>_xll.BDP(C758,$D$11)</f>
        <v>GBp</v>
      </c>
      <c r="E758" s="121" t="s">
        <v>514</v>
      </c>
      <c r="F758" s="122">
        <f>_xll.BDP(C758,$F$11)</f>
        <v>895</v>
      </c>
      <c r="G758" s="122">
        <f>_xll.BDP(C758,$G$11)</f>
        <v>889</v>
      </c>
      <c r="H758" s="123">
        <f t="shared" si="356"/>
        <v>-6</v>
      </c>
      <c r="I758" s="124">
        <f t="shared" si="357"/>
        <v>-0.67039106145251393</v>
      </c>
      <c r="J758" s="125">
        <v>-32386</v>
      </c>
      <c r="K758" s="121" t="str">
        <f>CONCATENATE(D816,D758, " Curncy")</f>
        <v>EURGBp Curncy</v>
      </c>
      <c r="L758" s="121">
        <f>IF(D758 = D816,1,_xll.BDP(K758,$L$11))</f>
        <v>1</v>
      </c>
      <c r="M758" s="264">
        <f>IF(D758 = D816,1,_xll.BDP(K758,$M$11)*L758)</f>
        <v>0.87560000000000004</v>
      </c>
      <c r="N758" s="127">
        <f t="shared" si="358"/>
        <v>2219.2325262677023</v>
      </c>
      <c r="O758" s="128">
        <f>N758 / AA815</f>
        <v>1.5906795658270141E-4</v>
      </c>
      <c r="P758" s="276">
        <f>N758 / AA816</f>
        <v>1.2389872225544499E-5</v>
      </c>
      <c r="Q758" s="129">
        <f t="shared" si="359"/>
        <v>-328816.28597533115</v>
      </c>
      <c r="R758" s="130">
        <f>Q758 / AA815*100</f>
        <v>-2.3568568900336921</v>
      </c>
      <c r="S758" s="286">
        <f>Q758 / AA816*100</f>
        <v>-0.18357660680848428</v>
      </c>
      <c r="T758" s="130">
        <f t="shared" si="360"/>
        <v>-2.3568568900336921</v>
      </c>
      <c r="U758" s="286">
        <f t="shared" si="361"/>
        <v>0</v>
      </c>
      <c r="V758" s="121">
        <f t="shared" si="362"/>
        <v>0.01</v>
      </c>
      <c r="W758" s="121">
        <v>0</v>
      </c>
      <c r="X758" s="121">
        <v>1</v>
      </c>
      <c r="Y758" s="128">
        <f t="shared" si="363"/>
        <v>1.5906795658270141E-4</v>
      </c>
      <c r="Z758" s="128">
        <f t="shared" si="364"/>
        <v>0</v>
      </c>
      <c r="AA758" s="3"/>
      <c r="AB758" s="131">
        <f>_xll.BDH(C758,$AB$11,$D$1,$D$1)</f>
        <v>900</v>
      </c>
      <c r="AC758" s="131">
        <f t="shared" si="365"/>
        <v>-5</v>
      </c>
      <c r="AD758" s="191">
        <f t="shared" si="366"/>
        <v>-0.55555555555555558</v>
      </c>
      <c r="AE758" s="133">
        <v>-32386</v>
      </c>
      <c r="AF758" s="134">
        <f>IF(D758 = D816,1,_xll.BDP(K758,$AF$11)*L758)</f>
        <v>0.876</v>
      </c>
      <c r="AG758" s="135">
        <f>AC758*AE758*V758/AF758 / AI815</f>
        <v>1.3237833735166296E-4</v>
      </c>
      <c r="AH758" s="301">
        <f>AC758*AE758*V758/AF758 / AI816</f>
        <v>1.025321318240386E-5</v>
      </c>
      <c r="AI758" s="76"/>
      <c r="AJ758" s="74"/>
      <c r="AK758" s="66"/>
    </row>
    <row r="759" spans="1:37" s="30" customFormat="1" ht="12" hidden="1" customHeight="1" x14ac:dyDescent="0.2">
      <c r="B759" s="121">
        <v>26358</v>
      </c>
      <c r="C759" s="121" t="s">
        <v>152</v>
      </c>
      <c r="D759" s="121" t="str">
        <f>_xll.BDP(C759,$D$11)</f>
        <v>NOK</v>
      </c>
      <c r="E759" s="121" t="s">
        <v>342</v>
      </c>
      <c r="F759" s="122">
        <f>_xll.BDP(C759,$F$11)</f>
        <v>38.6</v>
      </c>
      <c r="G759" s="122">
        <f>_xll.BDP(C759,$G$11)</f>
        <v>37.799999999999997</v>
      </c>
      <c r="H759" s="123">
        <f t="shared" si="356"/>
        <v>-0.80000000000000426</v>
      </c>
      <c r="I759" s="124">
        <f t="shared" si="357"/>
        <v>-2.0725388601036379</v>
      </c>
      <c r="J759" s="125">
        <v>152909</v>
      </c>
      <c r="K759" s="121" t="str">
        <f>CONCATENATE(D816,D759, " Curncy")</f>
        <v>EURNOK Curncy</v>
      </c>
      <c r="L759" s="121">
        <f>IF(D759 = D816,1,_xll.BDP(K759,$L$11))</f>
        <v>1</v>
      </c>
      <c r="M759" s="264">
        <f>IF(D759 = D816,1,_xll.BDP(K759,$M$11)*L759)</f>
        <v>9.6803000000000008</v>
      </c>
      <c r="N759" s="127">
        <f t="shared" si="358"/>
        <v>-12636.71580426233</v>
      </c>
      <c r="O759" s="128">
        <f>N759 / AA815</f>
        <v>-9.0576203129147121E-4</v>
      </c>
      <c r="P759" s="276">
        <f>N759 / AA816</f>
        <v>-7.0550198013113753E-5</v>
      </c>
      <c r="Q759" s="129">
        <f t="shared" si="359"/>
        <v>597084.82175139186</v>
      </c>
      <c r="R759" s="130">
        <f>Q759 / AA815*100</f>
        <v>4.2797255978521775</v>
      </c>
      <c r="S759" s="286">
        <f>Q759 / AA816*100</f>
        <v>0.33334968561196066</v>
      </c>
      <c r="T759" s="130">
        <f t="shared" si="360"/>
        <v>0</v>
      </c>
      <c r="U759" s="286">
        <f t="shared" si="361"/>
        <v>4.2797255978521775</v>
      </c>
      <c r="V759" s="121">
        <f t="shared" si="362"/>
        <v>1</v>
      </c>
      <c r="W759" s="121">
        <v>0</v>
      </c>
      <c r="X759" s="121">
        <v>1</v>
      </c>
      <c r="Y759" s="128">
        <f t="shared" si="363"/>
        <v>0</v>
      </c>
      <c r="Z759" s="128">
        <f t="shared" si="364"/>
        <v>0</v>
      </c>
      <c r="AA759" s="3"/>
      <c r="AB759" s="131">
        <f>_xll.BDH(C759,$AB$11,$D$1,$D$1)</f>
        <v>38.4</v>
      </c>
      <c r="AC759" s="131">
        <f t="shared" si="365"/>
        <v>0.20000000000000284</v>
      </c>
      <c r="AD759" s="191">
        <f t="shared" si="366"/>
        <v>0.52083333333334081</v>
      </c>
      <c r="AE759" s="133">
        <v>152909</v>
      </c>
      <c r="AF759" s="134">
        <f>IF(D759 = D816,1,_xll.BDP(K759,$AF$11)*L759)</f>
        <v>9.6952999999999996</v>
      </c>
      <c r="AG759" s="135">
        <f>AC759*AE759*V759/AF759 / AI815</f>
        <v>2.2588921920221327E-4</v>
      </c>
      <c r="AH759" s="301">
        <f>AC759*AE759*V759/AF759 / AI816</f>
        <v>1.7495991915462393E-5</v>
      </c>
      <c r="AI759" s="76"/>
      <c r="AJ759" s="74"/>
      <c r="AK759" s="66"/>
    </row>
    <row r="760" spans="1:37" s="30" customFormat="1" ht="12" hidden="1" customHeight="1" x14ac:dyDescent="0.2">
      <c r="B760" s="121">
        <v>24100</v>
      </c>
      <c r="C760" s="121" t="s">
        <v>515</v>
      </c>
      <c r="D760" s="121" t="str">
        <f>_xll.BDP(C760,$D$11)</f>
        <v>USD</v>
      </c>
      <c r="E760" s="121" t="s">
        <v>516</v>
      </c>
      <c r="F760" s="122">
        <f>_xll.BDP(C760,$F$11)</f>
        <v>227.68</v>
      </c>
      <c r="G760" s="122">
        <f>_xll.BDP(C760,$G$11)</f>
        <v>227.68</v>
      </c>
      <c r="H760" s="123">
        <f t="shared" si="356"/>
        <v>0</v>
      </c>
      <c r="I760" s="124">
        <f t="shared" si="357"/>
        <v>0</v>
      </c>
      <c r="J760" s="125">
        <v>-656</v>
      </c>
      <c r="K760" s="121" t="str">
        <f>CONCATENATE(D816,D760, " Curncy")</f>
        <v>EURUSD Curncy</v>
      </c>
      <c r="L760" s="121">
        <f>IF(D760 = D816,1,_xll.BDP(K760,$L$11))</f>
        <v>1</v>
      </c>
      <c r="M760" s="264">
        <f>IF(D760 = D816,1,_xll.BDP(K760,$M$11)*L760)</f>
        <v>1.2327999999999999</v>
      </c>
      <c r="N760" s="127">
        <f t="shared" si="358"/>
        <v>0</v>
      </c>
      <c r="O760" s="128">
        <f>N760 / AA815</f>
        <v>0</v>
      </c>
      <c r="P760" s="276">
        <f>N760 / AA816</f>
        <v>0</v>
      </c>
      <c r="Q760" s="129">
        <f t="shared" si="359"/>
        <v>-121153.5366645036</v>
      </c>
      <c r="R760" s="130">
        <f>Q760 / AA815*100</f>
        <v>-0.8683923510440329</v>
      </c>
      <c r="S760" s="286">
        <f>Q760 / AA816*100</f>
        <v>-6.7639457388024418E-2</v>
      </c>
      <c r="T760" s="130">
        <f t="shared" si="360"/>
        <v>-0.8683923510440329</v>
      </c>
      <c r="U760" s="286">
        <f t="shared" si="361"/>
        <v>0</v>
      </c>
      <c r="V760" s="121">
        <f t="shared" si="362"/>
        <v>1</v>
      </c>
      <c r="W760" s="121">
        <v>0</v>
      </c>
      <c r="X760" s="121">
        <v>1</v>
      </c>
      <c r="Y760" s="128">
        <f t="shared" si="363"/>
        <v>0</v>
      </c>
      <c r="Z760" s="128">
        <f t="shared" si="364"/>
        <v>0</v>
      </c>
      <c r="AA760" s="3"/>
      <c r="AB760" s="131">
        <f>_xll.BDH(C760,$AB$11,$D$1,$D$1)</f>
        <v>244.37</v>
      </c>
      <c r="AC760" s="131">
        <f t="shared" si="365"/>
        <v>-16.689999999999998</v>
      </c>
      <c r="AD760" s="191">
        <f t="shared" si="366"/>
        <v>-6.8298072594835695</v>
      </c>
      <c r="AE760" s="133">
        <v>-656</v>
      </c>
      <c r="AF760" s="134">
        <f>IF(D760 = D816,1,_xll.BDP(K760,$AF$11)*L760)</f>
        <v>1.2294</v>
      </c>
      <c r="AG760" s="135">
        <f>AC760*AE760*V760/AF760 / AI815</f>
        <v>6.3776499682149403E-4</v>
      </c>
      <c r="AH760" s="301">
        <f>AC760*AE760*V760/AF760 / AI816</f>
        <v>4.9397360652103357E-5</v>
      </c>
      <c r="AI760" s="76"/>
      <c r="AJ760" s="74"/>
      <c r="AK760" s="66"/>
    </row>
    <row r="761" spans="1:37" s="30" customFormat="1" ht="12" hidden="1" customHeight="1" x14ac:dyDescent="0.2">
      <c r="B761" s="121">
        <v>20173</v>
      </c>
      <c r="C761" s="121" t="s">
        <v>66</v>
      </c>
      <c r="D761" s="121" t="str">
        <f>_xll.BDP(C761,$D$11)</f>
        <v>USD</v>
      </c>
      <c r="E761" s="121" t="s">
        <v>341</v>
      </c>
      <c r="F761" s="122">
        <f>_xll.BDP(C761,$F$11)</f>
        <v>38.549999999999997</v>
      </c>
      <c r="G761" s="122">
        <f>_xll.BDP(C761,$G$11)</f>
        <v>38.549999999999997</v>
      </c>
      <c r="H761" s="123">
        <f t="shared" si="356"/>
        <v>0</v>
      </c>
      <c r="I761" s="124">
        <f t="shared" si="357"/>
        <v>0</v>
      </c>
      <c r="J761" s="125">
        <v>-8390</v>
      </c>
      <c r="K761" s="121" t="str">
        <f>CONCATENATE(D816,D761, " Curncy")</f>
        <v>EURUSD Curncy</v>
      </c>
      <c r="L761" s="121">
        <f>IF(D761 = D816,1,_xll.BDP(K761,$L$11))</f>
        <v>1</v>
      </c>
      <c r="M761" s="264">
        <f>IF(D761 = D816,1,_xll.BDP(K761,$M$11)*L761)</f>
        <v>1.2327999999999999</v>
      </c>
      <c r="N761" s="127">
        <f t="shared" si="358"/>
        <v>0</v>
      </c>
      <c r="O761" s="128">
        <f>N761 / AA815</f>
        <v>0</v>
      </c>
      <c r="P761" s="276">
        <f>N761 / AA816</f>
        <v>0</v>
      </c>
      <c r="Q761" s="129">
        <f t="shared" si="359"/>
        <v>-262357.64114211552</v>
      </c>
      <c r="R761" s="130">
        <f>Q761 / AA815*100</f>
        <v>-1.8805011812133041</v>
      </c>
      <c r="S761" s="286">
        <f>Q761 / AA816*100</f>
        <v>-0.14647305375488878</v>
      </c>
      <c r="T761" s="130">
        <f t="shared" si="360"/>
        <v>-1.8805011812133041</v>
      </c>
      <c r="U761" s="286">
        <f t="shared" si="361"/>
        <v>0</v>
      </c>
      <c r="V761" s="121">
        <f t="shared" si="362"/>
        <v>1</v>
      </c>
      <c r="W761" s="121">
        <v>0</v>
      </c>
      <c r="X761" s="121">
        <v>1</v>
      </c>
      <c r="Y761" s="128">
        <f t="shared" si="363"/>
        <v>0</v>
      </c>
      <c r="Z761" s="128">
        <f t="shared" si="364"/>
        <v>0</v>
      </c>
      <c r="AA761" s="3"/>
      <c r="AB761" s="131">
        <f>_xll.BDH(C761,$AB$11,$D$1,$D$1)</f>
        <v>40.6</v>
      </c>
      <c r="AC761" s="131">
        <f t="shared" si="365"/>
        <v>-2.0500000000000043</v>
      </c>
      <c r="AD761" s="191">
        <f t="shared" si="366"/>
        <v>-5.0492610837438532</v>
      </c>
      <c r="AE761" s="133">
        <v>-8390</v>
      </c>
      <c r="AF761" s="134">
        <f>IF(D761 = D816,1,_xll.BDP(K761,$AF$11)*L761)</f>
        <v>1.2294</v>
      </c>
      <c r="AG761" s="135">
        <f>AC761*AE761*V761/AF761 / AI815</f>
        <v>1.0018814266275365E-3</v>
      </c>
      <c r="AH761" s="301">
        <f>AC761*AE761*V761/AF761 / AI816</f>
        <v>7.7599583558857866E-5</v>
      </c>
      <c r="AI761" s="76"/>
      <c r="AJ761" s="74"/>
      <c r="AK761" s="66"/>
    </row>
    <row r="762" spans="1:37" s="30" customFormat="1" ht="12" hidden="1" customHeight="1" x14ac:dyDescent="0.2">
      <c r="A762" s="121"/>
      <c r="B762" s="121">
        <v>19435</v>
      </c>
      <c r="C762" s="121" t="s">
        <v>772</v>
      </c>
      <c r="D762" s="121" t="str">
        <f>_xll.BDP(C762,$D$11)</f>
        <v>EUR</v>
      </c>
      <c r="E762" s="121" t="s">
        <v>804</v>
      </c>
      <c r="F762" s="122">
        <f>_xll.BDP(C762,$F$11)</f>
        <v>10.029999999999999</v>
      </c>
      <c r="G762" s="122">
        <f>_xll.BDP(C762,$G$11)</f>
        <v>9.8140000000000001</v>
      </c>
      <c r="H762" s="123">
        <f t="shared" si="356"/>
        <v>-0.2159999999999993</v>
      </c>
      <c r="I762" s="124">
        <f t="shared" si="357"/>
        <v>-2.1535393818544297</v>
      </c>
      <c r="J762" s="125">
        <v>-20733</v>
      </c>
      <c r="K762" s="121" t="str">
        <f>CONCATENATE(D816,D762, " Curncy")</f>
        <v>EUREUR Curncy</v>
      </c>
      <c r="L762" s="121">
        <f>IF(D762 = D816,1,_xll.BDP(K762,$L$11))</f>
        <v>1</v>
      </c>
      <c r="M762" s="264">
        <f>IF(D762 = D816,1,_xll.BDP(K762,$M$11)*L762)</f>
        <v>1</v>
      </c>
      <c r="N762" s="127">
        <f t="shared" si="358"/>
        <v>4478.3279999999859</v>
      </c>
      <c r="O762" s="128">
        <f>N762 / AA815</f>
        <v>3.209931701321699E-4</v>
      </c>
      <c r="P762" s="276">
        <f>N762 / AA816</f>
        <v>2.5002297437210911E-5</v>
      </c>
      <c r="Q762" s="129">
        <f t="shared" si="359"/>
        <v>-203473.66200000001</v>
      </c>
      <c r="R762" s="130">
        <f>Q762 / AA815*100</f>
        <v>-1.4584384128134842</v>
      </c>
      <c r="S762" s="286">
        <f>Q762 / AA816*100</f>
        <v>-0.11359840141147623</v>
      </c>
      <c r="T762" s="130">
        <f t="shared" si="360"/>
        <v>-1.4584384128134842</v>
      </c>
      <c r="U762" s="286">
        <f t="shared" si="361"/>
        <v>0</v>
      </c>
      <c r="V762" s="121">
        <f t="shared" si="362"/>
        <v>1</v>
      </c>
      <c r="W762" s="121">
        <v>0</v>
      </c>
      <c r="X762" s="121">
        <v>1</v>
      </c>
      <c r="Y762" s="128">
        <f t="shared" si="363"/>
        <v>3.209931701321699E-4</v>
      </c>
      <c r="Z762" s="128">
        <f t="shared" si="364"/>
        <v>0</v>
      </c>
      <c r="AA762" s="121"/>
      <c r="AB762" s="131">
        <f>_xll.BDH(C762,$AB$11,$D$1,$D$1)</f>
        <v>9.9619999999999997</v>
      </c>
      <c r="AC762" s="131">
        <f t="shared" si="365"/>
        <v>6.7999999999999616E-2</v>
      </c>
      <c r="AD762" s="191">
        <f t="shared" si="366"/>
        <v>0.68259385665528627</v>
      </c>
      <c r="AE762" s="133">
        <v>-20733</v>
      </c>
      <c r="AF762" s="134">
        <f>IF(D762 = D816,1,_xll.BDP(K762,$AF$11)*L762)</f>
        <v>1</v>
      </c>
      <c r="AG762" s="135">
        <f>AC762*AE762*V762/AF762 / AI815</f>
        <v>-1.0096358727179025E-4</v>
      </c>
      <c r="AH762" s="301">
        <f>AC762*AE762*V762/AF762 / AI816</f>
        <v>-7.8200195339203522E-6</v>
      </c>
      <c r="AI762" s="136"/>
      <c r="AJ762" s="74"/>
      <c r="AK762" s="66"/>
    </row>
    <row r="763" spans="1:37" s="30" customFormat="1" ht="12" hidden="1" customHeight="1" x14ac:dyDescent="0.2">
      <c r="B763" s="121">
        <v>24308</v>
      </c>
      <c r="C763" s="121" t="s">
        <v>65</v>
      </c>
      <c r="D763" s="121" t="str">
        <f>_xll.BDP(C763,$D$11)</f>
        <v>USD</v>
      </c>
      <c r="E763" s="121" t="s">
        <v>340</v>
      </c>
      <c r="F763" s="122">
        <f>_xll.BDP(C763,$F$11)</f>
        <v>322.95999999999998</v>
      </c>
      <c r="G763" s="122">
        <f>_xll.BDP(C763,$G$11)</f>
        <v>322.95999999999998</v>
      </c>
      <c r="H763" s="123">
        <f t="shared" si="356"/>
        <v>0</v>
      </c>
      <c r="I763" s="124">
        <f t="shared" si="357"/>
        <v>0</v>
      </c>
      <c r="J763" s="125">
        <v>-525</v>
      </c>
      <c r="K763" s="121" t="str">
        <f>CONCATENATE(D816,D763, " Curncy")</f>
        <v>EURUSD Curncy</v>
      </c>
      <c r="L763" s="121">
        <f>IF(D763 = D816,1,_xll.BDP(K763,$L$11))</f>
        <v>1</v>
      </c>
      <c r="M763" s="264">
        <f>IF(D763 = D816,1,_xll.BDP(K763,$M$11)*L763)</f>
        <v>1.2327999999999999</v>
      </c>
      <c r="N763" s="127">
        <f t="shared" si="358"/>
        <v>0</v>
      </c>
      <c r="O763" s="128">
        <f>N763 / AA815</f>
        <v>0</v>
      </c>
      <c r="P763" s="276">
        <f>N763 / AA816</f>
        <v>0</v>
      </c>
      <c r="Q763" s="129">
        <f t="shared" si="359"/>
        <v>-137535.69110966905</v>
      </c>
      <c r="R763" s="130">
        <f>Q763 / AA815*100</f>
        <v>-0.98581473924222851</v>
      </c>
      <c r="S763" s="286">
        <f>Q763 / AA816*100</f>
        <v>-7.6785538204354867E-2</v>
      </c>
      <c r="T763" s="130">
        <f t="shared" si="360"/>
        <v>-0.98581473924222851</v>
      </c>
      <c r="U763" s="286">
        <f t="shared" si="361"/>
        <v>0</v>
      </c>
      <c r="V763" s="121">
        <f t="shared" si="362"/>
        <v>1</v>
      </c>
      <c r="W763" s="121">
        <v>0</v>
      </c>
      <c r="X763" s="121">
        <v>1</v>
      </c>
      <c r="Y763" s="128">
        <f t="shared" si="363"/>
        <v>0</v>
      </c>
      <c r="Z763" s="128">
        <f t="shared" si="364"/>
        <v>0</v>
      </c>
      <c r="AA763" s="3"/>
      <c r="AB763" s="131">
        <f>_xll.BDH(C763,$AB$11,$D$1,$D$1)</f>
        <v>328.76</v>
      </c>
      <c r="AC763" s="131">
        <f t="shared" si="365"/>
        <v>-5.8000000000000114</v>
      </c>
      <c r="AD763" s="191">
        <f t="shared" si="366"/>
        <v>-1.7642048911059773</v>
      </c>
      <c r="AE763" s="133">
        <v>-525</v>
      </c>
      <c r="AF763" s="134">
        <f>IF(D763 = D816,1,_xll.BDP(K763,$AF$11)*L763)</f>
        <v>1.2294</v>
      </c>
      <c r="AG763" s="135">
        <f>AC763*AE763*V763/AF763 / AI815</f>
        <v>1.7737311806045804E-4</v>
      </c>
      <c r="AH763" s="301">
        <f>AC763*AE763*V763/AF763 / AI816</f>
        <v>1.3738232619362315E-5</v>
      </c>
      <c r="AI763" s="76"/>
      <c r="AJ763" s="74"/>
      <c r="AK763" s="66"/>
    </row>
    <row r="764" spans="1:37" s="30" customFormat="1" ht="12" hidden="1" customHeight="1" x14ac:dyDescent="0.2">
      <c r="B764" s="121">
        <v>26826</v>
      </c>
      <c r="C764" s="121" t="s">
        <v>116</v>
      </c>
      <c r="D764" s="121" t="str">
        <f>_xll.BDP(C764,$D$11)</f>
        <v>GBp</v>
      </c>
      <c r="E764" s="121" t="s">
        <v>503</v>
      </c>
      <c r="F764" s="122">
        <f>_xll.BDP(C764,$F$11)</f>
        <v>832.5</v>
      </c>
      <c r="G764" s="122">
        <f>_xll.BDP(C764,$G$11)</f>
        <v>823</v>
      </c>
      <c r="H764" s="123">
        <f t="shared" si="356"/>
        <v>-9.5</v>
      </c>
      <c r="I764" s="124">
        <f t="shared" si="357"/>
        <v>-1.1411411411411412</v>
      </c>
      <c r="J764" s="125">
        <v>42100</v>
      </c>
      <c r="K764" s="121" t="str">
        <f>CONCATENATE(D816,D764, " Curncy")</f>
        <v>EURGBp Curncy</v>
      </c>
      <c r="L764" s="121">
        <f>IF(D764 = D816,1,_xll.BDP(K764,$L$11))</f>
        <v>1</v>
      </c>
      <c r="M764" s="264">
        <f>IF(D764 = D816,1,_xll.BDP(K764,$M$11)*L764)</f>
        <v>0.87560000000000004</v>
      </c>
      <c r="N764" s="127">
        <f t="shared" si="358"/>
        <v>-4567.7249885792598</v>
      </c>
      <c r="O764" s="128">
        <f>N764 / AA815</f>
        <v>-3.2740087916204236E-4</v>
      </c>
      <c r="P764" s="276">
        <f>N764 / AA816</f>
        <v>-2.5501396676581043E-5</v>
      </c>
      <c r="Q764" s="129">
        <f t="shared" si="359"/>
        <v>395709.22795797169</v>
      </c>
      <c r="R764" s="130">
        <f>Q764 / AA815*100</f>
        <v>2.8363255110564305</v>
      </c>
      <c r="S764" s="286">
        <f>Q764 / AA816*100</f>
        <v>0.22092262594553894</v>
      </c>
      <c r="T764" s="130">
        <f t="shared" si="360"/>
        <v>0</v>
      </c>
      <c r="U764" s="286">
        <f t="shared" si="361"/>
        <v>2.8363255110564305</v>
      </c>
      <c r="V764" s="121">
        <f t="shared" si="362"/>
        <v>0.01</v>
      </c>
      <c r="W764" s="121">
        <v>0</v>
      </c>
      <c r="X764" s="121">
        <v>1</v>
      </c>
      <c r="Y764" s="128">
        <f t="shared" si="363"/>
        <v>0</v>
      </c>
      <c r="Z764" s="128">
        <f t="shared" si="364"/>
        <v>0</v>
      </c>
      <c r="AA764" s="3"/>
      <c r="AB764" s="131">
        <f>_xll.BDH(C764,$AB$11,$D$1,$D$1)</f>
        <v>844.5</v>
      </c>
      <c r="AC764" s="131">
        <f t="shared" si="365"/>
        <v>-12</v>
      </c>
      <c r="AD764" s="191">
        <f t="shared" si="366"/>
        <v>-1.4209591474245116</v>
      </c>
      <c r="AE764" s="133">
        <v>42100</v>
      </c>
      <c r="AF764" s="134">
        <f>IF(D764 = D816,1,_xll.BDP(K764,$AF$11)*L764)</f>
        <v>0.876</v>
      </c>
      <c r="AG764" s="135">
        <f>AC764*AE764*V764/AF764 / AI815</f>
        <v>-4.1300275446217577E-4</v>
      </c>
      <c r="AH764" s="301">
        <f>AC764*AE764*V764/AF764 / AI816</f>
        <v>-3.19886574430336E-5</v>
      </c>
      <c r="AI764" s="76"/>
      <c r="AJ764" s="74"/>
      <c r="AK764" s="66"/>
    </row>
    <row r="765" spans="1:37" s="30" customFormat="1" ht="12" hidden="1" customHeight="1" x14ac:dyDescent="0.2">
      <c r="B765" s="121">
        <v>3917</v>
      </c>
      <c r="C765" s="121" t="s">
        <v>208</v>
      </c>
      <c r="D765" s="121" t="str">
        <f>_xll.BDP(C765,$D$11)</f>
        <v>EUR</v>
      </c>
      <c r="E765" s="121" t="s">
        <v>339</v>
      </c>
      <c r="F765" s="122">
        <f>_xll.BDP(C765,$F$11)</f>
        <v>11.76</v>
      </c>
      <c r="G765" s="122">
        <f>_xll.BDP(C765,$G$11)</f>
        <v>11.574999999999999</v>
      </c>
      <c r="H765" s="123">
        <f t="shared" si="356"/>
        <v>-0.1850000000000005</v>
      </c>
      <c r="I765" s="124">
        <f t="shared" si="357"/>
        <v>-1.5731292517006845</v>
      </c>
      <c r="J765" s="125">
        <v>41441</v>
      </c>
      <c r="K765" s="121" t="str">
        <f>CONCATENATE(D816,D765, " Curncy")</f>
        <v>EUREUR Curncy</v>
      </c>
      <c r="L765" s="121">
        <f>IF(D765 = D816,1,_xll.BDP(K765,$L$11))</f>
        <v>1</v>
      </c>
      <c r="M765" s="264">
        <f>IF(D765 = D816,1,_xll.BDP(K765,$M$11)*L765)</f>
        <v>1</v>
      </c>
      <c r="N765" s="127">
        <f t="shared" si="358"/>
        <v>-7666.585000000021</v>
      </c>
      <c r="O765" s="128">
        <f>N765 / AA815</f>
        <v>-5.4951790561963225E-4</v>
      </c>
      <c r="P765" s="276">
        <f>N765 / AA816</f>
        <v>-4.2802188338518468E-5</v>
      </c>
      <c r="Q765" s="129">
        <f t="shared" si="359"/>
        <v>479679.57499999995</v>
      </c>
      <c r="R765" s="130">
        <f>Q765 / AA815*100</f>
        <v>3.4381998689444462</v>
      </c>
      <c r="S765" s="286">
        <f>Q765 / AA816*100</f>
        <v>0.26780288109099998</v>
      </c>
      <c r="T765" s="130">
        <f t="shared" si="360"/>
        <v>0</v>
      </c>
      <c r="U765" s="286">
        <f t="shared" si="361"/>
        <v>3.4381998689444462</v>
      </c>
      <c r="V765" s="121">
        <f t="shared" si="362"/>
        <v>1</v>
      </c>
      <c r="W765" s="121">
        <v>0</v>
      </c>
      <c r="X765" s="121">
        <v>1</v>
      </c>
      <c r="Y765" s="128">
        <f t="shared" si="363"/>
        <v>0</v>
      </c>
      <c r="Z765" s="128">
        <f t="shared" si="364"/>
        <v>0</v>
      </c>
      <c r="AA765" s="3"/>
      <c r="AB765" s="131">
        <f>_xll.BDH(C765,$AB$11,$D$1,$D$1)</f>
        <v>11.57</v>
      </c>
      <c r="AC765" s="131">
        <f t="shared" si="365"/>
        <v>0.1899999999999995</v>
      </c>
      <c r="AD765" s="191">
        <f t="shared" si="366"/>
        <v>1.6421780466724243</v>
      </c>
      <c r="AE765" s="133">
        <v>41441</v>
      </c>
      <c r="AF765" s="134">
        <f>IF(D765 = D816,1,_xll.BDP(K765,$AF$11)*L765)</f>
        <v>1</v>
      </c>
      <c r="AG765" s="135">
        <f>AC765*AE765*V765/AF765 / AI815</f>
        <v>5.6386811861791218E-4</v>
      </c>
      <c r="AH765" s="301">
        <f>AC765*AE765*V765/AF765 / AI816</f>
        <v>4.3673762207724339E-5</v>
      </c>
      <c r="AI765" s="76"/>
      <c r="AJ765" s="74"/>
      <c r="AK765" s="66"/>
    </row>
    <row r="766" spans="1:37" s="30" customFormat="1" ht="12" hidden="1" customHeight="1" x14ac:dyDescent="0.2">
      <c r="B766" s="121">
        <v>23985</v>
      </c>
      <c r="C766" s="121" t="s">
        <v>191</v>
      </c>
      <c r="D766" s="121" t="str">
        <f>_xll.BDP(C766,$D$11)</f>
        <v>EUR</v>
      </c>
      <c r="E766" s="121" t="s">
        <v>338</v>
      </c>
      <c r="F766" s="122">
        <f>_xll.BDP(C766,$F$11)</f>
        <v>15.14</v>
      </c>
      <c r="G766" s="122">
        <f>_xll.BDP(C766,$G$11)</f>
        <v>15.04</v>
      </c>
      <c r="H766" s="123">
        <f t="shared" si="356"/>
        <v>-0.10000000000000142</v>
      </c>
      <c r="I766" s="124">
        <f t="shared" si="357"/>
        <v>-0.66050198150595396</v>
      </c>
      <c r="J766" s="125">
        <v>-11822</v>
      </c>
      <c r="K766" s="121" t="str">
        <f>CONCATENATE(D816,D766, " Curncy")</f>
        <v>EUREUR Curncy</v>
      </c>
      <c r="L766" s="121">
        <f>IF(D766 = D816,1,_xll.BDP(K766,$L$11))</f>
        <v>1</v>
      </c>
      <c r="M766" s="264">
        <f>IF(D766 = D816,1,_xll.BDP(K766,$M$11)*L766)</f>
        <v>1</v>
      </c>
      <c r="N766" s="127">
        <f t="shared" si="358"/>
        <v>1182.2000000000169</v>
      </c>
      <c r="O766" s="128">
        <f>N766 / AA815</f>
        <v>8.4736563675161326E-5</v>
      </c>
      <c r="P766" s="276">
        <f>N766 / AA816</f>
        <v>6.6001677479343306E-6</v>
      </c>
      <c r="Q766" s="129">
        <f t="shared" si="359"/>
        <v>-177802.87999999998</v>
      </c>
      <c r="R766" s="130">
        <f>Q766 / AA815*100</f>
        <v>-1.2744379176744081</v>
      </c>
      <c r="S766" s="286">
        <f>Q766 / AA816*100</f>
        <v>-9.9266522928930914E-2</v>
      </c>
      <c r="T766" s="130">
        <f t="shared" si="360"/>
        <v>-1.2744379176744081</v>
      </c>
      <c r="U766" s="286">
        <f t="shared" si="361"/>
        <v>0</v>
      </c>
      <c r="V766" s="121">
        <f t="shared" si="362"/>
        <v>1</v>
      </c>
      <c r="W766" s="121">
        <v>0</v>
      </c>
      <c r="X766" s="121">
        <v>1</v>
      </c>
      <c r="Y766" s="128">
        <f t="shared" si="363"/>
        <v>8.4736563675161326E-5</v>
      </c>
      <c r="Z766" s="128">
        <f t="shared" si="364"/>
        <v>0</v>
      </c>
      <c r="AA766" s="3"/>
      <c r="AB766" s="131">
        <f>_xll.BDH(C766,$AB$11,$D$1,$D$1)</f>
        <v>15.38</v>
      </c>
      <c r="AC766" s="131">
        <f t="shared" si="365"/>
        <v>-0.24000000000000021</v>
      </c>
      <c r="AD766" s="191">
        <f t="shared" si="366"/>
        <v>-1.5604681404421339</v>
      </c>
      <c r="AE766" s="133">
        <v>-11822</v>
      </c>
      <c r="AF766" s="134">
        <f>IF(D766 = D816,1,_xll.BDP(K766,$AF$11)*L766)</f>
        <v>1</v>
      </c>
      <c r="AG766" s="135">
        <f>AC766*AE766*V766/AF766 / AI815</f>
        <v>2.0318699579138325E-4</v>
      </c>
      <c r="AH766" s="301">
        <f>AC766*AE766*V766/AF766 / AI816</f>
        <v>1.5737617086146896E-5</v>
      </c>
      <c r="AI766" s="76"/>
      <c r="AJ766" s="74"/>
      <c r="AK766" s="66"/>
    </row>
    <row r="767" spans="1:37" s="30" customFormat="1" ht="12" hidden="1" customHeight="1" x14ac:dyDescent="0.2">
      <c r="A767" s="121"/>
      <c r="B767" s="121">
        <v>24040</v>
      </c>
      <c r="C767" s="121" t="s">
        <v>1437</v>
      </c>
      <c r="D767" s="121" t="str">
        <f>_xll.BDP(C767,$D$11)</f>
        <v>EUR</v>
      </c>
      <c r="E767" s="121" t="s">
        <v>1438</v>
      </c>
      <c r="F767" s="122">
        <f>_xll.BDP(C767,$F$11)</f>
        <v>24.71</v>
      </c>
      <c r="G767" s="122">
        <f>_xll.BDP(C767,$G$11)</f>
        <v>24.6</v>
      </c>
      <c r="H767" s="123">
        <f t="shared" si="356"/>
        <v>-0.10999999999999943</v>
      </c>
      <c r="I767" s="124">
        <f t="shared" si="357"/>
        <v>-0.44516390125455046</v>
      </c>
      <c r="J767" s="125">
        <v>-5750</v>
      </c>
      <c r="K767" s="121" t="str">
        <f>CONCATENATE(D816,D767, " Curncy")</f>
        <v>EUREUR Curncy</v>
      </c>
      <c r="L767" s="121">
        <f>IF(D767 = D816,1,_xll.BDP(K767,$L$11))</f>
        <v>1</v>
      </c>
      <c r="M767" s="264">
        <f>IF(D767 = D816,1,_xll.BDP(K767,$M$11)*L767)</f>
        <v>1</v>
      </c>
      <c r="N767" s="127">
        <f t="shared" si="358"/>
        <v>632.4999999999967</v>
      </c>
      <c r="O767" s="128">
        <f>N767 / AA815</f>
        <v>4.5335710137488153E-5</v>
      </c>
      <c r="P767" s="276">
        <f>N767 / AA816</f>
        <v>3.5312181530776372E-6</v>
      </c>
      <c r="Q767" s="129">
        <f t="shared" si="359"/>
        <v>-141450</v>
      </c>
      <c r="R767" s="130">
        <f>Q767 / AA815*100</f>
        <v>-1.0138713358020131</v>
      </c>
      <c r="S767" s="286">
        <f>Q767 / AA816*100</f>
        <v>-7.8970878696100297E-2</v>
      </c>
      <c r="T767" s="130">
        <f t="shared" si="360"/>
        <v>-1.0138713358020131</v>
      </c>
      <c r="U767" s="286">
        <f t="shared" si="361"/>
        <v>0</v>
      </c>
      <c r="V767" s="121">
        <f t="shared" si="362"/>
        <v>1</v>
      </c>
      <c r="W767" s="121">
        <v>0</v>
      </c>
      <c r="X767" s="121">
        <v>1</v>
      </c>
      <c r="Y767" s="128">
        <f t="shared" si="363"/>
        <v>4.5335710137488153E-5</v>
      </c>
      <c r="Z767" s="128">
        <f t="shared" si="364"/>
        <v>0</v>
      </c>
      <c r="AA767" s="121"/>
      <c r="AB767" s="131">
        <f>_xll.BDH(C767,$AB$11,$D$1,$D$1)</f>
        <v>24.27</v>
      </c>
      <c r="AC767" s="131">
        <f t="shared" si="365"/>
        <v>0.44000000000000128</v>
      </c>
      <c r="AD767" s="191">
        <f t="shared" si="366"/>
        <v>1.8129377832715339</v>
      </c>
      <c r="AE767" s="133">
        <v>-5750</v>
      </c>
      <c r="AF767" s="134">
        <f>IF(D767 = D816,1,_xll.BDP(K767,$AF$11)*L767)</f>
        <v>1</v>
      </c>
      <c r="AG767" s="135">
        <f>AC767*AE767*V767/AF767 / AI815</f>
        <v>-1.8118165967130514E-4</v>
      </c>
      <c r="AH767" s="301">
        <f>AC767*AE767*V767/AF767 / AI816</f>
        <v>-1.4033218867348913E-5</v>
      </c>
      <c r="AI767" s="136"/>
      <c r="AJ767" s="74"/>
      <c r="AK767" s="66"/>
    </row>
    <row r="768" spans="1:37" s="30" customFormat="1" ht="12" hidden="1" customHeight="1" x14ac:dyDescent="0.2">
      <c r="B768" s="121">
        <v>565</v>
      </c>
      <c r="C768" s="121" t="s">
        <v>151</v>
      </c>
      <c r="D768" s="121" t="str">
        <f>_xll.BDP(C768,$D$11)</f>
        <v>NOK</v>
      </c>
      <c r="E768" s="121" t="s">
        <v>337</v>
      </c>
      <c r="F768" s="122">
        <f>_xll.BDP(C768,$F$11)</f>
        <v>35.700000000000003</v>
      </c>
      <c r="G768" s="122">
        <f>_xll.BDP(C768,$G$11)</f>
        <v>35.020000000000003</v>
      </c>
      <c r="H768" s="123">
        <f t="shared" si="356"/>
        <v>-0.67999999999999972</v>
      </c>
      <c r="I768" s="124">
        <f t="shared" si="357"/>
        <v>-1.904761904761904</v>
      </c>
      <c r="J768" s="125">
        <v>106962</v>
      </c>
      <c r="K768" s="121" t="str">
        <f>CONCATENATE(D816,D768, " Curncy")</f>
        <v>EURNOK Curncy</v>
      </c>
      <c r="L768" s="121">
        <f>IF(D768 = D816,1,_xll.BDP(K768,$L$11))</f>
        <v>1</v>
      </c>
      <c r="M768" s="264">
        <f>IF(D768 = D816,1,_xll.BDP(K768,$M$11)*L768)</f>
        <v>9.6803000000000008</v>
      </c>
      <c r="N768" s="127">
        <f t="shared" si="358"/>
        <v>-7513.6266438023586</v>
      </c>
      <c r="O768" s="128">
        <f>N768 / AA815</f>
        <v>-5.385543076754679E-4</v>
      </c>
      <c r="P768" s="276">
        <f>N768 / AA816</f>
        <v>-4.194822893287404E-5</v>
      </c>
      <c r="Q768" s="129">
        <f t="shared" si="359"/>
        <v>386951.77215582161</v>
      </c>
      <c r="R768" s="130">
        <f>Q768 / AA815*100</f>
        <v>2.7735546845286607</v>
      </c>
      <c r="S768" s="286">
        <f>Q768 / AA816*100</f>
        <v>0.21603337900430136</v>
      </c>
      <c r="T768" s="130">
        <f t="shared" si="360"/>
        <v>0</v>
      </c>
      <c r="U768" s="286">
        <f t="shared" si="361"/>
        <v>2.7735546845286607</v>
      </c>
      <c r="V768" s="121">
        <f t="shared" si="362"/>
        <v>1</v>
      </c>
      <c r="W768" s="121">
        <v>0</v>
      </c>
      <c r="X768" s="121">
        <v>1</v>
      </c>
      <c r="Y768" s="128">
        <f t="shared" si="363"/>
        <v>0</v>
      </c>
      <c r="Z768" s="128">
        <f t="shared" si="364"/>
        <v>0</v>
      </c>
      <c r="AA768" s="3"/>
      <c r="AB768" s="131">
        <f>_xll.BDH(C768,$AB$11,$D$1,$D$1)</f>
        <v>35.94</v>
      </c>
      <c r="AC768" s="131">
        <f t="shared" si="365"/>
        <v>-0.23999999999999488</v>
      </c>
      <c r="AD768" s="191">
        <f t="shared" si="366"/>
        <v>-0.66777963272118779</v>
      </c>
      <c r="AE768" s="133">
        <v>106962</v>
      </c>
      <c r="AF768" s="134">
        <f>IF(D768 = D816,1,_xll.BDP(K768,$AF$11)*L768)</f>
        <v>9.6952999999999996</v>
      </c>
      <c r="AG768" s="135">
        <f>AC768*AE768*V768/AF768 / AI815</f>
        <v>-1.8961522995485899E-4</v>
      </c>
      <c r="AH768" s="301">
        <f>AC768*AE768*V768/AF768 / AI816</f>
        <v>-1.4686431437743668E-5</v>
      </c>
      <c r="AI768" s="76"/>
      <c r="AJ768" s="74"/>
      <c r="AK768" s="66"/>
    </row>
    <row r="769" spans="1:37" s="30" customFormat="1" ht="12" hidden="1" customHeight="1" x14ac:dyDescent="0.2">
      <c r="A769" s="121"/>
      <c r="B769" s="121">
        <v>7235</v>
      </c>
      <c r="C769" s="121" t="s">
        <v>141</v>
      </c>
      <c r="D769" s="121" t="str">
        <f>_xll.BDP(C769,$D$11)</f>
        <v>SEK</v>
      </c>
      <c r="E769" s="121" t="s">
        <v>383</v>
      </c>
      <c r="F769" s="122">
        <f>_xll.BDP(C769,$F$11)</f>
        <v>94.94</v>
      </c>
      <c r="G769" s="122">
        <f>_xll.BDP(C769,$G$11)</f>
        <v>93.58</v>
      </c>
      <c r="H769" s="123">
        <f t="shared" si="356"/>
        <v>-1.3599999999999994</v>
      </c>
      <c r="I769" s="124">
        <f t="shared" si="357"/>
        <v>-1.4324836738993043</v>
      </c>
      <c r="J769" s="125">
        <v>-10700</v>
      </c>
      <c r="K769" s="121" t="str">
        <f>CONCATENATE(D816,D769, " Curncy")</f>
        <v>EURSEK Curncy</v>
      </c>
      <c r="L769" s="121">
        <f>IF(D769 = D816,1,_xll.BDP(K769,$L$11))</f>
        <v>1</v>
      </c>
      <c r="M769" s="264">
        <f>IF(D769 = D816,1,_xll.BDP(K769,$M$11)*L769)</f>
        <v>10.322699999999999</v>
      </c>
      <c r="N769" s="127">
        <f t="shared" si="358"/>
        <v>1409.7087002431531</v>
      </c>
      <c r="O769" s="128">
        <f>N769 / AA815</f>
        <v>1.0104370752967447E-4</v>
      </c>
      <c r="P769" s="276">
        <f>N769 / AA816</f>
        <v>7.870338265375699E-6</v>
      </c>
      <c r="Q769" s="129">
        <f t="shared" si="359"/>
        <v>-97000.397182907574</v>
      </c>
      <c r="R769" s="130">
        <f>Q769 / AA815*100</f>
        <v>-0.69526986401668667</v>
      </c>
      <c r="S769" s="286">
        <f>Q769 / AA816*100</f>
        <v>-5.4154871681901334E-2</v>
      </c>
      <c r="T769" s="130">
        <f t="shared" si="360"/>
        <v>-0.69526986401668667</v>
      </c>
      <c r="U769" s="286">
        <f t="shared" si="361"/>
        <v>0</v>
      </c>
      <c r="V769" s="121">
        <f t="shared" si="362"/>
        <v>1</v>
      </c>
      <c r="W769" s="121">
        <v>0</v>
      </c>
      <c r="X769" s="121">
        <v>1</v>
      </c>
      <c r="Y769" s="128">
        <f t="shared" si="363"/>
        <v>1.0104370752967447E-4</v>
      </c>
      <c r="Z769" s="128">
        <f t="shared" si="364"/>
        <v>0</v>
      </c>
      <c r="AA769" s="121"/>
      <c r="AB769" s="131">
        <f>_xll.BDH(C769,$AB$11,$D$1,$D$1)</f>
        <v>94.36</v>
      </c>
      <c r="AC769" s="131">
        <f t="shared" si="365"/>
        <v>0.57999999999999829</v>
      </c>
      <c r="AD769" s="191">
        <f t="shared" si="366"/>
        <v>0.61466723187791261</v>
      </c>
      <c r="AE769" s="133">
        <v>-10700</v>
      </c>
      <c r="AF769" s="134">
        <f>IF(D769 = D816,1,_xll.BDP(K769,$AF$11)*L769)</f>
        <v>10.3202</v>
      </c>
      <c r="AG769" s="135">
        <f>AC769*AE769*V769/AF769 / AI815</f>
        <v>-4.3064297782633024E-5</v>
      </c>
      <c r="AH769" s="301">
        <f>AC769*AE769*V769/AF769 / AI816</f>
        <v>-3.3354960830402929E-6</v>
      </c>
      <c r="AI769" s="136"/>
      <c r="AJ769" s="74"/>
      <c r="AK769" s="66"/>
    </row>
    <row r="770" spans="1:37" s="30" customFormat="1" ht="12" hidden="1" customHeight="1" x14ac:dyDescent="0.2">
      <c r="A770" s="121"/>
      <c r="B770" s="121">
        <v>26538</v>
      </c>
      <c r="C770" s="121" t="s">
        <v>715</v>
      </c>
      <c r="D770" s="121" t="str">
        <f>_xll.BDP(C770,$D$11)</f>
        <v>EUR</v>
      </c>
      <c r="E770" s="121" t="s">
        <v>747</v>
      </c>
      <c r="F770" s="122">
        <f>_xll.BDP(C770,$F$11)</f>
        <v>31.7</v>
      </c>
      <c r="G770" s="122">
        <f>_xll.BDP(C770,$G$11)</f>
        <v>31.28</v>
      </c>
      <c r="H770" s="123">
        <f t="shared" si="356"/>
        <v>-0.41999999999999815</v>
      </c>
      <c r="I770" s="124">
        <f t="shared" si="357"/>
        <v>-1.3249211356466819</v>
      </c>
      <c r="J770" s="125">
        <v>4608</v>
      </c>
      <c r="K770" s="121" t="str">
        <f>CONCATENATE(D816,D770, " Curncy")</f>
        <v>EUREUR Curncy</v>
      </c>
      <c r="L770" s="121">
        <f>IF(D770 = D816,1,_xll.BDP(K770,$L$11))</f>
        <v>1</v>
      </c>
      <c r="M770" s="264">
        <f>IF(D770 = D816,1,_xll.BDP(K770,$M$11)*L770)</f>
        <v>1</v>
      </c>
      <c r="N770" s="127">
        <f t="shared" si="358"/>
        <v>-1935.3599999999915</v>
      </c>
      <c r="O770" s="128">
        <f>N770 / AA815</f>
        <v>-1.3872082208962711E-4</v>
      </c>
      <c r="P770" s="276">
        <f>N770 / AA816</f>
        <v>-1.0805025082593426E-5</v>
      </c>
      <c r="Q770" s="129">
        <f t="shared" si="359"/>
        <v>144138.23999999999</v>
      </c>
      <c r="R770" s="130">
        <f>Q770 / AA815*100</f>
        <v>1.0331398368960845</v>
      </c>
      <c r="S770" s="286">
        <f>Q770 / AA816*100</f>
        <v>8.0471710615124717E-2</v>
      </c>
      <c r="T770" s="130">
        <f t="shared" si="360"/>
        <v>0</v>
      </c>
      <c r="U770" s="286">
        <f t="shared" si="361"/>
        <v>1.0331398368960845</v>
      </c>
      <c r="V770" s="121">
        <f t="shared" si="362"/>
        <v>1</v>
      </c>
      <c r="W770" s="121">
        <v>0</v>
      </c>
      <c r="X770" s="121">
        <v>1</v>
      </c>
      <c r="Y770" s="128">
        <f t="shared" si="363"/>
        <v>0</v>
      </c>
      <c r="Z770" s="128">
        <f t="shared" si="364"/>
        <v>0</v>
      </c>
      <c r="AA770" s="121"/>
      <c r="AB770" s="131">
        <f>_xll.BDH(C770,$AB$11,$D$1,$D$1)</f>
        <v>30.04</v>
      </c>
      <c r="AC770" s="131">
        <f t="shared" si="365"/>
        <v>1.6600000000000001</v>
      </c>
      <c r="AD770" s="191">
        <f t="shared" si="366"/>
        <v>5.5259653794940089</v>
      </c>
      <c r="AE770" s="133">
        <v>4608</v>
      </c>
      <c r="AF770" s="134">
        <f>IF(D770 = D816,1,_xll.BDP(K770,$AF$11)*L770)</f>
        <v>1</v>
      </c>
      <c r="AG770" s="135">
        <f>AC770*AE770*V770/AF770 / AI815</f>
        <v>5.4779021568795137E-4</v>
      </c>
      <c r="AH770" s="301">
        <f>AC770*AE770*V770/AF770 / AI816</f>
        <v>4.2428466568234935E-5</v>
      </c>
      <c r="AI770" s="136"/>
      <c r="AJ770" s="74"/>
      <c r="AK770" s="66"/>
    </row>
    <row r="771" spans="1:37" s="30" customFormat="1" ht="12" hidden="1" customHeight="1" x14ac:dyDescent="0.2">
      <c r="B771" s="121">
        <v>3244</v>
      </c>
      <c r="C771" s="121" t="s">
        <v>140</v>
      </c>
      <c r="D771" s="121" t="str">
        <f>_xll.BDP(C771,$D$11)</f>
        <v>SEK</v>
      </c>
      <c r="E771" s="121" t="s">
        <v>334</v>
      </c>
      <c r="F771" s="122">
        <f>_xll.BDP(C771,$F$11)</f>
        <v>496</v>
      </c>
      <c r="G771" s="122">
        <f>_xll.BDP(C771,$G$11)</f>
        <v>488.1</v>
      </c>
      <c r="H771" s="123">
        <f t="shared" si="356"/>
        <v>-7.8999999999999773</v>
      </c>
      <c r="I771" s="124">
        <f t="shared" si="357"/>
        <v>-1.5927419354838663</v>
      </c>
      <c r="J771" s="125">
        <v>-2797</v>
      </c>
      <c r="K771" s="121" t="str">
        <f>CONCATENATE(D816,D771, " Curncy")</f>
        <v>EURSEK Curncy</v>
      </c>
      <c r="L771" s="121">
        <f>IF(D771 = D816,1,_xll.BDP(K771,$L$11))</f>
        <v>1</v>
      </c>
      <c r="M771" s="264">
        <f>IF(D771 = D816,1,_xll.BDP(K771,$M$11)*L771)</f>
        <v>10.322699999999999</v>
      </c>
      <c r="N771" s="127">
        <f t="shared" si="358"/>
        <v>2140.5543123407579</v>
      </c>
      <c r="O771" s="128">
        <f>N771 / AA815</f>
        <v>1.5342853729301406E-4</v>
      </c>
      <c r="P771" s="276">
        <f>N771 / AA816</f>
        <v>1.1950615407725443E-5</v>
      </c>
      <c r="Q771" s="129">
        <f t="shared" si="359"/>
        <v>-132253.74175361099</v>
      </c>
      <c r="R771" s="130">
        <f>Q771 / AA815*100</f>
        <v>-0.9479553044648148</v>
      </c>
      <c r="S771" s="286">
        <f>Q771 / AA816*100</f>
        <v>-7.3836650386212704E-2</v>
      </c>
      <c r="T771" s="130">
        <f t="shared" si="360"/>
        <v>-0.9479553044648148</v>
      </c>
      <c r="U771" s="286">
        <f t="shared" si="361"/>
        <v>0</v>
      </c>
      <c r="V771" s="121">
        <f t="shared" si="362"/>
        <v>1</v>
      </c>
      <c r="W771" s="121">
        <v>0</v>
      </c>
      <c r="X771" s="121">
        <v>1</v>
      </c>
      <c r="Y771" s="128">
        <f t="shared" si="363"/>
        <v>1.5342853729301406E-4</v>
      </c>
      <c r="Z771" s="128">
        <f t="shared" si="364"/>
        <v>0</v>
      </c>
      <c r="AA771" s="3"/>
      <c r="AB771" s="131">
        <f>_xll.BDH(C771,$AB$11,$D$1,$D$1)</f>
        <v>486</v>
      </c>
      <c r="AC771" s="131">
        <f t="shared" si="365"/>
        <v>10</v>
      </c>
      <c r="AD771" s="191">
        <f t="shared" si="366"/>
        <v>2.0576131687242798</v>
      </c>
      <c r="AE771" s="133">
        <v>-2797</v>
      </c>
      <c r="AF771" s="134">
        <f>IF(D771 = D816,1,_xll.BDP(K771,$AF$11)*L771)</f>
        <v>10.3202</v>
      </c>
      <c r="AG771" s="135">
        <f>AC771*AE771*V771/AF771 / AI815</f>
        <v>-1.9408772300680778E-4</v>
      </c>
      <c r="AH771" s="301">
        <f>AC771*AE771*V771/AF771 / AI816</f>
        <v>-1.5032843287566431E-5</v>
      </c>
      <c r="AI771" s="76"/>
      <c r="AJ771" s="74"/>
      <c r="AK771" s="66"/>
    </row>
    <row r="772" spans="1:37" s="30" customFormat="1" ht="12" hidden="1" customHeight="1" x14ac:dyDescent="0.2">
      <c r="A772" s="121"/>
      <c r="B772" s="121">
        <v>1980</v>
      </c>
      <c r="C772" s="121" t="s">
        <v>190</v>
      </c>
      <c r="D772" s="121" t="str">
        <f>_xll.BDP(C772,$D$11)</f>
        <v>EUR</v>
      </c>
      <c r="E772" s="121" t="s">
        <v>409</v>
      </c>
      <c r="F772" s="122">
        <f>_xll.BDP(C772,$F$11)</f>
        <v>21.74</v>
      </c>
      <c r="G772" s="122">
        <f>_xll.BDP(C772,$G$11)</f>
        <v>21.2</v>
      </c>
      <c r="H772" s="123">
        <f t="shared" si="356"/>
        <v>-0.53999999999999915</v>
      </c>
      <c r="I772" s="124">
        <f t="shared" si="357"/>
        <v>-2.4839006439742373</v>
      </c>
      <c r="J772" s="125">
        <v>-4669</v>
      </c>
      <c r="K772" s="121" t="str">
        <f>CONCATENATE(D816,D772, " Curncy")</f>
        <v>EUREUR Curncy</v>
      </c>
      <c r="L772" s="121">
        <f>IF(D772 = D816,1,_xll.BDP(K772,$L$11))</f>
        <v>1</v>
      </c>
      <c r="M772" s="264">
        <f>IF(D772 = D816,1,_xll.BDP(K772,$M$11)*L772)</f>
        <v>1</v>
      </c>
      <c r="N772" s="127">
        <f t="shared" si="358"/>
        <v>2521.2599999999961</v>
      </c>
      <c r="O772" s="128">
        <f>N772 / AA815</f>
        <v>1.8071638346441708E-4</v>
      </c>
      <c r="P772" s="276">
        <f>N772 / AA816</f>
        <v>1.407607759783171E-5</v>
      </c>
      <c r="Q772" s="129">
        <f t="shared" si="359"/>
        <v>-98982.8</v>
      </c>
      <c r="R772" s="130">
        <f>Q772 / AA815*100</f>
        <v>-0.70947913508252747</v>
      </c>
      <c r="S772" s="286">
        <f>Q772 / AA816*100</f>
        <v>-5.5261637976672717E-2</v>
      </c>
      <c r="T772" s="130">
        <f t="shared" si="360"/>
        <v>-0.70947913508252747</v>
      </c>
      <c r="U772" s="286">
        <f t="shared" si="361"/>
        <v>0</v>
      </c>
      <c r="V772" s="121">
        <f t="shared" si="362"/>
        <v>1</v>
      </c>
      <c r="W772" s="121">
        <v>0</v>
      </c>
      <c r="X772" s="121">
        <v>1</v>
      </c>
      <c r="Y772" s="128">
        <f t="shared" si="363"/>
        <v>1.8071638346441708E-4</v>
      </c>
      <c r="Z772" s="128">
        <f t="shared" si="364"/>
        <v>0</v>
      </c>
      <c r="AA772" s="121"/>
      <c r="AB772" s="131">
        <f>_xll.BDH(C772,$AB$11,$D$1,$D$1)</f>
        <v>22.46</v>
      </c>
      <c r="AC772" s="131">
        <f t="shared" si="365"/>
        <v>-0.72000000000000242</v>
      </c>
      <c r="AD772" s="191">
        <f t="shared" si="366"/>
        <v>-3.2056990204808655</v>
      </c>
      <c r="AE772" s="133">
        <v>-4669</v>
      </c>
      <c r="AF772" s="134">
        <f>IF(D772 = D816,1,_xll.BDP(K772,$AF$11)*L772)</f>
        <v>1</v>
      </c>
      <c r="AG772" s="135">
        <f>AC772*AE772*V772/AF772 / AI815</f>
        <v>2.4074101252325429E-4</v>
      </c>
      <c r="AH772" s="301">
        <f>AC772*AE772*V772/AF772 / AI816</f>
        <v>1.8646320633197436E-5</v>
      </c>
      <c r="AI772" s="136"/>
      <c r="AJ772" s="74"/>
      <c r="AK772" s="66"/>
    </row>
    <row r="773" spans="1:37" s="30" customFormat="1" ht="12" hidden="1" customHeight="1" x14ac:dyDescent="0.2">
      <c r="B773" s="121">
        <v>6110</v>
      </c>
      <c r="C773" s="121" t="s">
        <v>105</v>
      </c>
      <c r="D773" s="121" t="str">
        <f>_xll.BDP(C773,$D$11)</f>
        <v>GBp</v>
      </c>
      <c r="E773" s="121" t="s">
        <v>488</v>
      </c>
      <c r="F773" s="122">
        <f>_xll.BDP(C773,$F$11)</f>
        <v>144.15</v>
      </c>
      <c r="G773" s="122">
        <f>_xll.BDP(C773,$G$11)</f>
        <v>143.35</v>
      </c>
      <c r="H773" s="123">
        <f t="shared" si="356"/>
        <v>-0.80000000000001137</v>
      </c>
      <c r="I773" s="124">
        <f t="shared" si="357"/>
        <v>-0.55497745404093746</v>
      </c>
      <c r="J773" s="125">
        <v>-150158</v>
      </c>
      <c r="K773" s="121" t="str">
        <f>CONCATENATE(D816,D773, " Curncy")</f>
        <v>EURGBp Curncy</v>
      </c>
      <c r="L773" s="121">
        <f>IF(D773 = D816,1,_xll.BDP(K773,$L$11))</f>
        <v>1</v>
      </c>
      <c r="M773" s="264">
        <f>IF(D773 = D816,1,_xll.BDP(K773,$M$11)*L773)</f>
        <v>0.87560000000000004</v>
      </c>
      <c r="N773" s="127">
        <f t="shared" si="358"/>
        <v>1371.9323892188409</v>
      </c>
      <c r="O773" s="128">
        <f>N773 / AA815</f>
        <v>9.8336014428232848E-5</v>
      </c>
      <c r="P773" s="276">
        <f>N773 / AA816</f>
        <v>7.6594348736834324E-6</v>
      </c>
      <c r="Q773" s="129">
        <f t="shared" si="359"/>
        <v>-245833.13499314757</v>
      </c>
      <c r="R773" s="130">
        <f>Q773 / AA815*100</f>
        <v>-1.7620584585358725</v>
      </c>
      <c r="S773" s="286">
        <f>Q773 / AA816*100</f>
        <v>-0.13724749864281308</v>
      </c>
      <c r="T773" s="130">
        <f t="shared" si="360"/>
        <v>-1.7620584585358725</v>
      </c>
      <c r="U773" s="286">
        <f t="shared" si="361"/>
        <v>0</v>
      </c>
      <c r="V773" s="121">
        <f t="shared" si="362"/>
        <v>0.01</v>
      </c>
      <c r="W773" s="121">
        <v>0</v>
      </c>
      <c r="X773" s="121">
        <v>1</v>
      </c>
      <c r="Y773" s="128">
        <f t="shared" si="363"/>
        <v>9.8336014428232848E-5</v>
      </c>
      <c r="Z773" s="128">
        <f t="shared" si="364"/>
        <v>0</v>
      </c>
      <c r="AA773" s="3"/>
      <c r="AB773" s="131">
        <f>_xll.BDH(C773,$AB$11,$D$1,$D$1)</f>
        <v>145.1</v>
      </c>
      <c r="AC773" s="131">
        <f t="shared" si="365"/>
        <v>-0.94999999999998863</v>
      </c>
      <c r="AD773" s="191">
        <f t="shared" si="366"/>
        <v>-0.65472088215023339</v>
      </c>
      <c r="AE773" s="133">
        <v>-150158</v>
      </c>
      <c r="AF773" s="134">
        <f>IF(D773 = D816,1,_xll.BDP(K773,$AF$11)*L773)</f>
        <v>0.876</v>
      </c>
      <c r="AG773" s="135">
        <f>AC773*AE773*V773/AF773 / AI815</f>
        <v>1.1661695214628685E-4</v>
      </c>
      <c r="AH773" s="301">
        <f>AC773*AE773*V773/AF773 / AI816</f>
        <v>9.0324330623801128E-6</v>
      </c>
      <c r="AI773" s="76"/>
      <c r="AJ773" s="74"/>
      <c r="AK773" s="66"/>
    </row>
    <row r="774" spans="1:37" s="30" customFormat="1" ht="12" hidden="1" customHeight="1" x14ac:dyDescent="0.2">
      <c r="B774" s="121">
        <v>7044</v>
      </c>
      <c r="C774" s="121" t="s">
        <v>139</v>
      </c>
      <c r="D774" s="121" t="str">
        <f>_xll.BDP(C774,$D$11)</f>
        <v>SEK</v>
      </c>
      <c r="E774" s="121" t="s">
        <v>333</v>
      </c>
      <c r="F774" s="122">
        <f>_xll.BDP(C774,$F$11)</f>
        <v>189.5</v>
      </c>
      <c r="G774" s="122">
        <f>_xll.BDP(C774,$G$11)</f>
        <v>184.9</v>
      </c>
      <c r="H774" s="123">
        <f t="shared" si="356"/>
        <v>-4.5999999999999943</v>
      </c>
      <c r="I774" s="124">
        <f t="shared" si="357"/>
        <v>-2.4274406332453795</v>
      </c>
      <c r="J774" s="125">
        <v>-15865</v>
      </c>
      <c r="K774" s="121" t="str">
        <f>CONCATENATE(D816,D774, " Curncy")</f>
        <v>EURSEK Curncy</v>
      </c>
      <c r="L774" s="121">
        <f>IF(D774 = D816,1,_xll.BDP(K774,$L$11))</f>
        <v>1</v>
      </c>
      <c r="M774" s="264">
        <f>IF(D774 = D816,1,_xll.BDP(K774,$M$11)*L774)</f>
        <v>10.322699999999999</v>
      </c>
      <c r="N774" s="127">
        <f t="shared" si="358"/>
        <v>7069.7588809129311</v>
      </c>
      <c r="O774" s="128">
        <f>N774 / AA815</f>
        <v>5.0673919267510349E-4</v>
      </c>
      <c r="P774" s="276">
        <f>N774 / AA816</f>
        <v>3.94701358073703E-5</v>
      </c>
      <c r="Q774" s="129">
        <f t="shared" si="359"/>
        <v>-284173.56893060927</v>
      </c>
      <c r="R774" s="130">
        <f>Q774 / AA815*100</f>
        <v>-2.0368712331657992</v>
      </c>
      <c r="S774" s="286">
        <f>Q774 / AA816*100</f>
        <v>-0.15865278501701691</v>
      </c>
      <c r="T774" s="130">
        <f t="shared" si="360"/>
        <v>-2.0368712331657992</v>
      </c>
      <c r="U774" s="286">
        <f t="shared" si="361"/>
        <v>0</v>
      </c>
      <c r="V774" s="121">
        <f t="shared" si="362"/>
        <v>1</v>
      </c>
      <c r="W774" s="121">
        <v>0</v>
      </c>
      <c r="X774" s="121">
        <v>1</v>
      </c>
      <c r="Y774" s="128">
        <f t="shared" si="363"/>
        <v>5.0673919267510349E-4</v>
      </c>
      <c r="Z774" s="128">
        <f t="shared" si="364"/>
        <v>0</v>
      </c>
      <c r="AA774" s="3"/>
      <c r="AB774" s="131">
        <f>_xll.BDH(C774,$AB$11,$D$1,$D$1)</f>
        <v>187.85</v>
      </c>
      <c r="AC774" s="131">
        <f t="shared" si="365"/>
        <v>1.6500000000000057</v>
      </c>
      <c r="AD774" s="191">
        <f t="shared" si="366"/>
        <v>0.87836039393133125</v>
      </c>
      <c r="AE774" s="133">
        <v>-15865</v>
      </c>
      <c r="AF774" s="134">
        <f>IF(D774 = D816,1,_xll.BDP(K774,$AF$11)*L774)</f>
        <v>10.3202</v>
      </c>
      <c r="AG774" s="135">
        <f>AC774*AE774*V774/AF774 / AI815</f>
        <v>-1.8164758123274854E-4</v>
      </c>
      <c r="AH774" s="301">
        <f>AC774*AE774*V774/AF774 / AI816</f>
        <v>-1.4069306290648897E-5</v>
      </c>
      <c r="AI774" s="76"/>
      <c r="AJ774" s="74"/>
      <c r="AK774" s="66"/>
    </row>
    <row r="775" spans="1:37" s="30" customFormat="1" ht="12" hidden="1" customHeight="1" x14ac:dyDescent="0.2">
      <c r="B775" s="121">
        <v>20886</v>
      </c>
      <c r="C775" s="121" t="s">
        <v>57</v>
      </c>
      <c r="D775" s="121" t="str">
        <f>_xll.BDP(C775,$D$11)</f>
        <v>USD</v>
      </c>
      <c r="E775" s="121" t="s">
        <v>332</v>
      </c>
      <c r="F775" s="122">
        <f>_xll.BDP(C775,$F$11)</f>
        <v>119.77</v>
      </c>
      <c r="G775" s="122">
        <f>_xll.BDP(C775,$G$11)</f>
        <v>119.77</v>
      </c>
      <c r="H775" s="123">
        <f t="shared" si="356"/>
        <v>0</v>
      </c>
      <c r="I775" s="124">
        <f t="shared" si="357"/>
        <v>0</v>
      </c>
      <c r="J775" s="125">
        <v>-2110</v>
      </c>
      <c r="K775" s="121" t="str">
        <f>CONCATENATE(D816,D775, " Curncy")</f>
        <v>EURUSD Curncy</v>
      </c>
      <c r="L775" s="121">
        <f>IF(D775 = D816,1,_xll.BDP(K775,$L$11))</f>
        <v>1</v>
      </c>
      <c r="M775" s="264">
        <f>IF(D775 = D816,1,_xll.BDP(K775,$M$11)*L775)</f>
        <v>1.2327999999999999</v>
      </c>
      <c r="N775" s="127">
        <f t="shared" si="358"/>
        <v>0</v>
      </c>
      <c r="O775" s="128">
        <f>N775 / AA815</f>
        <v>0</v>
      </c>
      <c r="P775" s="276">
        <f>N775 / AA816</f>
        <v>0</v>
      </c>
      <c r="Q775" s="129">
        <f t="shared" si="359"/>
        <v>-204992.4561972745</v>
      </c>
      <c r="R775" s="130">
        <f>Q775 / AA815*100</f>
        <v>-1.4693246758152447</v>
      </c>
      <c r="S775" s="286">
        <f>Q775 / AA816*100</f>
        <v>-0.11444633716486828</v>
      </c>
      <c r="T775" s="130">
        <f t="shared" si="360"/>
        <v>-1.4693246758152447</v>
      </c>
      <c r="U775" s="286">
        <f t="shared" si="361"/>
        <v>0</v>
      </c>
      <c r="V775" s="121">
        <f t="shared" si="362"/>
        <v>1</v>
      </c>
      <c r="W775" s="121">
        <v>0</v>
      </c>
      <c r="X775" s="121">
        <v>1</v>
      </c>
      <c r="Y775" s="128">
        <f t="shared" si="363"/>
        <v>0</v>
      </c>
      <c r="Z775" s="128">
        <f t="shared" si="364"/>
        <v>0</v>
      </c>
      <c r="AA775" s="3"/>
      <c r="AB775" s="131">
        <f>_xll.BDH(C775,$AB$11,$D$1,$D$1)</f>
        <v>122.41</v>
      </c>
      <c r="AC775" s="131">
        <f t="shared" si="365"/>
        <v>-2.6400000000000006</v>
      </c>
      <c r="AD775" s="191">
        <f t="shared" si="366"/>
        <v>-2.1566865452168944</v>
      </c>
      <c r="AE775" s="133">
        <v>-2110</v>
      </c>
      <c r="AF775" s="134">
        <f>IF(D775 = D816,1,_xll.BDP(K775,$AF$11)*L775)</f>
        <v>1.2294</v>
      </c>
      <c r="AG775" s="135">
        <f>AC775*AE775*V775/AF775 / AI815</f>
        <v>3.2447921735434277E-4</v>
      </c>
      <c r="AH775" s="301">
        <f>AC775*AE775*V775/AF775 / AI816</f>
        <v>2.5132167810474781E-5</v>
      </c>
      <c r="AI775" s="76"/>
      <c r="AJ775" s="74"/>
      <c r="AK775" s="66"/>
    </row>
    <row r="776" spans="1:37" s="30" customFormat="1" ht="12" hidden="1" customHeight="1" x14ac:dyDescent="0.2">
      <c r="B776" s="121">
        <v>1933</v>
      </c>
      <c r="C776" s="121" t="s">
        <v>189</v>
      </c>
      <c r="D776" s="121" t="str">
        <f>_xll.BDP(C776,$D$11)</f>
        <v>EUR</v>
      </c>
      <c r="E776" s="121" t="s">
        <v>331</v>
      </c>
      <c r="F776" s="122">
        <f>_xll.BDP(C776,$F$11)</f>
        <v>23.44</v>
      </c>
      <c r="G776" s="122">
        <f>_xll.BDP(C776,$G$11)</f>
        <v>23.19</v>
      </c>
      <c r="H776" s="123">
        <f t="shared" si="356"/>
        <v>-0.25</v>
      </c>
      <c r="I776" s="124">
        <f t="shared" si="357"/>
        <v>-1.0665529010238908</v>
      </c>
      <c r="J776" s="125">
        <v>-26311</v>
      </c>
      <c r="K776" s="121" t="str">
        <f>CONCATENATE(D816,D776, " Curncy")</f>
        <v>EUREUR Curncy</v>
      </c>
      <c r="L776" s="121">
        <f>IF(D776 = D816,1,_xll.BDP(K776,$L$11))</f>
        <v>1</v>
      </c>
      <c r="M776" s="264">
        <f>IF(D776 = D816,1,_xll.BDP(K776,$M$11)*L776)</f>
        <v>1</v>
      </c>
      <c r="N776" s="127">
        <f t="shared" si="358"/>
        <v>6577.75</v>
      </c>
      <c r="O776" s="128">
        <f>N776 / AA815</f>
        <v>4.7147346617686049E-4</v>
      </c>
      <c r="P776" s="276">
        <f>N776 / AA816</f>
        <v>3.6723273053607191E-5</v>
      </c>
      <c r="Q776" s="129">
        <f t="shared" si="359"/>
        <v>-610152.09000000008</v>
      </c>
      <c r="R776" s="130">
        <f>Q776 / AA815*100</f>
        <v>-4.3733878722565587</v>
      </c>
      <c r="S776" s="286">
        <f>Q776 / AA816*100</f>
        <v>-0.34064508084526035</v>
      </c>
      <c r="T776" s="130">
        <f t="shared" si="360"/>
        <v>-4.3733878722565587</v>
      </c>
      <c r="U776" s="286">
        <f t="shared" si="361"/>
        <v>0</v>
      </c>
      <c r="V776" s="121">
        <f t="shared" si="362"/>
        <v>1</v>
      </c>
      <c r="W776" s="121">
        <v>0</v>
      </c>
      <c r="X776" s="121">
        <v>1</v>
      </c>
      <c r="Y776" s="128">
        <f t="shared" si="363"/>
        <v>4.7147346617686049E-4</v>
      </c>
      <c r="Z776" s="128">
        <f t="shared" si="364"/>
        <v>0</v>
      </c>
      <c r="AA776" s="3"/>
      <c r="AB776" s="131">
        <f>_xll.BDH(C776,$AB$11,$D$1,$D$1)</f>
        <v>23.87</v>
      </c>
      <c r="AC776" s="131">
        <f t="shared" si="365"/>
        <v>-0.42999999999999972</v>
      </c>
      <c r="AD776" s="191">
        <f t="shared" si="366"/>
        <v>-1.8014243820695421</v>
      </c>
      <c r="AE776" s="133">
        <v>-26311</v>
      </c>
      <c r="AF776" s="134">
        <f>IF(D776 = D816,1,_xll.BDP(K776,$AF$11)*L776)</f>
        <v>1</v>
      </c>
      <c r="AG776" s="135">
        <f>AC776*AE776*V776/AF776 / AI815</f>
        <v>8.1021358832925993E-4</v>
      </c>
      <c r="AH776" s="301">
        <f>AC776*AE776*V776/AF776 / AI816</f>
        <v>6.2754169682249347E-5</v>
      </c>
      <c r="AI776" s="76"/>
      <c r="AJ776" s="74"/>
      <c r="AK776" s="66"/>
    </row>
    <row r="777" spans="1:37" s="30" customFormat="1" ht="12" hidden="1" customHeight="1" x14ac:dyDescent="0.2">
      <c r="B777" s="121">
        <v>2876</v>
      </c>
      <c r="C777" s="121" t="s">
        <v>155</v>
      </c>
      <c r="D777" s="121" t="str">
        <f>_xll.BDP(C777,$D$11)</f>
        <v>EUR</v>
      </c>
      <c r="E777" s="121" t="s">
        <v>330</v>
      </c>
      <c r="F777" s="122">
        <f>_xll.BDP(C777,$F$11)</f>
        <v>31.164999999999999</v>
      </c>
      <c r="G777" s="122">
        <f>_xll.BDP(C777,$G$11)</f>
        <v>30.645</v>
      </c>
      <c r="H777" s="123">
        <f t="shared" si="356"/>
        <v>-0.51999999999999957</v>
      </c>
      <c r="I777" s="124">
        <f t="shared" si="357"/>
        <v>-1.6685384245146786</v>
      </c>
      <c r="J777" s="125">
        <v>13124</v>
      </c>
      <c r="K777" s="121" t="str">
        <f>CONCATENATE(D816,D777, " Curncy")</f>
        <v>EUREUR Curncy</v>
      </c>
      <c r="L777" s="121">
        <f>IF(D777 = D816,1,_xll.BDP(K777,$L$11))</f>
        <v>1</v>
      </c>
      <c r="M777" s="264">
        <f>IF(D777 = D816,1,_xll.BDP(K777,$M$11)*L777)</f>
        <v>1</v>
      </c>
      <c r="N777" s="127">
        <f t="shared" si="358"/>
        <v>-6824.4799999999941</v>
      </c>
      <c r="O777" s="128">
        <f>N777 / AA815</f>
        <v>-4.8915833536614464E-4</v>
      </c>
      <c r="P777" s="276">
        <f>N777 / AA816</f>
        <v>-3.8100755195755538E-5</v>
      </c>
      <c r="Q777" s="129">
        <f t="shared" si="359"/>
        <v>402184.98</v>
      </c>
      <c r="R777" s="130">
        <f>Q777 / AA815*100</f>
        <v>2.882741766787599</v>
      </c>
      <c r="S777" s="286">
        <f>Q777 / AA816*100</f>
        <v>0.22453800826421721</v>
      </c>
      <c r="T777" s="130">
        <f t="shared" si="360"/>
        <v>0</v>
      </c>
      <c r="U777" s="286">
        <f t="shared" si="361"/>
        <v>2.882741766787599</v>
      </c>
      <c r="V777" s="121">
        <f t="shared" si="362"/>
        <v>1</v>
      </c>
      <c r="W777" s="121">
        <v>0</v>
      </c>
      <c r="X777" s="121">
        <v>1</v>
      </c>
      <c r="Y777" s="128">
        <f t="shared" si="363"/>
        <v>0</v>
      </c>
      <c r="Z777" s="128">
        <f t="shared" si="364"/>
        <v>0</v>
      </c>
      <c r="AA777" s="3"/>
      <c r="AB777" s="131">
        <f>_xll.BDH(C777,$AB$11,$D$1,$D$1)</f>
        <v>30.754999999999999</v>
      </c>
      <c r="AC777" s="131">
        <f t="shared" si="365"/>
        <v>0.41000000000000014</v>
      </c>
      <c r="AD777" s="191">
        <f t="shared" si="366"/>
        <v>1.3331165664119662</v>
      </c>
      <c r="AE777" s="133">
        <v>13124</v>
      </c>
      <c r="AF777" s="134">
        <f>IF(D777 = D816,1,_xll.BDP(K777,$AF$11)*L777)</f>
        <v>1</v>
      </c>
      <c r="AG777" s="135">
        <f>AC777*AE777*V777/AF777 / AI815</f>
        <v>3.8533973186788265E-4</v>
      </c>
      <c r="AH777" s="301">
        <f>AC777*AE777*V777/AF777 / AI816</f>
        <v>2.9846049569243294E-5</v>
      </c>
      <c r="AI777" s="76"/>
      <c r="AJ777" s="74"/>
      <c r="AK777" s="66"/>
    </row>
    <row r="778" spans="1:37" s="30" customFormat="1" ht="12" hidden="1" customHeight="1" x14ac:dyDescent="0.2">
      <c r="B778" s="121">
        <v>24542</v>
      </c>
      <c r="C778" s="121" t="s">
        <v>54</v>
      </c>
      <c r="D778" s="121" t="str">
        <f>_xll.BDP(C778,$D$11)</f>
        <v>USD</v>
      </c>
      <c r="E778" s="121" t="s">
        <v>329</v>
      </c>
      <c r="F778" s="122">
        <f>_xll.BDP(C778,$F$11)</f>
        <v>60.06</v>
      </c>
      <c r="G778" s="122">
        <f>_xll.BDP(C778,$G$11)</f>
        <v>60.06</v>
      </c>
      <c r="H778" s="123">
        <f t="shared" si="356"/>
        <v>0</v>
      </c>
      <c r="I778" s="124">
        <f t="shared" si="357"/>
        <v>0</v>
      </c>
      <c r="J778" s="125">
        <v>-2410</v>
      </c>
      <c r="K778" s="121" t="str">
        <f>CONCATENATE(D816,D778, " Curncy")</f>
        <v>EURUSD Curncy</v>
      </c>
      <c r="L778" s="121">
        <f>IF(D778 = D816,1,_xll.BDP(K778,$L$11))</f>
        <v>1</v>
      </c>
      <c r="M778" s="264">
        <f>IF(D778 = D816,1,_xll.BDP(K778,$M$11)*L778)</f>
        <v>1.2327999999999999</v>
      </c>
      <c r="N778" s="127">
        <f t="shared" si="358"/>
        <v>0</v>
      </c>
      <c r="O778" s="128">
        <f>N778 / AA815</f>
        <v>0</v>
      </c>
      <c r="P778" s="276">
        <f>N778 / AA816</f>
        <v>0</v>
      </c>
      <c r="Q778" s="129">
        <f t="shared" si="359"/>
        <v>-117411.25892277743</v>
      </c>
      <c r="R778" s="130">
        <f>Q778 / AA815*100</f>
        <v>-0.84156882235583175</v>
      </c>
      <c r="S778" s="286">
        <f>Q778 / AA816*100</f>
        <v>-6.5550161088349809E-2</v>
      </c>
      <c r="T778" s="130">
        <f t="shared" si="360"/>
        <v>-0.84156882235583175</v>
      </c>
      <c r="U778" s="286">
        <f t="shared" si="361"/>
        <v>0</v>
      </c>
      <c r="V778" s="121">
        <f t="shared" si="362"/>
        <v>1</v>
      </c>
      <c r="W778" s="121">
        <v>0</v>
      </c>
      <c r="X778" s="121">
        <v>1</v>
      </c>
      <c r="Y778" s="128">
        <f t="shared" si="363"/>
        <v>0</v>
      </c>
      <c r="Z778" s="128">
        <f t="shared" si="364"/>
        <v>0</v>
      </c>
      <c r="AA778" s="3"/>
      <c r="AB778" s="131">
        <f>_xll.BDH(C778,$AB$11,$D$1,$D$1)</f>
        <v>60.7</v>
      </c>
      <c r="AC778" s="131">
        <f t="shared" si="365"/>
        <v>-0.64000000000000057</v>
      </c>
      <c r="AD778" s="191">
        <f t="shared" si="366"/>
        <v>-1.0543657331136747</v>
      </c>
      <c r="AE778" s="133">
        <v>-2410</v>
      </c>
      <c r="AF778" s="134">
        <f>IF(D778 = D816,1,_xll.BDP(K778,$AF$11)*L778)</f>
        <v>1.2294</v>
      </c>
      <c r="AG778" s="135">
        <f>AC778*AE778*V778/AF778 / AI815</f>
        <v>8.9845746238571497E-5</v>
      </c>
      <c r="AH778" s="301">
        <f>AC778*AE778*V778/AF778 / AI816</f>
        <v>6.9588998332034202E-6</v>
      </c>
      <c r="AI778" s="76"/>
      <c r="AJ778" s="74"/>
      <c r="AK778" s="66"/>
    </row>
    <row r="779" spans="1:37" s="30" customFormat="1" ht="12" hidden="1" customHeight="1" x14ac:dyDescent="0.2">
      <c r="B779" s="121">
        <v>18424</v>
      </c>
      <c r="C779" s="121" t="s">
        <v>53</v>
      </c>
      <c r="D779" s="121" t="str">
        <f>_xll.BDP(C779,$D$11)</f>
        <v>USD</v>
      </c>
      <c r="E779" s="121" t="s">
        <v>328</v>
      </c>
      <c r="F779" s="122">
        <f>_xll.BDP(C779,$F$11)</f>
        <v>62.1</v>
      </c>
      <c r="G779" s="122">
        <f>_xll.BDP(C779,$G$11)</f>
        <v>62.1</v>
      </c>
      <c r="H779" s="123">
        <f t="shared" si="356"/>
        <v>0</v>
      </c>
      <c r="I779" s="124">
        <f t="shared" si="357"/>
        <v>0</v>
      </c>
      <c r="J779" s="125">
        <v>-5087</v>
      </c>
      <c r="K779" s="121" t="str">
        <f>CONCATENATE(D816,D779, " Curncy")</f>
        <v>EURUSD Curncy</v>
      </c>
      <c r="L779" s="121">
        <f>IF(D779 = D816,1,_xll.BDP(K779,$L$11))</f>
        <v>1</v>
      </c>
      <c r="M779" s="264">
        <f>IF(D779 = D816,1,_xll.BDP(K779,$M$11)*L779)</f>
        <v>1.2327999999999999</v>
      </c>
      <c r="N779" s="127">
        <f t="shared" si="358"/>
        <v>0</v>
      </c>
      <c r="O779" s="128">
        <f>N779 / AA815</f>
        <v>0</v>
      </c>
      <c r="P779" s="276">
        <f>N779 / AA816</f>
        <v>0</v>
      </c>
      <c r="Q779" s="129">
        <f t="shared" si="359"/>
        <v>-256248.13432835825</v>
      </c>
      <c r="R779" s="130">
        <f>Q779 / AA815*100</f>
        <v>-1.8367100618470573</v>
      </c>
      <c r="S779" s="286">
        <f>Q779 / AA816*100</f>
        <v>-0.14306214444783877</v>
      </c>
      <c r="T779" s="130">
        <f t="shared" si="360"/>
        <v>-1.8367100618470573</v>
      </c>
      <c r="U779" s="286">
        <f t="shared" si="361"/>
        <v>0</v>
      </c>
      <c r="V779" s="121">
        <f t="shared" si="362"/>
        <v>1</v>
      </c>
      <c r="W779" s="121">
        <v>0</v>
      </c>
      <c r="X779" s="121">
        <v>1</v>
      </c>
      <c r="Y779" s="128">
        <f t="shared" si="363"/>
        <v>0</v>
      </c>
      <c r="Z779" s="128">
        <f t="shared" si="364"/>
        <v>0</v>
      </c>
      <c r="AA779" s="3"/>
      <c r="AB779" s="131">
        <f>_xll.BDH(C779,$AB$11,$D$1,$D$1)</f>
        <v>63.28</v>
      </c>
      <c r="AC779" s="131">
        <f t="shared" si="365"/>
        <v>-1.1799999999999997</v>
      </c>
      <c r="AD779" s="191">
        <f t="shared" si="366"/>
        <v>-1.86472819216182</v>
      </c>
      <c r="AE779" s="133">
        <v>-5087</v>
      </c>
      <c r="AF779" s="134">
        <f>IF(D779 = D816,1,_xll.BDP(K779,$AF$11)*L779)</f>
        <v>1.2294</v>
      </c>
      <c r="AG779" s="135">
        <f>AC779*AE779*V779/AF779 / AI815</f>
        <v>3.4965862753917463E-4</v>
      </c>
      <c r="AH779" s="301">
        <f>AC779*AE779*V779/AF779 / AI816</f>
        <v>2.7082410316893668E-5</v>
      </c>
      <c r="AI779" s="76"/>
      <c r="AJ779" s="74"/>
      <c r="AK779" s="66"/>
    </row>
    <row r="780" spans="1:37" s="30" customFormat="1" ht="12" hidden="1" customHeight="1" x14ac:dyDescent="0.2">
      <c r="B780" s="121">
        <v>24621</v>
      </c>
      <c r="C780" s="121" t="s">
        <v>51</v>
      </c>
      <c r="D780" s="121" t="str">
        <f>_xll.BDP(C780,$D$11)</f>
        <v>USD</v>
      </c>
      <c r="E780" s="121" t="s">
        <v>327</v>
      </c>
      <c r="F780" s="122">
        <f>_xll.BDP(C780,$F$11)</f>
        <v>29.49</v>
      </c>
      <c r="G780" s="122">
        <f>_xll.BDP(C780,$G$11)</f>
        <v>29.49</v>
      </c>
      <c r="H780" s="123">
        <f t="shared" si="356"/>
        <v>0</v>
      </c>
      <c r="I780" s="124">
        <f t="shared" si="357"/>
        <v>0</v>
      </c>
      <c r="J780" s="125">
        <v>12000</v>
      </c>
      <c r="K780" s="121" t="str">
        <f>CONCATENATE(D816,D780, " Curncy")</f>
        <v>EURUSD Curncy</v>
      </c>
      <c r="L780" s="121">
        <f>IF(D780 = D816,1,_xll.BDP(K780,$L$11))</f>
        <v>1</v>
      </c>
      <c r="M780" s="264">
        <f>IF(D780 = D816,1,_xll.BDP(K780,$M$11)*L780)</f>
        <v>1.2327999999999999</v>
      </c>
      <c r="N780" s="127">
        <f t="shared" si="358"/>
        <v>0</v>
      </c>
      <c r="O780" s="128">
        <f>N780 / AA815</f>
        <v>0</v>
      </c>
      <c r="P780" s="276">
        <f>N780 / AA816</f>
        <v>0</v>
      </c>
      <c r="Q780" s="129">
        <f t="shared" si="359"/>
        <v>287053.86112913693</v>
      </c>
      <c r="R780" s="130">
        <f>Q780 / AA815*100</f>
        <v>2.0575163070351619</v>
      </c>
      <c r="S780" s="286">
        <f>Q780 / AA816*100</f>
        <v>0.16026083878738986</v>
      </c>
      <c r="T780" s="130">
        <f t="shared" si="360"/>
        <v>0</v>
      </c>
      <c r="U780" s="286">
        <f t="shared" si="361"/>
        <v>2.0575163070351619</v>
      </c>
      <c r="V780" s="121">
        <f t="shared" si="362"/>
        <v>1</v>
      </c>
      <c r="W780" s="121">
        <v>0</v>
      </c>
      <c r="X780" s="121">
        <v>1</v>
      </c>
      <c r="Y780" s="128">
        <f t="shared" si="363"/>
        <v>0</v>
      </c>
      <c r="Z780" s="128">
        <f t="shared" si="364"/>
        <v>0</v>
      </c>
      <c r="AA780" s="3"/>
      <c r="AB780" s="131">
        <f>_xll.BDH(C780,$AB$11,$D$1,$D$1)</f>
        <v>30.81</v>
      </c>
      <c r="AC780" s="131">
        <f t="shared" si="365"/>
        <v>-1.3200000000000003</v>
      </c>
      <c r="AD780" s="191">
        <f t="shared" si="366"/>
        <v>-4.2843232716650448</v>
      </c>
      <c r="AE780" s="133">
        <v>12000</v>
      </c>
      <c r="AF780" s="134">
        <f>IF(D780 = D816,1,_xll.BDP(K780,$AF$11)*L780)</f>
        <v>1.2294</v>
      </c>
      <c r="AG780" s="135">
        <f>AC780*AE780*V780/AF780 / AI815</f>
        <v>-9.2268971759528753E-4</v>
      </c>
      <c r="AH780" s="301">
        <f>AC780*AE780*V780/AF780 / AI816</f>
        <v>-7.1465880029786112E-5</v>
      </c>
      <c r="AI780" s="76"/>
      <c r="AJ780" s="74"/>
      <c r="AK780" s="66"/>
    </row>
    <row r="781" spans="1:37" s="30" customFormat="1" ht="12" hidden="1" customHeight="1" x14ac:dyDescent="0.2">
      <c r="B781" s="121">
        <v>1464</v>
      </c>
      <c r="C781" s="121" t="s">
        <v>150</v>
      </c>
      <c r="D781" s="121" t="str">
        <f>_xll.BDP(C781,$D$11)</f>
        <v>NOK</v>
      </c>
      <c r="E781" s="121" t="s">
        <v>326</v>
      </c>
      <c r="F781" s="122">
        <f>_xll.BDP(C781,$F$11)</f>
        <v>157.19999999999999</v>
      </c>
      <c r="G781" s="122">
        <f>_xll.BDP(C781,$G$11)</f>
        <v>159.30000000000001</v>
      </c>
      <c r="H781" s="123">
        <f t="shared" si="356"/>
        <v>2.1000000000000227</v>
      </c>
      <c r="I781" s="124">
        <f t="shared" si="357"/>
        <v>1.3358778625954344</v>
      </c>
      <c r="J781" s="125">
        <v>-45692</v>
      </c>
      <c r="K781" s="121" t="str">
        <f>CONCATENATE(D816,D781, " Curncy")</f>
        <v>EURNOK Curncy</v>
      </c>
      <c r="L781" s="121">
        <f>IF(D781 = D816,1,_xll.BDP(K781,$L$11))</f>
        <v>1</v>
      </c>
      <c r="M781" s="264">
        <f>IF(D781 = D816,1,_xll.BDP(K781,$M$11)*L781)</f>
        <v>9.6803000000000008</v>
      </c>
      <c r="N781" s="127">
        <f t="shared" si="358"/>
        <v>-9912.2134644588532</v>
      </c>
      <c r="O781" s="128">
        <f>N781 / AA815</f>
        <v>-7.104778441827924E-4</v>
      </c>
      <c r="P781" s="276">
        <f>N781 / AA816</f>
        <v>-5.5339427862257492E-5</v>
      </c>
      <c r="Q781" s="129">
        <f t="shared" si="359"/>
        <v>-751912.19280394202</v>
      </c>
      <c r="R781" s="130">
        <f>Q781 / AA815*100</f>
        <v>-5.3894819323008383</v>
      </c>
      <c r="S781" s="286">
        <f>Q781 / AA816*100</f>
        <v>-0.41978908849797725</v>
      </c>
      <c r="T781" s="130">
        <f t="shared" si="360"/>
        <v>-5.3894819323008383</v>
      </c>
      <c r="U781" s="286">
        <f t="shared" si="361"/>
        <v>0</v>
      </c>
      <c r="V781" s="121">
        <f t="shared" si="362"/>
        <v>1</v>
      </c>
      <c r="W781" s="121">
        <v>0</v>
      </c>
      <c r="X781" s="121">
        <v>1</v>
      </c>
      <c r="Y781" s="128">
        <f t="shared" si="363"/>
        <v>0</v>
      </c>
      <c r="Z781" s="128">
        <f t="shared" si="364"/>
        <v>0</v>
      </c>
      <c r="AA781" s="3"/>
      <c r="AB781" s="131">
        <f>_xll.BDH(C781,$AB$11,$D$1,$D$1)</f>
        <v>157.94999999999999</v>
      </c>
      <c r="AC781" s="131">
        <f t="shared" si="365"/>
        <v>-0.75</v>
      </c>
      <c r="AD781" s="191">
        <f t="shared" si="366"/>
        <v>-0.47483380816714155</v>
      </c>
      <c r="AE781" s="133">
        <v>-45692</v>
      </c>
      <c r="AF781" s="134">
        <f>IF(D781 = D816,1,_xll.BDP(K781,$AF$11)*L781)</f>
        <v>9.6952999999999996</v>
      </c>
      <c r="AG781" s="135">
        <f>AC781*AE781*V781/AF781 / AI815</f>
        <v>2.5312433057702737E-4</v>
      </c>
      <c r="AH781" s="301">
        <f>AC781*AE781*V781/AF781 / AI816</f>
        <v>1.9605456413650349E-5</v>
      </c>
      <c r="AI781" s="76"/>
      <c r="AJ781" s="74"/>
      <c r="AK781" s="66"/>
    </row>
    <row r="782" spans="1:37" s="30" customFormat="1" ht="12" hidden="1" customHeight="1" x14ac:dyDescent="0.2">
      <c r="B782" s="121">
        <v>25983</v>
      </c>
      <c r="C782" s="121" t="s">
        <v>824</v>
      </c>
      <c r="D782" s="121" t="str">
        <f>_xll.BDP(C782,$D$11)</f>
        <v>USD</v>
      </c>
      <c r="E782" s="121" t="s">
        <v>825</v>
      </c>
      <c r="F782" s="122">
        <f>_xll.BDP(C782,$F$11)</f>
        <v>57.41</v>
      </c>
      <c r="G782" s="122">
        <f>_xll.BDP(C782,$G$11)</f>
        <v>57.41</v>
      </c>
      <c r="H782" s="123">
        <f t="shared" si="356"/>
        <v>0</v>
      </c>
      <c r="I782" s="124">
        <f t="shared" si="357"/>
        <v>0</v>
      </c>
      <c r="J782" s="125">
        <v>-5400</v>
      </c>
      <c r="K782" s="121" t="str">
        <f>CONCATENATE(D816,D782, " Curncy")</f>
        <v>EURUSD Curncy</v>
      </c>
      <c r="L782" s="121">
        <f>IF(D782 = D816,1,_xll.BDP(K782,$L$11))</f>
        <v>1</v>
      </c>
      <c r="M782" s="264">
        <f>IF(D782 = D816,1,_xll.BDP(K782,$M$11)*L782)</f>
        <v>1.2327999999999999</v>
      </c>
      <c r="N782" s="127">
        <f t="shared" si="358"/>
        <v>0</v>
      </c>
      <c r="O782" s="128">
        <f>N782 / AA815</f>
        <v>0</v>
      </c>
      <c r="P782" s="276">
        <f>N782 / AA816</f>
        <v>0</v>
      </c>
      <c r="Q782" s="129">
        <f t="shared" si="359"/>
        <v>-251471.44711226478</v>
      </c>
      <c r="R782" s="130">
        <f>Q782 / AA815*100</f>
        <v>-1.8024721951203762</v>
      </c>
      <c r="S782" s="286">
        <f>Q782 / AA816*100</f>
        <v>-0.14039534213810861</v>
      </c>
      <c r="T782" s="130">
        <f t="shared" si="360"/>
        <v>-1.8024721951203762</v>
      </c>
      <c r="U782" s="286">
        <f t="shared" si="361"/>
        <v>0</v>
      </c>
      <c r="V782" s="121">
        <f t="shared" si="362"/>
        <v>1</v>
      </c>
      <c r="W782" s="121">
        <v>0</v>
      </c>
      <c r="X782" s="121">
        <v>1</v>
      </c>
      <c r="Y782" s="128">
        <f t="shared" si="363"/>
        <v>0</v>
      </c>
      <c r="Z782" s="128">
        <f t="shared" si="364"/>
        <v>0</v>
      </c>
      <c r="AA782" s="3"/>
      <c r="AB782" s="131">
        <f>_xll.BDH(C782,$AB$11,$D$1,$D$1)</f>
        <v>59.41</v>
      </c>
      <c r="AC782" s="131">
        <f t="shared" si="365"/>
        <v>-2</v>
      </c>
      <c r="AD782" s="191">
        <f t="shared" si="366"/>
        <v>-3.3664366268305006</v>
      </c>
      <c r="AE782" s="133">
        <v>-5400</v>
      </c>
      <c r="AF782" s="134">
        <f>IF(D782 = D816,1,_xll.BDP(K782,$AF$11)*L782)</f>
        <v>1.2294</v>
      </c>
      <c r="AG782" s="135">
        <f>AC782*AE782*V782/AF782 / AI815</f>
        <v>6.2910662563315037E-4</v>
      </c>
      <c r="AH782" s="301">
        <f>AC782*AE782*V782/AF782 / AI816</f>
        <v>4.872673638394506E-5</v>
      </c>
      <c r="AI782" s="76"/>
      <c r="AJ782" s="74"/>
      <c r="AK782" s="66"/>
    </row>
    <row r="783" spans="1:37" s="30" customFormat="1" ht="12" hidden="1" customHeight="1" x14ac:dyDescent="0.2">
      <c r="B783" s="121">
        <v>20536</v>
      </c>
      <c r="C783" s="121" t="s">
        <v>530</v>
      </c>
      <c r="D783" s="121" t="str">
        <f>_xll.BDP(C783,$D$11)</f>
        <v>USD</v>
      </c>
      <c r="E783" s="121" t="s">
        <v>531</v>
      </c>
      <c r="F783" s="122">
        <f>_xll.BDP(C783,$F$11)</f>
        <v>87.63</v>
      </c>
      <c r="G783" s="122">
        <f>_xll.BDP(C783,$G$11)</f>
        <v>87.63</v>
      </c>
      <c r="H783" s="123">
        <f t="shared" si="356"/>
        <v>0</v>
      </c>
      <c r="I783" s="124">
        <f t="shared" si="357"/>
        <v>0</v>
      </c>
      <c r="J783" s="125">
        <v>-2610</v>
      </c>
      <c r="K783" s="121" t="str">
        <f>CONCATENATE(D816,D783, " Curncy")</f>
        <v>EURUSD Curncy</v>
      </c>
      <c r="L783" s="121">
        <f>IF(D783 = D816,1,_xll.BDP(K783,$L$11))</f>
        <v>1</v>
      </c>
      <c r="M783" s="264">
        <f>IF(D783 = D816,1,_xll.BDP(K783,$M$11)*L783)</f>
        <v>1.2327999999999999</v>
      </c>
      <c r="N783" s="127">
        <f t="shared" si="358"/>
        <v>0</v>
      </c>
      <c r="O783" s="128">
        <f>N783 / AA815</f>
        <v>0</v>
      </c>
      <c r="P783" s="276">
        <f>N783 / AA816</f>
        <v>0</v>
      </c>
      <c r="Q783" s="129">
        <f t="shared" si="359"/>
        <v>-185524.25373134328</v>
      </c>
      <c r="R783" s="130">
        <f>Q783 / AA815*100</f>
        <v>-1.3297824174921784</v>
      </c>
      <c r="S783" s="286">
        <f>Q783 / AA816*100</f>
        <v>-0.10357733005728131</v>
      </c>
      <c r="T783" s="130">
        <f t="shared" si="360"/>
        <v>-1.3297824174921784</v>
      </c>
      <c r="U783" s="286">
        <f t="shared" si="361"/>
        <v>0</v>
      </c>
      <c r="V783" s="121">
        <f t="shared" si="362"/>
        <v>1</v>
      </c>
      <c r="W783" s="121">
        <v>0</v>
      </c>
      <c r="X783" s="121">
        <v>1</v>
      </c>
      <c r="Y783" s="128">
        <f t="shared" si="363"/>
        <v>0</v>
      </c>
      <c r="Z783" s="128">
        <f t="shared" si="364"/>
        <v>0</v>
      </c>
      <c r="AA783" s="3"/>
      <c r="AB783" s="131">
        <f>_xll.BDH(C783,$AB$11,$D$1,$D$1)</f>
        <v>94.4</v>
      </c>
      <c r="AC783" s="131">
        <f t="shared" si="365"/>
        <v>-6.7700000000000102</v>
      </c>
      <c r="AD783" s="191">
        <f t="shared" si="366"/>
        <v>-7.1716101694915348</v>
      </c>
      <c r="AE783" s="133">
        <v>-2610</v>
      </c>
      <c r="AF783" s="134">
        <f>IF(D783 = D816,1,_xll.BDP(K783,$AF$11)*L783)</f>
        <v>1.2294</v>
      </c>
      <c r="AG783" s="135">
        <f>AC783*AE783*V783/AF783 / AI815</f>
        <v>1.0292708650879718E-3</v>
      </c>
      <c r="AH783" s="301">
        <f>AC783*AE783*V783/AF783 / AI816</f>
        <v>7.9721001285499571E-5</v>
      </c>
      <c r="AI783" s="76"/>
      <c r="AJ783" s="74"/>
      <c r="AK783" s="66"/>
    </row>
    <row r="784" spans="1:37" s="30" customFormat="1" ht="12" hidden="1" customHeight="1" x14ac:dyDescent="0.2">
      <c r="A784" s="121"/>
      <c r="B784" s="121">
        <v>2230</v>
      </c>
      <c r="C784" s="121" t="s">
        <v>1028</v>
      </c>
      <c r="D784" s="121" t="str">
        <f>_xll.BDP(C784,$D$11)</f>
        <v>USD</v>
      </c>
      <c r="E784" s="121" t="s">
        <v>1101</v>
      </c>
      <c r="F784" s="122">
        <f>_xll.BDP(C784,$F$11)</f>
        <v>50.06</v>
      </c>
      <c r="G784" s="122">
        <f>_xll.BDP(C784,$G$11)</f>
        <v>50.06</v>
      </c>
      <c r="H784" s="123">
        <f t="shared" ref="H784:H814" si="367">IF(OR(OR(G784="#N/A N/A",G784="#N/A Real Time"),OR(F784="#N/A N/A",F784="#N/A Real Time")),0,  G784 - F784)</f>
        <v>0</v>
      </c>
      <c r="I784" s="124">
        <f t="shared" ref="I784:I814" si="368">IF(OR(F784=0,F784="#N/A N/A"),0,H784 / F784*100)</f>
        <v>0</v>
      </c>
      <c r="J784" s="125">
        <v>-4880</v>
      </c>
      <c r="K784" s="121" t="str">
        <f>CONCATENATE(D816,D784, " Curncy")</f>
        <v>EURUSD Curncy</v>
      </c>
      <c r="L784" s="121">
        <f>IF(D784 = D816,1,_xll.BDP(K784,$L$11))</f>
        <v>1</v>
      </c>
      <c r="M784" s="264">
        <f>IF(D784 = D816,1,_xll.BDP(K784,$M$11)*L784)</f>
        <v>1.2327999999999999</v>
      </c>
      <c r="N784" s="127">
        <f t="shared" ref="N784:N814" si="369">H784*J784*V784/M784</f>
        <v>0</v>
      </c>
      <c r="O784" s="128">
        <f>N784 / AA815</f>
        <v>0</v>
      </c>
      <c r="P784" s="276">
        <f>N784 / AA816</f>
        <v>0</v>
      </c>
      <c r="Q784" s="129">
        <f t="shared" ref="Q784:Q814" si="370">IF(J784=0,0,G784*J784*V784/M784)</f>
        <v>-198160.9344581441</v>
      </c>
      <c r="R784" s="130">
        <f>Q784 / AA815*100</f>
        <v>-1.4203583691965622</v>
      </c>
      <c r="S784" s="286">
        <f>Q784 / AA816*100</f>
        <v>-0.1106323302750087</v>
      </c>
      <c r="T784" s="130">
        <f t="shared" ref="T784:T814" si="371">IF(S784&lt;0,R784,0)</f>
        <v>-1.4203583691965622</v>
      </c>
      <c r="U784" s="286">
        <f t="shared" ref="U784:U814" si="372">IF(S784&gt;0,R784,0)</f>
        <v>0</v>
      </c>
      <c r="V784" s="121">
        <f t="shared" ref="V784:V814" si="373">IF(EXACT(D784,UPPER(D784)),1,0.01)/X784</f>
        <v>1</v>
      </c>
      <c r="W784" s="121">
        <v>0</v>
      </c>
      <c r="X784" s="121">
        <v>1</v>
      </c>
      <c r="Y784" s="128">
        <f t="shared" ref="Y784:Y814" si="374">IF(AND(S784&lt;0,O784&gt;0),O784,0)</f>
        <v>0</v>
      </c>
      <c r="Z784" s="128">
        <f t="shared" ref="Z784:Z814" si="375">IF(AND(S784&gt;0,O784&gt;0),O784,0)</f>
        <v>0</v>
      </c>
      <c r="AA784" s="121"/>
      <c r="AB784" s="131">
        <f>_xll.BDH(C784,$AB$11,$D$1,$D$1)</f>
        <v>52.4</v>
      </c>
      <c r="AC784" s="131">
        <f t="shared" ref="AC784:AC814" si="376">IF(OR(OR(F784="#N/A N/A",F784="#N/A Real Time"),OR(AB784="#N/A N/A",AB784="#N/A Real Time")),0,  F784 - AB784)</f>
        <v>-2.3399999999999963</v>
      </c>
      <c r="AD784" s="191">
        <f t="shared" ref="AD784:AD814" si="377">IF(OR(AB784=0,AB784="#N/A N/A"),0,AC784 / AB784*100)</f>
        <v>-4.4656488549618247</v>
      </c>
      <c r="AE784" s="133">
        <v>-4880</v>
      </c>
      <c r="AF784" s="134">
        <f>IF(D784 = D816,1,_xll.BDP(K784,$AF$11)*L784)</f>
        <v>1.2294</v>
      </c>
      <c r="AG784" s="135">
        <f>AC784*AE784*V784/AF784 / AI815</f>
        <v>6.6517540550278332E-4</v>
      </c>
      <c r="AH784" s="301">
        <f>AC784*AE784*V784/AF784 / AI816</f>
        <v>5.1520402603291168E-5</v>
      </c>
      <c r="AI784" s="136"/>
      <c r="AJ784" s="74"/>
      <c r="AK784" s="66"/>
    </row>
    <row r="785" spans="1:37" s="30" customFormat="1" ht="12" hidden="1" customHeight="1" x14ac:dyDescent="0.2">
      <c r="B785" s="121">
        <v>3300</v>
      </c>
      <c r="C785" s="121" t="s">
        <v>49</v>
      </c>
      <c r="D785" s="121" t="str">
        <f>_xll.BDP(C785,$D$11)</f>
        <v>USD</v>
      </c>
      <c r="E785" s="121" t="s">
        <v>325</v>
      </c>
      <c r="F785" s="122">
        <f>_xll.BDP(C785,$F$11)</f>
        <v>116.6</v>
      </c>
      <c r="G785" s="122">
        <f>_xll.BDP(C785,$G$11)</f>
        <v>116.6</v>
      </c>
      <c r="H785" s="123">
        <f t="shared" si="367"/>
        <v>0</v>
      </c>
      <c r="I785" s="124">
        <f t="shared" si="368"/>
        <v>0</v>
      </c>
      <c r="J785" s="125">
        <v>5352</v>
      </c>
      <c r="K785" s="121" t="str">
        <f>CONCATENATE(D816,D785, " Curncy")</f>
        <v>EURUSD Curncy</v>
      </c>
      <c r="L785" s="121">
        <f>IF(D785 = D816,1,_xll.BDP(K785,$L$11))</f>
        <v>1</v>
      </c>
      <c r="M785" s="264">
        <f>IF(D785 = D816,1,_xll.BDP(K785,$M$11)*L785)</f>
        <v>1.2327999999999999</v>
      </c>
      <c r="N785" s="127">
        <f t="shared" si="369"/>
        <v>0</v>
      </c>
      <c r="O785" s="128">
        <f>N785 / AA815</f>
        <v>0</v>
      </c>
      <c r="P785" s="276">
        <f>N785 / AA816</f>
        <v>0</v>
      </c>
      <c r="Q785" s="129">
        <f t="shared" si="370"/>
        <v>506199.87021414668</v>
      </c>
      <c r="R785" s="130">
        <f>Q785 / AA815*100</f>
        <v>3.628289420974355</v>
      </c>
      <c r="S785" s="286">
        <f>Q785 / AA816*100</f>
        <v>0.2826090388594068</v>
      </c>
      <c r="T785" s="130">
        <f t="shared" si="371"/>
        <v>0</v>
      </c>
      <c r="U785" s="286">
        <f t="shared" si="372"/>
        <v>3.628289420974355</v>
      </c>
      <c r="V785" s="121">
        <f t="shared" si="373"/>
        <v>1</v>
      </c>
      <c r="W785" s="121">
        <v>0</v>
      </c>
      <c r="X785" s="121">
        <v>1</v>
      </c>
      <c r="Y785" s="128">
        <f t="shared" si="374"/>
        <v>0</v>
      </c>
      <c r="Z785" s="128">
        <f t="shared" si="375"/>
        <v>0</v>
      </c>
      <c r="AA785" s="3"/>
      <c r="AB785" s="131">
        <f>_xll.BDH(C785,$AB$11,$D$1,$D$1)</f>
        <v>117.58</v>
      </c>
      <c r="AC785" s="131">
        <f t="shared" si="376"/>
        <v>-0.98000000000000398</v>
      </c>
      <c r="AD785" s="191">
        <f t="shared" si="377"/>
        <v>-0.83347508079605714</v>
      </c>
      <c r="AE785" s="133">
        <v>5352</v>
      </c>
      <c r="AF785" s="134">
        <f>IF(D785 = D816,1,_xll.BDP(K785,$AF$11)*L785)</f>
        <v>1.2294</v>
      </c>
      <c r="AG785" s="135">
        <f>AC785*AE785*V785/AF785 / AI815</f>
        <v>-3.0552213770193164E-4</v>
      </c>
      <c r="AH785" s="301">
        <f>AC785*AE785*V785/AF785 / AI816</f>
        <v>-2.3663868820771993E-5</v>
      </c>
      <c r="AI785" s="76"/>
      <c r="AJ785" s="74"/>
      <c r="AK785" s="66"/>
    </row>
    <row r="786" spans="1:37" s="30" customFormat="1" ht="12" hidden="1" customHeight="1" x14ac:dyDescent="0.2">
      <c r="B786" s="121">
        <v>18529</v>
      </c>
      <c r="C786" s="121" t="s">
        <v>48</v>
      </c>
      <c r="D786" s="121" t="str">
        <f>_xll.BDP(C786,$D$11)</f>
        <v>USD</v>
      </c>
      <c r="E786" s="121" t="s">
        <v>324</v>
      </c>
      <c r="F786" s="122">
        <f>_xll.BDP(C786,$F$11)</f>
        <v>33.619999999999997</v>
      </c>
      <c r="G786" s="122">
        <f>_xll.BDP(C786,$G$11)</f>
        <v>33.619999999999997</v>
      </c>
      <c r="H786" s="123">
        <f t="shared" si="367"/>
        <v>0</v>
      </c>
      <c r="I786" s="124">
        <f t="shared" si="368"/>
        <v>0</v>
      </c>
      <c r="J786" s="125">
        <v>-7361</v>
      </c>
      <c r="K786" s="121" t="str">
        <f>CONCATENATE(D816,D786, " Curncy")</f>
        <v>EURUSD Curncy</v>
      </c>
      <c r="L786" s="121">
        <f>IF(D786 = D816,1,_xll.BDP(K786,$L$11))</f>
        <v>1</v>
      </c>
      <c r="M786" s="264">
        <f>IF(D786 = D816,1,_xll.BDP(K786,$M$11)*L786)</f>
        <v>1.2327999999999999</v>
      </c>
      <c r="N786" s="127">
        <f t="shared" si="369"/>
        <v>0</v>
      </c>
      <c r="O786" s="128">
        <f>N786 / AA815</f>
        <v>0</v>
      </c>
      <c r="P786" s="276">
        <f>N786 / AA816</f>
        <v>0</v>
      </c>
      <c r="Q786" s="129">
        <f t="shared" si="370"/>
        <v>-200743.68916288126</v>
      </c>
      <c r="R786" s="130">
        <f>Q786 / AA815*100</f>
        <v>-1.4388707832124039</v>
      </c>
      <c r="S786" s="286">
        <f>Q786 / AA816*100</f>
        <v>-0.11207427024312168</v>
      </c>
      <c r="T786" s="130">
        <f t="shared" si="371"/>
        <v>-1.4388707832124039</v>
      </c>
      <c r="U786" s="286">
        <f t="shared" si="372"/>
        <v>0</v>
      </c>
      <c r="V786" s="121">
        <f t="shared" si="373"/>
        <v>1</v>
      </c>
      <c r="W786" s="121">
        <v>0</v>
      </c>
      <c r="X786" s="121">
        <v>1</v>
      </c>
      <c r="Y786" s="128">
        <f t="shared" si="374"/>
        <v>0</v>
      </c>
      <c r="Z786" s="128">
        <f t="shared" si="375"/>
        <v>0</v>
      </c>
      <c r="AA786" s="3"/>
      <c r="AB786" s="131">
        <f>_xll.BDH(C786,$AB$11,$D$1,$D$1)</f>
        <v>32.549999999999997</v>
      </c>
      <c r="AC786" s="131">
        <f t="shared" si="376"/>
        <v>1.0700000000000003</v>
      </c>
      <c r="AD786" s="191">
        <f t="shared" si="377"/>
        <v>3.2872503840245786</v>
      </c>
      <c r="AE786" s="133">
        <v>-7361</v>
      </c>
      <c r="AF786" s="134">
        <f>IF(D786 = D816,1,_xll.BDP(K786,$AF$11)*L786)</f>
        <v>1.2294</v>
      </c>
      <c r="AG786" s="135">
        <f>AC786*AE786*V786/AF786 / AI815</f>
        <v>-4.5879755946996433E-4</v>
      </c>
      <c r="AH786" s="301">
        <f>AC786*AE786*V786/AF786 / AI816</f>
        <v>-3.5535641849886579E-5</v>
      </c>
      <c r="AI786" s="76"/>
      <c r="AJ786" s="74"/>
      <c r="AK786" s="66"/>
    </row>
    <row r="787" spans="1:37" s="30" customFormat="1" ht="12" hidden="1" customHeight="1" x14ac:dyDescent="0.2">
      <c r="B787" s="121">
        <v>25283</v>
      </c>
      <c r="C787" s="121" t="s">
        <v>46</v>
      </c>
      <c r="D787" s="121" t="str">
        <f>_xll.BDP(C787,$D$11)</f>
        <v>USD</v>
      </c>
      <c r="E787" s="121" t="s">
        <v>322</v>
      </c>
      <c r="F787" s="122">
        <f>_xll.BDP(C787,$F$11)</f>
        <v>30.83</v>
      </c>
      <c r="G787" s="122">
        <f>_xll.BDP(C787,$G$11)</f>
        <v>30.83</v>
      </c>
      <c r="H787" s="123">
        <f t="shared" si="367"/>
        <v>0</v>
      </c>
      <c r="I787" s="124">
        <f t="shared" si="368"/>
        <v>0</v>
      </c>
      <c r="J787" s="125">
        <v>-9811</v>
      </c>
      <c r="K787" s="121" t="str">
        <f>CONCATENATE(D816,D787, " Curncy")</f>
        <v>EURUSD Curncy</v>
      </c>
      <c r="L787" s="121">
        <f>IF(D787 = D816,1,_xll.BDP(K787,$L$11))</f>
        <v>1</v>
      </c>
      <c r="M787" s="264">
        <f>IF(D787 = D816,1,_xll.BDP(K787,$M$11)*L787)</f>
        <v>1.2327999999999999</v>
      </c>
      <c r="N787" s="127">
        <f t="shared" si="369"/>
        <v>0</v>
      </c>
      <c r="O787" s="128">
        <f>N787 / AA815</f>
        <v>0</v>
      </c>
      <c r="P787" s="276">
        <f>N787 / AA816</f>
        <v>0</v>
      </c>
      <c r="Q787" s="129">
        <f t="shared" si="370"/>
        <v>-245354.58306294616</v>
      </c>
      <c r="R787" s="130">
        <f>Q787 / AA815*100</f>
        <v>-1.7586283412879125</v>
      </c>
      <c r="S787" s="286">
        <f>Q787 / AA816*100</f>
        <v>-0.13698032532058102</v>
      </c>
      <c r="T787" s="130">
        <f t="shared" si="371"/>
        <v>-1.7586283412879125</v>
      </c>
      <c r="U787" s="286">
        <f t="shared" si="372"/>
        <v>0</v>
      </c>
      <c r="V787" s="121">
        <f t="shared" si="373"/>
        <v>1</v>
      </c>
      <c r="W787" s="121">
        <v>0</v>
      </c>
      <c r="X787" s="121">
        <v>1</v>
      </c>
      <c r="Y787" s="128">
        <f t="shared" si="374"/>
        <v>0</v>
      </c>
      <c r="Z787" s="128">
        <f t="shared" si="375"/>
        <v>0</v>
      </c>
      <c r="AA787" s="3"/>
      <c r="AB787" s="131">
        <f>_xll.BDH(C787,$AB$11,$D$1,$D$1)</f>
        <v>32.090000000000003</v>
      </c>
      <c r="AC787" s="131">
        <f t="shared" si="376"/>
        <v>-1.2600000000000051</v>
      </c>
      <c r="AD787" s="191">
        <f t="shared" si="377"/>
        <v>-3.9264568401371296</v>
      </c>
      <c r="AE787" s="133">
        <v>-9811</v>
      </c>
      <c r="AF787" s="134">
        <f>IF(D787 = D816,1,_xll.BDP(K787,$AF$11)*L787)</f>
        <v>1.2294</v>
      </c>
      <c r="AG787" s="135">
        <f>AC787*AE787*V787/AF787 / AI815</f>
        <v>7.2008592881013403E-4</v>
      </c>
      <c r="AH787" s="301">
        <f>AC787*AE787*V787/AF787 / AI816</f>
        <v>5.5773434577336806E-5</v>
      </c>
      <c r="AI787" s="76"/>
      <c r="AJ787" s="74"/>
      <c r="AK787" s="66"/>
    </row>
    <row r="788" spans="1:37" s="30" customFormat="1" ht="12" hidden="1" customHeight="1" x14ac:dyDescent="0.2">
      <c r="B788" s="121">
        <v>26989</v>
      </c>
      <c r="C788" s="121" t="s">
        <v>149</v>
      </c>
      <c r="D788" s="121" t="str">
        <f>_xll.BDP(C788,$D$11)</f>
        <v>NOK</v>
      </c>
      <c r="E788" s="121" t="s">
        <v>321</v>
      </c>
      <c r="F788" s="122">
        <f>_xll.BDP(C788,$F$11)</f>
        <v>57.4</v>
      </c>
      <c r="G788" s="122">
        <f>_xll.BDP(C788,$G$11)</f>
        <v>58.4</v>
      </c>
      <c r="H788" s="123">
        <f t="shared" si="367"/>
        <v>1</v>
      </c>
      <c r="I788" s="124">
        <f t="shared" si="368"/>
        <v>1.7421602787456445</v>
      </c>
      <c r="J788" s="125">
        <v>17068</v>
      </c>
      <c r="K788" s="121" t="str">
        <f>CONCATENATE(D816,D788, " Curncy")</f>
        <v>EURNOK Curncy</v>
      </c>
      <c r="L788" s="121">
        <f>IF(D788 = D816,1,_xll.BDP(K788,$L$11))</f>
        <v>1</v>
      </c>
      <c r="M788" s="264">
        <f>IF(D788 = D816,1,_xll.BDP(K788,$M$11)*L788)</f>
        <v>9.6803000000000008</v>
      </c>
      <c r="N788" s="127">
        <f t="shared" si="369"/>
        <v>1763.1684968441059</v>
      </c>
      <c r="O788" s="128">
        <f>N788 / AA815</f>
        <v>1.2637864963869645E-4</v>
      </c>
      <c r="P788" s="276">
        <f>N788 / AA816</f>
        <v>9.8436879098664829E-6</v>
      </c>
      <c r="Q788" s="129">
        <f t="shared" si="370"/>
        <v>102969.04021569579</v>
      </c>
      <c r="R788" s="130">
        <f>Q788 / AA815*100</f>
        <v>0.73805131388998724</v>
      </c>
      <c r="S788" s="286">
        <f>Q788 / AA816*100</f>
        <v>5.7487137393620255E-2</v>
      </c>
      <c r="T788" s="130">
        <f t="shared" si="371"/>
        <v>0</v>
      </c>
      <c r="U788" s="286">
        <f t="shared" si="372"/>
        <v>0.73805131388998724</v>
      </c>
      <c r="V788" s="121">
        <f t="shared" si="373"/>
        <v>1</v>
      </c>
      <c r="W788" s="121">
        <v>0</v>
      </c>
      <c r="X788" s="121">
        <v>1</v>
      </c>
      <c r="Y788" s="128">
        <f t="shared" si="374"/>
        <v>0</v>
      </c>
      <c r="Z788" s="128">
        <f t="shared" si="375"/>
        <v>1.2637864963869645E-4</v>
      </c>
      <c r="AA788" s="3"/>
      <c r="AB788" s="131">
        <f>_xll.BDH(C788,$AB$11,$D$1,$D$1)</f>
        <v>58.4</v>
      </c>
      <c r="AC788" s="131">
        <f t="shared" si="376"/>
        <v>-1</v>
      </c>
      <c r="AD788" s="191">
        <f t="shared" si="377"/>
        <v>-1.7123287671232876</v>
      </c>
      <c r="AE788" s="133">
        <v>17068</v>
      </c>
      <c r="AF788" s="134">
        <f>IF(D788 = D816,1,_xll.BDP(K788,$AF$11)*L788)</f>
        <v>9.6952999999999996</v>
      </c>
      <c r="AG788" s="135">
        <f>AC788*AE788*V788/AF788 / AI815</f>
        <v>-1.2607097009800997E-4</v>
      </c>
      <c r="AH788" s="301">
        <f>AC788*AE788*V788/AF788 / AI816</f>
        <v>-9.7646832434031963E-6</v>
      </c>
      <c r="AI788" s="76"/>
      <c r="AJ788" s="74"/>
      <c r="AK788" s="66"/>
    </row>
    <row r="789" spans="1:37" s="30" customFormat="1" ht="12" hidden="1" customHeight="1" x14ac:dyDescent="0.2">
      <c r="A789" s="121"/>
      <c r="B789" s="121">
        <v>675</v>
      </c>
      <c r="C789" s="121" t="s">
        <v>1033</v>
      </c>
      <c r="D789" s="121" t="str">
        <f>_xll.BDP(C789,$D$11)</f>
        <v>USD</v>
      </c>
      <c r="E789" s="121" t="s">
        <v>1106</v>
      </c>
      <c r="F789" s="122">
        <f>_xll.BDP(C789,$F$11)</f>
        <v>221.05</v>
      </c>
      <c r="G789" s="122">
        <f>_xll.BDP(C789,$G$11)</f>
        <v>221.05</v>
      </c>
      <c r="H789" s="123">
        <f t="shared" si="367"/>
        <v>0</v>
      </c>
      <c r="I789" s="124">
        <f t="shared" si="368"/>
        <v>0</v>
      </c>
      <c r="J789" s="125">
        <v>-1010</v>
      </c>
      <c r="K789" s="121" t="str">
        <f>CONCATENATE(D816,D789, " Curncy")</f>
        <v>EURUSD Curncy</v>
      </c>
      <c r="L789" s="121">
        <f>IF(D789 = D816,1,_xll.BDP(K789,$L$11))</f>
        <v>1</v>
      </c>
      <c r="M789" s="264">
        <f>IF(D789 = D816,1,_xll.BDP(K789,$M$11)*L789)</f>
        <v>1.2327999999999999</v>
      </c>
      <c r="N789" s="127">
        <f t="shared" si="369"/>
        <v>0</v>
      </c>
      <c r="O789" s="128">
        <f>N789 / AA815</f>
        <v>0</v>
      </c>
      <c r="P789" s="276">
        <f>N789 / AA816</f>
        <v>0</v>
      </c>
      <c r="Q789" s="129">
        <f t="shared" si="370"/>
        <v>-181100.34068786504</v>
      </c>
      <c r="R789" s="130">
        <f>Q789 / AA815*100</f>
        <v>-1.2980731306285287</v>
      </c>
      <c r="S789" s="286">
        <f>Q789 / AA816*100</f>
        <v>-0.10110747993131021</v>
      </c>
      <c r="T789" s="130">
        <f t="shared" si="371"/>
        <v>-1.2980731306285287</v>
      </c>
      <c r="U789" s="286">
        <f t="shared" si="372"/>
        <v>0</v>
      </c>
      <c r="V789" s="121">
        <f t="shared" si="373"/>
        <v>1</v>
      </c>
      <c r="W789" s="121">
        <v>0</v>
      </c>
      <c r="X789" s="121">
        <v>1</v>
      </c>
      <c r="Y789" s="128">
        <f t="shared" si="374"/>
        <v>0</v>
      </c>
      <c r="Z789" s="128">
        <f t="shared" si="375"/>
        <v>0</v>
      </c>
      <c r="AA789" s="121"/>
      <c r="AB789" s="131">
        <f>_xll.BDH(C789,$AB$11,$D$1,$D$1)</f>
        <v>225.52</v>
      </c>
      <c r="AC789" s="131">
        <f t="shared" si="376"/>
        <v>-4.4699999999999989</v>
      </c>
      <c r="AD789" s="191">
        <f t="shared" si="377"/>
        <v>-1.9820858460446962</v>
      </c>
      <c r="AE789" s="133">
        <v>-1010</v>
      </c>
      <c r="AF789" s="134">
        <f>IF(D789 = D816,1,_xll.BDP(K789,$AF$11)*L789)</f>
        <v>1.2294</v>
      </c>
      <c r="AG789" s="135">
        <f>AC789*AE789*V789/AF789 / AI815</f>
        <v>2.6298404469870217E-4</v>
      </c>
      <c r="AH789" s="301">
        <f>AC789*AE789*V789/AF789 / AI816</f>
        <v>2.0369129328944141E-5</v>
      </c>
      <c r="AI789" s="136"/>
      <c r="AJ789" s="74"/>
      <c r="AK789" s="66"/>
    </row>
    <row r="790" spans="1:37" s="30" customFormat="1" ht="12" hidden="1" customHeight="1" x14ac:dyDescent="0.2">
      <c r="B790" s="121">
        <v>18458</v>
      </c>
      <c r="C790" s="121" t="s">
        <v>21</v>
      </c>
      <c r="D790" s="121" t="str">
        <f>_xll.BDP(C790,$D$11)</f>
        <v>JPY</v>
      </c>
      <c r="E790" s="121" t="s">
        <v>320</v>
      </c>
      <c r="F790" s="122">
        <f>_xll.BDP(C790,$F$11)</f>
        <v>1858.5</v>
      </c>
      <c r="G790" s="122">
        <f>_xll.BDP(C790,$G$11)</f>
        <v>1834.5</v>
      </c>
      <c r="H790" s="123">
        <f t="shared" si="367"/>
        <v>-24</v>
      </c>
      <c r="I790" s="124">
        <f t="shared" si="368"/>
        <v>-1.2913640032284099</v>
      </c>
      <c r="J790" s="125">
        <v>18400</v>
      </c>
      <c r="K790" s="121" t="str">
        <f>CONCATENATE(D816,D790, " Curncy")</f>
        <v>EURJPY Curncy</v>
      </c>
      <c r="L790" s="121">
        <f>IF(D790 = D816,1,_xll.BDP(K790,$L$11))</f>
        <v>1</v>
      </c>
      <c r="M790" s="264">
        <f>IF(D790 = D816,1,_xll.BDP(K790,$M$11)*L790)</f>
        <v>130.85</v>
      </c>
      <c r="N790" s="127">
        <f t="shared" si="369"/>
        <v>-3374.8567061520826</v>
      </c>
      <c r="O790" s="128">
        <f>N790 / AA815</f>
        <v>-2.4189964487852909E-4</v>
      </c>
      <c r="P790" s="276">
        <f>N790 / AA816</f>
        <v>-1.8841668402846005E-5</v>
      </c>
      <c r="Q790" s="129">
        <f t="shared" si="370"/>
        <v>257965.60947649981</v>
      </c>
      <c r="R790" s="130">
        <f>Q790 / AA815*100</f>
        <v>1.8490204105402568</v>
      </c>
      <c r="S790" s="286">
        <f>Q790 / AA816*100</f>
        <v>0.14402100285425415</v>
      </c>
      <c r="T790" s="130">
        <f t="shared" si="371"/>
        <v>0</v>
      </c>
      <c r="U790" s="286">
        <f t="shared" si="372"/>
        <v>1.8490204105402568</v>
      </c>
      <c r="V790" s="121">
        <f t="shared" si="373"/>
        <v>1</v>
      </c>
      <c r="W790" s="121">
        <v>0</v>
      </c>
      <c r="X790" s="121">
        <v>1</v>
      </c>
      <c r="Y790" s="128">
        <f t="shared" si="374"/>
        <v>0</v>
      </c>
      <c r="Z790" s="128">
        <f t="shared" si="375"/>
        <v>0</v>
      </c>
      <c r="AA790" s="3"/>
      <c r="AB790" s="131">
        <f>_xll.BDH(C790,$AB$11,$D$1,$D$1)</f>
        <v>1892.5</v>
      </c>
      <c r="AC790" s="131">
        <f t="shared" si="376"/>
        <v>-34</v>
      </c>
      <c r="AD790" s="191">
        <f t="shared" si="377"/>
        <v>-1.7965653896961691</v>
      </c>
      <c r="AE790" s="133">
        <v>18400</v>
      </c>
      <c r="AF790" s="134">
        <f>IF(D790 = D816,1,_xll.BDP(K790,$AF$11)*L790)</f>
        <v>130.34</v>
      </c>
      <c r="AG790" s="135">
        <f>AC790*AE790*V790/AF790 / AI815</f>
        <v>-3.4372627833913303E-4</v>
      </c>
      <c r="AH790" s="301">
        <f>AC790*AE790*V790/AF790 / AI816</f>
        <v>-2.6622926973641618E-5</v>
      </c>
      <c r="AI790" s="76"/>
      <c r="AJ790" s="74"/>
      <c r="AK790" s="66"/>
    </row>
    <row r="791" spans="1:37" s="30" customFormat="1" ht="12" hidden="1" customHeight="1" x14ac:dyDescent="0.2">
      <c r="B791" s="121">
        <v>26363</v>
      </c>
      <c r="C791" s="121" t="s">
        <v>42</v>
      </c>
      <c r="D791" s="121" t="str">
        <f>_xll.BDP(C791,$D$11)</f>
        <v>USD</v>
      </c>
      <c r="E791" s="121" t="s">
        <v>319</v>
      </c>
      <c r="F791" s="122">
        <f>_xll.BDP(C791,$F$11)</f>
        <v>11.28</v>
      </c>
      <c r="G791" s="122">
        <f>_xll.BDP(C791,$G$11)</f>
        <v>11.28</v>
      </c>
      <c r="H791" s="123">
        <f t="shared" si="367"/>
        <v>0</v>
      </c>
      <c r="I791" s="124">
        <f t="shared" si="368"/>
        <v>0</v>
      </c>
      <c r="J791" s="125">
        <v>185050</v>
      </c>
      <c r="K791" s="121" t="str">
        <f>CONCATENATE(D816,D791, " Curncy")</f>
        <v>EURUSD Curncy</v>
      </c>
      <c r="L791" s="121">
        <f>IF(D791 = D816,1,_xll.BDP(K791,$L$11))</f>
        <v>1</v>
      </c>
      <c r="M791" s="264">
        <f>IF(D791 = D816,1,_xll.BDP(K791,$M$11)*L791)</f>
        <v>1.2327999999999999</v>
      </c>
      <c r="N791" s="127">
        <f t="shared" si="369"/>
        <v>0</v>
      </c>
      <c r="O791" s="128">
        <f>N791 / AA815</f>
        <v>0</v>
      </c>
      <c r="P791" s="276">
        <f>N791 / AA816</f>
        <v>0</v>
      </c>
      <c r="Q791" s="129">
        <f t="shared" si="370"/>
        <v>1693189.4873458792</v>
      </c>
      <c r="R791" s="130">
        <f>Q791 / AA815*100</f>
        <v>12.136276332988988</v>
      </c>
      <c r="S791" s="286">
        <f>Q791 / AA816*100</f>
        <v>0.94529983467446921</v>
      </c>
      <c r="T791" s="130">
        <f t="shared" si="371"/>
        <v>0</v>
      </c>
      <c r="U791" s="286">
        <f t="shared" si="372"/>
        <v>12.136276332988988</v>
      </c>
      <c r="V791" s="121">
        <f t="shared" si="373"/>
        <v>1</v>
      </c>
      <c r="W791" s="121">
        <v>0</v>
      </c>
      <c r="X791" s="121">
        <v>1</v>
      </c>
      <c r="Y791" s="128">
        <f t="shared" si="374"/>
        <v>0</v>
      </c>
      <c r="Z791" s="128">
        <f t="shared" si="375"/>
        <v>0</v>
      </c>
      <c r="AA791" s="3"/>
      <c r="AB791" s="131">
        <f>_xll.BDH(C791,$AB$11,$D$1,$D$1)</f>
        <v>11.24</v>
      </c>
      <c r="AC791" s="131">
        <f t="shared" si="376"/>
        <v>3.9999999999999147E-2</v>
      </c>
      <c r="AD791" s="191">
        <f t="shared" si="377"/>
        <v>0.35587188612098886</v>
      </c>
      <c r="AE791" s="133">
        <v>185050</v>
      </c>
      <c r="AF791" s="134">
        <f>IF(D791 = D816,1,_xll.BDP(K791,$AF$11)*L791)</f>
        <v>1.2294</v>
      </c>
      <c r="AG791" s="135">
        <f>AC791*AE791*V791/AF791 / AI815</f>
        <v>4.3117104101263713E-4</v>
      </c>
      <c r="AH791" s="301">
        <f>AC791*AE791*V791/AF791 / AI816</f>
        <v>3.3395861362403124E-5</v>
      </c>
      <c r="AI791" s="76"/>
      <c r="AJ791" s="74"/>
      <c r="AK791" s="66"/>
    </row>
    <row r="792" spans="1:37" s="30" customFormat="1" ht="12" hidden="1" customHeight="1" x14ac:dyDescent="0.2">
      <c r="B792" s="121">
        <v>27222</v>
      </c>
      <c r="C792" s="121" t="s">
        <v>41</v>
      </c>
      <c r="D792" s="121" t="str">
        <f>_xll.BDP(C792,$D$11)</f>
        <v>USD</v>
      </c>
      <c r="E792" s="121" t="s">
        <v>318</v>
      </c>
      <c r="F792" s="122">
        <f>_xll.BDP(C792,$F$11)</f>
        <v>117.63</v>
      </c>
      <c r="G792" s="122">
        <f>_xll.BDP(C792,$G$11)</f>
        <v>117.63</v>
      </c>
      <c r="H792" s="123">
        <f t="shared" si="367"/>
        <v>0</v>
      </c>
      <c r="I792" s="124">
        <f t="shared" si="368"/>
        <v>0</v>
      </c>
      <c r="J792" s="125">
        <v>-2658</v>
      </c>
      <c r="K792" s="121" t="str">
        <f>CONCATENATE(D816,D792, " Curncy")</f>
        <v>EURUSD Curncy</v>
      </c>
      <c r="L792" s="121">
        <f>IF(D792 = D816,1,_xll.BDP(K792,$L$11))</f>
        <v>1</v>
      </c>
      <c r="M792" s="264">
        <f>IF(D792 = D816,1,_xll.BDP(K792,$M$11)*L792)</f>
        <v>1.2327999999999999</v>
      </c>
      <c r="N792" s="127">
        <f t="shared" si="369"/>
        <v>0</v>
      </c>
      <c r="O792" s="128">
        <f>N792 / AA815</f>
        <v>0</v>
      </c>
      <c r="P792" s="276">
        <f>N792 / AA816</f>
        <v>0</v>
      </c>
      <c r="Q792" s="129">
        <f t="shared" si="370"/>
        <v>-253618.2186891629</v>
      </c>
      <c r="R792" s="130">
        <f>Q792 / AA815*100</f>
        <v>-1.8178596123443524</v>
      </c>
      <c r="S792" s="286">
        <f>Q792 / AA816*100</f>
        <v>-0.1415938747488365</v>
      </c>
      <c r="T792" s="130">
        <f t="shared" si="371"/>
        <v>-1.8178596123443524</v>
      </c>
      <c r="U792" s="286">
        <f t="shared" si="372"/>
        <v>0</v>
      </c>
      <c r="V792" s="121">
        <f t="shared" si="373"/>
        <v>1</v>
      </c>
      <c r="W792" s="121">
        <v>0</v>
      </c>
      <c r="X792" s="121">
        <v>1</v>
      </c>
      <c r="Y792" s="128">
        <f t="shared" si="374"/>
        <v>0</v>
      </c>
      <c r="Z792" s="128">
        <f t="shared" si="375"/>
        <v>0</v>
      </c>
      <c r="AA792" s="3"/>
      <c r="AB792" s="131">
        <f>_xll.BDH(C792,$AB$11,$D$1,$D$1)</f>
        <v>122.28</v>
      </c>
      <c r="AC792" s="131">
        <f t="shared" si="376"/>
        <v>-4.6500000000000057</v>
      </c>
      <c r="AD792" s="191">
        <f t="shared" si="377"/>
        <v>-3.8027477919528998</v>
      </c>
      <c r="AE792" s="133">
        <v>-2658</v>
      </c>
      <c r="AF792" s="134">
        <f>IF(D792 = D816,1,_xll.BDP(K792,$AF$11)*L792)</f>
        <v>1.2294</v>
      </c>
      <c r="AG792" s="135">
        <f>AC792*AE792*V792/AF792 / AI815</f>
        <v>7.1996010748500545E-4</v>
      </c>
      <c r="AH792" s="301">
        <f>AC792*AE792*V792/AF792 / AI816</f>
        <v>5.576368923005986E-5</v>
      </c>
      <c r="AI792" s="76"/>
      <c r="AJ792" s="74"/>
      <c r="AK792" s="66"/>
    </row>
    <row r="793" spans="1:37" s="30" customFormat="1" ht="12" hidden="1" customHeight="1" x14ac:dyDescent="0.2">
      <c r="B793" s="121">
        <v>1880</v>
      </c>
      <c r="C793" s="121" t="s">
        <v>607</v>
      </c>
      <c r="D793" s="121" t="str">
        <f>_xll.BDP(C793,$D$11)</f>
        <v>EUR</v>
      </c>
      <c r="E793" s="121" t="s">
        <v>645</v>
      </c>
      <c r="F793" s="122">
        <f>_xll.BDP(C793,$F$11)</f>
        <v>71.34</v>
      </c>
      <c r="G793" s="122">
        <f>_xll.BDP(C793,$G$11)</f>
        <v>70.180000000000007</v>
      </c>
      <c r="H793" s="123">
        <f t="shared" si="367"/>
        <v>-1.1599999999999966</v>
      </c>
      <c r="I793" s="124">
        <f t="shared" si="368"/>
        <v>-1.6260162601625969</v>
      </c>
      <c r="J793" s="125">
        <v>-2920</v>
      </c>
      <c r="K793" s="121" t="str">
        <f>CONCATENATE(D816,D793, " Curncy")</f>
        <v>EUREUR Curncy</v>
      </c>
      <c r="L793" s="121">
        <f>IF(D793 = D816,1,_xll.BDP(K793,$L$11))</f>
        <v>1</v>
      </c>
      <c r="M793" s="264">
        <f>IF(D793 = D816,1,_xll.BDP(K793,$M$11)*L793)</f>
        <v>1</v>
      </c>
      <c r="N793" s="127">
        <f t="shared" si="369"/>
        <v>3387.1999999999898</v>
      </c>
      <c r="O793" s="128">
        <f>N793 / AA815</f>
        <v>2.427843753007118E-4</v>
      </c>
      <c r="P793" s="276">
        <f>N793 / AA816</f>
        <v>1.8910580439691066E-5</v>
      </c>
      <c r="Q793" s="129">
        <f t="shared" si="370"/>
        <v>-204925.6</v>
      </c>
      <c r="R793" s="130">
        <f>Q793 / AA815*100</f>
        <v>-1.468845470569311</v>
      </c>
      <c r="S793" s="286">
        <f>Q793 / AA816*100</f>
        <v>-0.1144090116601313</v>
      </c>
      <c r="T793" s="130">
        <f t="shared" si="371"/>
        <v>-1.468845470569311</v>
      </c>
      <c r="U793" s="286">
        <f t="shared" si="372"/>
        <v>0</v>
      </c>
      <c r="V793" s="121">
        <f t="shared" si="373"/>
        <v>1</v>
      </c>
      <c r="W793" s="121">
        <v>0</v>
      </c>
      <c r="X793" s="121">
        <v>1</v>
      </c>
      <c r="Y793" s="128">
        <f t="shared" si="374"/>
        <v>2.427843753007118E-4</v>
      </c>
      <c r="Z793" s="128">
        <f t="shared" si="375"/>
        <v>0</v>
      </c>
      <c r="AA793" s="3"/>
      <c r="AB793" s="131">
        <f>_xll.BDH(C793,$AB$11,$D$1,$D$1)</f>
        <v>70.28</v>
      </c>
      <c r="AC793" s="131">
        <f t="shared" si="376"/>
        <v>1.0600000000000023</v>
      </c>
      <c r="AD793" s="191">
        <f t="shared" si="377"/>
        <v>1.50825270347183</v>
      </c>
      <c r="AE793" s="133">
        <v>-2920</v>
      </c>
      <c r="AF793" s="134">
        <f>IF(D793 = D816,1,_xll.BDP(K793,$AF$11)*L793)</f>
        <v>1</v>
      </c>
      <c r="AG793" s="135">
        <f>AC793*AE793*V793/AF793 / AI815</f>
        <v>-2.216574992152661E-4</v>
      </c>
      <c r="AH793" s="301">
        <f>AC793*AE793*V793/AF793 / AI816</f>
        <v>-1.7168228868860996E-5</v>
      </c>
      <c r="AI793" s="76"/>
      <c r="AJ793" s="74"/>
      <c r="AK793" s="66"/>
    </row>
    <row r="794" spans="1:37" s="30" customFormat="1" ht="12" hidden="1" customHeight="1" x14ac:dyDescent="0.2">
      <c r="B794" s="121">
        <v>7003</v>
      </c>
      <c r="C794" s="121" t="s">
        <v>200</v>
      </c>
      <c r="D794" s="121" t="str">
        <f>_xll.BDP(C794,$D$11)</f>
        <v>EUR</v>
      </c>
      <c r="E794" s="121" t="s">
        <v>317</v>
      </c>
      <c r="F794" s="122">
        <f>_xll.BDP(C794,$F$11)</f>
        <v>10.984999999999999</v>
      </c>
      <c r="G794" s="122">
        <f>_xll.BDP(C794,$G$11)</f>
        <v>10.835000000000001</v>
      </c>
      <c r="H794" s="123">
        <f t="shared" si="367"/>
        <v>-0.14999999999999858</v>
      </c>
      <c r="I794" s="124">
        <f t="shared" si="368"/>
        <v>-1.3654984069185123</v>
      </c>
      <c r="J794" s="125">
        <v>-22028</v>
      </c>
      <c r="K794" s="121" t="str">
        <f>CONCATENATE(D816,D794, " Curncy")</f>
        <v>EUREUR Curncy</v>
      </c>
      <c r="L794" s="121">
        <f>IF(D794 = D816,1,_xll.BDP(K794,$L$11))</f>
        <v>1</v>
      </c>
      <c r="M794" s="264">
        <f>IF(D794 = D816,1,_xll.BDP(K794,$M$11)*L794)</f>
        <v>1</v>
      </c>
      <c r="N794" s="127">
        <f t="shared" si="369"/>
        <v>3304.1999999999689</v>
      </c>
      <c r="O794" s="128">
        <f>N794 / AA815</f>
        <v>2.3683518329847863E-4</v>
      </c>
      <c r="P794" s="276">
        <f>N794 / AA816</f>
        <v>1.8447195290749532E-5</v>
      </c>
      <c r="Q794" s="129">
        <f t="shared" si="370"/>
        <v>-238673.38</v>
      </c>
      <c r="R794" s="130">
        <f>Q794 / AA815*100</f>
        <v>-1.7107394740260267</v>
      </c>
      <c r="S794" s="286">
        <f>Q794 / AA816*100</f>
        <v>-0.13325024065018207</v>
      </c>
      <c r="T794" s="130">
        <f t="shared" si="371"/>
        <v>-1.7107394740260267</v>
      </c>
      <c r="U794" s="286">
        <f t="shared" si="372"/>
        <v>0</v>
      </c>
      <c r="V794" s="121">
        <f t="shared" si="373"/>
        <v>1</v>
      </c>
      <c r="W794" s="121">
        <v>0</v>
      </c>
      <c r="X794" s="121">
        <v>1</v>
      </c>
      <c r="Y794" s="128">
        <f t="shared" si="374"/>
        <v>2.3683518329847863E-4</v>
      </c>
      <c r="Z794" s="128">
        <f t="shared" si="375"/>
        <v>0</v>
      </c>
      <c r="AA794" s="3"/>
      <c r="AB794" s="131">
        <f>_xll.BDH(C794,$AB$11,$D$1,$D$1)</f>
        <v>11.775</v>
      </c>
      <c r="AC794" s="131">
        <f t="shared" si="376"/>
        <v>-0.79000000000000092</v>
      </c>
      <c r="AD794" s="191">
        <f t="shared" si="377"/>
        <v>-6.7091295116772907</v>
      </c>
      <c r="AE794" s="133">
        <v>-22028</v>
      </c>
      <c r="AF794" s="134">
        <f>IF(D794 = D816,1,_xll.BDP(K794,$AF$11)*L794)</f>
        <v>1</v>
      </c>
      <c r="AG794" s="135">
        <f>AC794*AE794*V794/AF794 / AI815</f>
        <v>1.2462233135965245E-3</v>
      </c>
      <c r="AH794" s="301">
        <f>AC794*AE794*V794/AF794 / AI816</f>
        <v>9.6524805816549188E-5</v>
      </c>
      <c r="AI794" s="76"/>
      <c r="AJ794" s="74"/>
      <c r="AK794" s="66"/>
    </row>
    <row r="795" spans="1:37" s="30" customFormat="1" ht="12" hidden="1" customHeight="1" x14ac:dyDescent="0.2">
      <c r="A795" s="121"/>
      <c r="B795" s="121">
        <v>7264</v>
      </c>
      <c r="C795" s="121" t="s">
        <v>1230</v>
      </c>
      <c r="D795" s="121" t="str">
        <f>_xll.BDP(C795,$D$11)</f>
        <v>GBp</v>
      </c>
      <c r="E795" s="121" t="s">
        <v>1347</v>
      </c>
      <c r="F795" s="122">
        <f>_xll.BDP(C795,$F$11)</f>
        <v>3570.5</v>
      </c>
      <c r="G795" s="122">
        <f>_xll.BDP(C795,$G$11)</f>
        <v>3488</v>
      </c>
      <c r="H795" s="123">
        <f t="shared" si="367"/>
        <v>-82.5</v>
      </c>
      <c r="I795" s="124">
        <f t="shared" si="368"/>
        <v>-2.3106007561966111</v>
      </c>
      <c r="J795" s="125">
        <v>5070</v>
      </c>
      <c r="K795" s="121" t="str">
        <f>CONCATENATE(D816,D795, " Curncy")</f>
        <v>EURGBp Curncy</v>
      </c>
      <c r="L795" s="121">
        <f>IF(D795 = D816,1,_xll.BDP(K795,$L$11))</f>
        <v>1</v>
      </c>
      <c r="M795" s="264">
        <f>IF(D795 = D816,1,_xll.BDP(K795,$M$11)*L795)</f>
        <v>0.87560000000000004</v>
      </c>
      <c r="N795" s="127">
        <f t="shared" si="369"/>
        <v>-4777.010050251256</v>
      </c>
      <c r="O795" s="128">
        <f>N795 / AA815</f>
        <v>-3.4240180705464001E-4</v>
      </c>
      <c r="P795" s="276">
        <f>N795 / AA816</f>
        <v>-2.6669825465425518E-5</v>
      </c>
      <c r="Q795" s="129">
        <f t="shared" si="370"/>
        <v>201966.19460941068</v>
      </c>
      <c r="R795" s="130">
        <f>Q795 / AA815*100</f>
        <v>1.4476333369776779</v>
      </c>
      <c r="S795" s="286">
        <f>Q795 / AA816*100</f>
        <v>0.11275678936170208</v>
      </c>
      <c r="T795" s="130">
        <f t="shared" si="371"/>
        <v>0</v>
      </c>
      <c r="U795" s="286">
        <f t="shared" si="372"/>
        <v>1.4476333369776779</v>
      </c>
      <c r="V795" s="121">
        <f t="shared" si="373"/>
        <v>0.01</v>
      </c>
      <c r="W795" s="121">
        <v>0</v>
      </c>
      <c r="X795" s="121">
        <v>1</v>
      </c>
      <c r="Y795" s="128">
        <f t="shared" si="374"/>
        <v>0</v>
      </c>
      <c r="Z795" s="128">
        <f t="shared" si="375"/>
        <v>0</v>
      </c>
      <c r="AA795" s="121"/>
      <c r="AB795" s="131">
        <f>_xll.BDH(C795,$AB$11,$D$1,$D$1)</f>
        <v>3070</v>
      </c>
      <c r="AC795" s="131">
        <f t="shared" si="376"/>
        <v>500.5</v>
      </c>
      <c r="AD795" s="191">
        <f t="shared" si="377"/>
        <v>16.302931596091206</v>
      </c>
      <c r="AE795" s="133">
        <v>5070</v>
      </c>
      <c r="AF795" s="134">
        <f>IF(D795 = D816,1,_xll.BDP(K795,$AF$11)*L795)</f>
        <v>0.876</v>
      </c>
      <c r="AG795" s="135">
        <f>AC795*AE795*V795/AF795 / AI815</f>
        <v>2.0744436748697096E-3</v>
      </c>
      <c r="AH795" s="301">
        <f>AC795*AE795*V795/AF795 / AI816</f>
        <v>1.6067366956593087E-4</v>
      </c>
      <c r="AI795" s="136"/>
      <c r="AJ795" s="74"/>
      <c r="AK795" s="66"/>
    </row>
    <row r="796" spans="1:37" s="30" customFormat="1" ht="12" hidden="1" customHeight="1" x14ac:dyDescent="0.2">
      <c r="B796" s="121">
        <v>6273</v>
      </c>
      <c r="C796" s="121" t="s">
        <v>504</v>
      </c>
      <c r="D796" s="121" t="str">
        <f>_xll.BDP(C796,$D$11)</f>
        <v>SEK</v>
      </c>
      <c r="E796" s="121" t="s">
        <v>505</v>
      </c>
      <c r="F796" s="122">
        <f>_xll.BDP(C796,$F$11)</f>
        <v>170.65</v>
      </c>
      <c r="G796" s="122">
        <f>_xll.BDP(C796,$G$11)</f>
        <v>166</v>
      </c>
      <c r="H796" s="123">
        <f t="shared" si="367"/>
        <v>-4.6500000000000057</v>
      </c>
      <c r="I796" s="124">
        <f t="shared" si="368"/>
        <v>-2.7248754761207179</v>
      </c>
      <c r="J796" s="125">
        <v>-12400</v>
      </c>
      <c r="K796" s="121" t="str">
        <f>CONCATENATE(D816,D796, " Curncy")</f>
        <v>EURSEK Curncy</v>
      </c>
      <c r="L796" s="121">
        <f>IF(D796 = D816,1,_xll.BDP(K796,$L$11))</f>
        <v>1</v>
      </c>
      <c r="M796" s="264">
        <f>IF(D796 = D816,1,_xll.BDP(K796,$M$11)*L796)</f>
        <v>10.322699999999999</v>
      </c>
      <c r="N796" s="127">
        <f t="shared" si="369"/>
        <v>5585.7479147897429</v>
      </c>
      <c r="O796" s="128">
        <f>N796 / AA815</f>
        <v>4.003697207367399E-4</v>
      </c>
      <c r="P796" s="276">
        <f>N796 / AA816</f>
        <v>3.1184971439084906E-5</v>
      </c>
      <c r="Q796" s="129">
        <f t="shared" si="370"/>
        <v>-199405.19437744003</v>
      </c>
      <c r="R796" s="130">
        <f>Q796 / AA815*100</f>
        <v>-1.4292768525225537</v>
      </c>
      <c r="S796" s="286">
        <f>Q796 / AA816*100</f>
        <v>-0.11132699481479758</v>
      </c>
      <c r="T796" s="130">
        <f t="shared" si="371"/>
        <v>-1.4292768525225537</v>
      </c>
      <c r="U796" s="286">
        <f t="shared" si="372"/>
        <v>0</v>
      </c>
      <c r="V796" s="121">
        <f t="shared" si="373"/>
        <v>1</v>
      </c>
      <c r="W796" s="121">
        <v>0</v>
      </c>
      <c r="X796" s="121">
        <v>1</v>
      </c>
      <c r="Y796" s="128">
        <f t="shared" si="374"/>
        <v>4.003697207367399E-4</v>
      </c>
      <c r="Z796" s="128">
        <f t="shared" si="375"/>
        <v>0</v>
      </c>
      <c r="AA796" s="3"/>
      <c r="AB796" s="131">
        <f>_xll.BDH(C796,$AB$11,$D$1,$D$1)</f>
        <v>168.3</v>
      </c>
      <c r="AC796" s="131">
        <f t="shared" si="376"/>
        <v>2.3499999999999943</v>
      </c>
      <c r="AD796" s="191">
        <f t="shared" si="377"/>
        <v>1.3963161021984516</v>
      </c>
      <c r="AE796" s="133">
        <v>-12400</v>
      </c>
      <c r="AF796" s="134">
        <f>IF(D796 = D816,1,_xll.BDP(K796,$AF$11)*L796)</f>
        <v>10.3202</v>
      </c>
      <c r="AG796" s="135">
        <f>AC796*AE796*V796/AF796 / AI815</f>
        <v>-2.0220651585335596E-4</v>
      </c>
      <c r="AH796" s="301">
        <f>AC796*AE796*V796/AF796 / AI816</f>
        <v>-1.5661675130485691E-5</v>
      </c>
      <c r="AI796" s="76"/>
      <c r="AJ796" s="74"/>
      <c r="AK796" s="66"/>
    </row>
    <row r="797" spans="1:37" s="30" customFormat="1" ht="12" hidden="1" customHeight="1" x14ac:dyDescent="0.2">
      <c r="B797" s="121">
        <v>1895</v>
      </c>
      <c r="C797" s="121" t="s">
        <v>223</v>
      </c>
      <c r="D797" s="121" t="str">
        <f>_xll.BDP(C797,$D$11)</f>
        <v>BRL</v>
      </c>
      <c r="E797" s="121" t="s">
        <v>450</v>
      </c>
      <c r="F797" s="122">
        <f>_xll.BDP(C797,$F$11)</f>
        <v>33.93</v>
      </c>
      <c r="G797" s="122">
        <f>_xll.BDP(C797,$G$11)</f>
        <v>33.93</v>
      </c>
      <c r="H797" s="123">
        <f t="shared" si="367"/>
        <v>0</v>
      </c>
      <c r="I797" s="124">
        <f t="shared" si="368"/>
        <v>0</v>
      </c>
      <c r="J797" s="125">
        <v>77000</v>
      </c>
      <c r="K797" s="121" t="str">
        <f>CONCATENATE(D816,D797, " Curncy")</f>
        <v>EURBRL Curncy</v>
      </c>
      <c r="L797" s="121">
        <f>IF(D797 = D816,1,_xll.BDP(K797,$L$11))</f>
        <v>1</v>
      </c>
      <c r="M797" s="264">
        <f>IF(D797 = D816,1,_xll.BDP(K797,$M$11)*L797)</f>
        <v>4.0765000000000002</v>
      </c>
      <c r="N797" s="127">
        <f t="shared" si="369"/>
        <v>0</v>
      </c>
      <c r="O797" s="128">
        <f>N797 / AA815</f>
        <v>0</v>
      </c>
      <c r="P797" s="276">
        <f>N797 / AA816</f>
        <v>0</v>
      </c>
      <c r="Q797" s="129">
        <f t="shared" si="370"/>
        <v>640895.37593523855</v>
      </c>
      <c r="R797" s="130">
        <f>Q797 / AA815*100</f>
        <v>4.5937465599773324</v>
      </c>
      <c r="S797" s="286">
        <f>Q797 / AA816*100</f>
        <v>0.35780891473929533</v>
      </c>
      <c r="T797" s="130">
        <f t="shared" si="371"/>
        <v>0</v>
      </c>
      <c r="U797" s="286">
        <f t="shared" si="372"/>
        <v>4.5937465599773324</v>
      </c>
      <c r="V797" s="121">
        <f t="shared" si="373"/>
        <v>1</v>
      </c>
      <c r="W797" s="121">
        <v>0</v>
      </c>
      <c r="X797" s="121">
        <v>1</v>
      </c>
      <c r="Y797" s="128">
        <f t="shared" si="374"/>
        <v>0</v>
      </c>
      <c r="Z797" s="128">
        <f t="shared" si="375"/>
        <v>0</v>
      </c>
      <c r="AA797" s="3"/>
      <c r="AB797" s="131">
        <f>_xll.BDH(C797,$AB$11,$D$1,$D$1)</f>
        <v>34.200000000000003</v>
      </c>
      <c r="AC797" s="131">
        <f t="shared" si="376"/>
        <v>-0.27000000000000313</v>
      </c>
      <c r="AD797" s="191">
        <f t="shared" si="377"/>
        <v>-0.78947368421053532</v>
      </c>
      <c r="AE797" s="133">
        <v>77000</v>
      </c>
      <c r="AF797" s="134">
        <f>IF(D797 = D816,1,_xll.BDP(K797,$AF$11)*L797)</f>
        <v>4.0765000000000002</v>
      </c>
      <c r="AG797" s="135">
        <f>AC797*AE797*V797/AF797 / AI815</f>
        <v>-3.6522521640875821E-4</v>
      </c>
      <c r="AH797" s="301">
        <f>AC797*AE797*V797/AF797 / AI816</f>
        <v>-2.828810270883449E-5</v>
      </c>
      <c r="AI797" s="76"/>
      <c r="AJ797" s="74"/>
      <c r="AK797" s="66"/>
    </row>
    <row r="798" spans="1:37" s="30" customFormat="1" ht="12" hidden="1" customHeight="1" x14ac:dyDescent="0.2">
      <c r="B798" s="121">
        <v>24655</v>
      </c>
      <c r="C798" s="121" t="s">
        <v>38</v>
      </c>
      <c r="D798" s="121" t="str">
        <f>_xll.BDP(C798,$D$11)</f>
        <v>USD</v>
      </c>
      <c r="E798" s="121" t="s">
        <v>316</v>
      </c>
      <c r="F798" s="122">
        <f>_xll.BDP(C798,$F$11)</f>
        <v>97.37</v>
      </c>
      <c r="G798" s="122">
        <f>_xll.BDP(C798,$G$11)</f>
        <v>97.37</v>
      </c>
      <c r="H798" s="123">
        <f t="shared" si="367"/>
        <v>0</v>
      </c>
      <c r="I798" s="124">
        <f t="shared" si="368"/>
        <v>0</v>
      </c>
      <c r="J798" s="125">
        <v>1776</v>
      </c>
      <c r="K798" s="121" t="str">
        <f>CONCATENATE(D816,D798, " Curncy")</f>
        <v>EURUSD Curncy</v>
      </c>
      <c r="L798" s="121">
        <f>IF(D798 = D816,1,_xll.BDP(K798,$L$11))</f>
        <v>1</v>
      </c>
      <c r="M798" s="264">
        <f>IF(D798 = D816,1,_xll.BDP(K798,$M$11)*L798)</f>
        <v>1.2327999999999999</v>
      </c>
      <c r="N798" s="127">
        <f t="shared" si="369"/>
        <v>0</v>
      </c>
      <c r="O798" s="128">
        <f>N798 / AA815</f>
        <v>0</v>
      </c>
      <c r="P798" s="276">
        <f>N798 / AA816</f>
        <v>0</v>
      </c>
      <c r="Q798" s="129">
        <f t="shared" si="370"/>
        <v>140273.45879299156</v>
      </c>
      <c r="R798" s="130">
        <f>Q798 / AA815*100</f>
        <v>1.0054382399718558</v>
      </c>
      <c r="S798" s="286">
        <f>Q798 / AA816*100</f>
        <v>7.8314021199178227E-2</v>
      </c>
      <c r="T798" s="130">
        <f t="shared" si="371"/>
        <v>0</v>
      </c>
      <c r="U798" s="286">
        <f t="shared" si="372"/>
        <v>1.0054382399718558</v>
      </c>
      <c r="V798" s="121">
        <f t="shared" si="373"/>
        <v>1</v>
      </c>
      <c r="W798" s="121">
        <v>0</v>
      </c>
      <c r="X798" s="121">
        <v>1</v>
      </c>
      <c r="Y798" s="128">
        <f t="shared" si="374"/>
        <v>0</v>
      </c>
      <c r="Z798" s="128">
        <f t="shared" si="375"/>
        <v>0</v>
      </c>
      <c r="AA798" s="3"/>
      <c r="AB798" s="131">
        <f>_xll.BDH(C798,$AB$11,$D$1,$D$1)</f>
        <v>99.79</v>
      </c>
      <c r="AC798" s="131">
        <f t="shared" si="376"/>
        <v>-2.4200000000000017</v>
      </c>
      <c r="AD798" s="191">
        <f t="shared" si="377"/>
        <v>-2.425092694658785</v>
      </c>
      <c r="AE798" s="133">
        <v>1776</v>
      </c>
      <c r="AF798" s="134">
        <f>IF(D798 = D816,1,_xll.BDP(K798,$AF$11)*L798)</f>
        <v>1.2294</v>
      </c>
      <c r="AG798" s="135">
        <f>AC798*AE798*V798/AF798 / AI815</f>
        <v>-2.5035647670752147E-4</v>
      </c>
      <c r="AH798" s="301">
        <f>AC798*AE798*V798/AF798 / AI816</f>
        <v>-1.9391075448081974E-5</v>
      </c>
      <c r="AI798" s="76"/>
      <c r="AJ798" s="74"/>
      <c r="AK798" s="66"/>
    </row>
    <row r="799" spans="1:37" s="30" customFormat="1" ht="12" hidden="1" customHeight="1" x14ac:dyDescent="0.2">
      <c r="A799" s="121"/>
      <c r="B799" s="121">
        <v>3528</v>
      </c>
      <c r="C799" s="121" t="s">
        <v>1235</v>
      </c>
      <c r="D799" s="121" t="str">
        <f>_xll.BDP(C799,$D$11)</f>
        <v>GBp</v>
      </c>
      <c r="E799" s="121" t="s">
        <v>1352</v>
      </c>
      <c r="F799" s="122">
        <f>_xll.BDP(C799,$F$11)</f>
        <v>367.6</v>
      </c>
      <c r="G799" s="122">
        <f>_xll.BDP(C799,$G$11)</f>
        <v>362.7</v>
      </c>
      <c r="H799" s="123">
        <f t="shared" si="367"/>
        <v>-4.9000000000000341</v>
      </c>
      <c r="I799" s="124">
        <f t="shared" si="368"/>
        <v>-1.3329706202393998</v>
      </c>
      <c r="J799" s="125">
        <v>82468</v>
      </c>
      <c r="K799" s="121" t="str">
        <f>CONCATENATE(D816,D799, " Curncy")</f>
        <v>EURGBp Curncy</v>
      </c>
      <c r="L799" s="121">
        <f>IF(D799 = D816,1,_xll.BDP(K799,$L$11))</f>
        <v>1</v>
      </c>
      <c r="M799" s="264">
        <f>IF(D799 = D816,1,_xll.BDP(K799,$M$11)*L799)</f>
        <v>0.87560000000000004</v>
      </c>
      <c r="N799" s="127">
        <f t="shared" si="369"/>
        <v>-4615.043398812275</v>
      </c>
      <c r="O799" s="128">
        <f>N799 / AA815</f>
        <v>-3.3079252142368781E-4</v>
      </c>
      <c r="P799" s="276">
        <f>N799 / AA816</f>
        <v>-2.5765573165418354E-5</v>
      </c>
      <c r="Q799" s="129">
        <f t="shared" si="370"/>
        <v>341607.39607126539</v>
      </c>
      <c r="R799" s="130">
        <f>Q799 / AA815*100</f>
        <v>2.4485397453136883</v>
      </c>
      <c r="S799" s="286">
        <f>Q799 / AA816*100</f>
        <v>0.1907178242264729</v>
      </c>
      <c r="T799" s="130">
        <f t="shared" si="371"/>
        <v>0</v>
      </c>
      <c r="U799" s="286">
        <f t="shared" si="372"/>
        <v>2.4485397453136883</v>
      </c>
      <c r="V799" s="121">
        <f t="shared" si="373"/>
        <v>0.01</v>
      </c>
      <c r="W799" s="121">
        <v>0</v>
      </c>
      <c r="X799" s="121">
        <v>1</v>
      </c>
      <c r="Y799" s="128">
        <f t="shared" si="374"/>
        <v>0</v>
      </c>
      <c r="Z799" s="128">
        <f t="shared" si="375"/>
        <v>0</v>
      </c>
      <c r="AA799" s="121"/>
      <c r="AB799" s="131">
        <f>_xll.BDH(C799,$AB$11,$D$1,$D$1)</f>
        <v>370.3</v>
      </c>
      <c r="AC799" s="131">
        <f t="shared" si="376"/>
        <v>-2.6999999999999886</v>
      </c>
      <c r="AD799" s="191">
        <f t="shared" si="377"/>
        <v>-0.72913853632189807</v>
      </c>
      <c r="AE799" s="133">
        <v>82468</v>
      </c>
      <c r="AF799" s="134">
        <f>IF(D799 = D816,1,_xll.BDP(K799,$AF$11)*L799)</f>
        <v>0.876</v>
      </c>
      <c r="AG799" s="135">
        <f>AC799*AE799*V799/AF799 / AI815</f>
        <v>-1.8202826626774295E-4</v>
      </c>
      <c r="AH799" s="301">
        <f>AC799*AE799*V799/AF799 / AI816</f>
        <v>-1.4098791815979069E-5</v>
      </c>
      <c r="AI799" s="136"/>
      <c r="AJ799" s="74"/>
      <c r="AK799" s="66"/>
    </row>
    <row r="800" spans="1:37" s="30" customFormat="1" ht="12" hidden="1" customHeight="1" x14ac:dyDescent="0.2">
      <c r="B800" s="121">
        <v>23220</v>
      </c>
      <c r="C800" s="121" t="s">
        <v>160</v>
      </c>
      <c r="D800" s="121" t="str">
        <f>_xll.BDP(C800,$D$11)</f>
        <v>JPY</v>
      </c>
      <c r="E800" s="121" t="s">
        <v>315</v>
      </c>
      <c r="F800" s="122">
        <f>_xll.BDP(C800,$F$11)</f>
        <v>4815</v>
      </c>
      <c r="G800" s="122">
        <f>_xll.BDP(C800,$G$11)</f>
        <v>4750</v>
      </c>
      <c r="H800" s="123">
        <f t="shared" si="367"/>
        <v>-65</v>
      </c>
      <c r="I800" s="124">
        <f t="shared" si="368"/>
        <v>-1.3499480789200415</v>
      </c>
      <c r="J800" s="125">
        <v>16100</v>
      </c>
      <c r="K800" s="121" t="str">
        <f>CONCATENATE(D816,D800, " Curncy")</f>
        <v>EURJPY Curncy</v>
      </c>
      <c r="L800" s="121">
        <f>IF(D800 = D816,1,_xll.BDP(K800,$L$11))</f>
        <v>1</v>
      </c>
      <c r="M800" s="264">
        <f>IF(D800 = D816,1,_xll.BDP(K800,$M$11)*L800)</f>
        <v>130.85</v>
      </c>
      <c r="N800" s="127">
        <f t="shared" si="369"/>
        <v>-7997.7072984333208</v>
      </c>
      <c r="O800" s="128">
        <f>N800 / AA815</f>
        <v>-5.7325176260276424E-4</v>
      </c>
      <c r="P800" s="276">
        <f>N800 / AA816</f>
        <v>-4.4650828767161108E-5</v>
      </c>
      <c r="Q800" s="129">
        <f t="shared" si="370"/>
        <v>584447.84103935806</v>
      </c>
      <c r="R800" s="130">
        <f>Q800 / AA815*100</f>
        <v>4.1891474959432777</v>
      </c>
      <c r="S800" s="286">
        <f>Q800 / AA816*100</f>
        <v>0.3262945179138696</v>
      </c>
      <c r="T800" s="130">
        <f t="shared" si="371"/>
        <v>0</v>
      </c>
      <c r="U800" s="286">
        <f t="shared" si="372"/>
        <v>4.1891474959432777</v>
      </c>
      <c r="V800" s="121">
        <f t="shared" si="373"/>
        <v>1</v>
      </c>
      <c r="W800" s="121">
        <v>0</v>
      </c>
      <c r="X800" s="121">
        <v>1</v>
      </c>
      <c r="Y800" s="128">
        <f t="shared" si="374"/>
        <v>0</v>
      </c>
      <c r="Z800" s="128">
        <f t="shared" si="375"/>
        <v>0</v>
      </c>
      <c r="AA800" s="3"/>
      <c r="AB800" s="131">
        <f>_xll.BDH(C800,$AB$11,$D$1,$D$1)</f>
        <v>4860</v>
      </c>
      <c r="AC800" s="131">
        <f t="shared" si="376"/>
        <v>-45</v>
      </c>
      <c r="AD800" s="191">
        <f t="shared" si="377"/>
        <v>-0.92592592592592582</v>
      </c>
      <c r="AE800" s="133">
        <v>16100</v>
      </c>
      <c r="AF800" s="134">
        <f>IF(D800 = D816,1,_xll.BDP(K800,$AF$11)*L800)</f>
        <v>130.34</v>
      </c>
      <c r="AG800" s="135">
        <f>AC800*AE800*V800/AF800 / AI815</f>
        <v>-3.9806535910598124E-4</v>
      </c>
      <c r="AH800" s="301">
        <f>AC800*AE800*V800/AF800 / AI816</f>
        <v>-3.0831698517268783E-5</v>
      </c>
      <c r="AI800" s="76"/>
      <c r="AJ800" s="74"/>
      <c r="AK800" s="66"/>
    </row>
    <row r="801" spans="1:37" s="30" customFormat="1" ht="12" hidden="1" customHeight="1" x14ac:dyDescent="0.2">
      <c r="B801" s="121">
        <v>2330</v>
      </c>
      <c r="C801" s="121" t="s">
        <v>133</v>
      </c>
      <c r="D801" s="121" t="str">
        <f>_xll.BDP(C801,$D$11)</f>
        <v>CHF</v>
      </c>
      <c r="E801" s="121" t="s">
        <v>314</v>
      </c>
      <c r="F801" s="122">
        <f>_xll.BDP(C801,$F$11)</f>
        <v>421.4</v>
      </c>
      <c r="G801" s="122">
        <f>_xll.BDP(C801,$G$11)</f>
        <v>414.5</v>
      </c>
      <c r="H801" s="123">
        <f t="shared" si="367"/>
        <v>-6.8999999999999773</v>
      </c>
      <c r="I801" s="124">
        <f t="shared" si="368"/>
        <v>-1.6373991457047883</v>
      </c>
      <c r="J801" s="125">
        <v>-56</v>
      </c>
      <c r="K801" s="121" t="str">
        <f>CONCATENATE(D816,D801, " Curncy")</f>
        <v>EURCHF Curncy</v>
      </c>
      <c r="L801" s="121">
        <f>IF(D801 = D816,1,_xll.BDP(K801,$L$11))</f>
        <v>1</v>
      </c>
      <c r="M801" s="264">
        <f>IF(D801 = D816,1,_xll.BDP(K801,$M$11)*L801)</f>
        <v>1.1758599999999999</v>
      </c>
      <c r="N801" s="127">
        <f t="shared" si="369"/>
        <v>328.610548874865</v>
      </c>
      <c r="O801" s="128">
        <f>N801 / AA815</f>
        <v>2.3553822279702519E-5</v>
      </c>
      <c r="P801" s="276">
        <f>N801 / AA816</f>
        <v>1.8346174473987912E-6</v>
      </c>
      <c r="Q801" s="129">
        <f t="shared" si="370"/>
        <v>-19740.445291106087</v>
      </c>
      <c r="R801" s="130">
        <f>Q801 / AA815*100</f>
        <v>-0.14149361354980761</v>
      </c>
      <c r="S801" s="286">
        <f>Q801 / AA816*100</f>
        <v>-1.1020999013721762E-2</v>
      </c>
      <c r="T801" s="130">
        <f t="shared" si="371"/>
        <v>-0.14149361354980761</v>
      </c>
      <c r="U801" s="286">
        <f t="shared" si="372"/>
        <v>0</v>
      </c>
      <c r="V801" s="121">
        <f t="shared" si="373"/>
        <v>1</v>
      </c>
      <c r="W801" s="121">
        <v>0</v>
      </c>
      <c r="X801" s="121">
        <v>1</v>
      </c>
      <c r="Y801" s="128">
        <f t="shared" si="374"/>
        <v>2.3553822279702519E-5</v>
      </c>
      <c r="Z801" s="128">
        <f t="shared" si="375"/>
        <v>0</v>
      </c>
      <c r="AA801" s="3"/>
      <c r="AB801" s="131">
        <f>_xll.BDH(C801,$AB$11,$D$1,$D$1)</f>
        <v>410.7</v>
      </c>
      <c r="AC801" s="131">
        <f t="shared" si="376"/>
        <v>10.699999999999989</v>
      </c>
      <c r="AD801" s="191">
        <f t="shared" si="377"/>
        <v>2.6053080107134132</v>
      </c>
      <c r="AE801" s="133">
        <v>-56</v>
      </c>
      <c r="AF801" s="134">
        <f>IF(D801 = D816,1,_xll.BDP(K801,$AF$11)*L801)</f>
        <v>1.1754599999999999</v>
      </c>
      <c r="AG801" s="135">
        <f>AC801*AE801*V801/AF801 / AI815</f>
        <v>-3.6505446282621112E-5</v>
      </c>
      <c r="AH801" s="301">
        <f>AC801*AE801*V801/AF801 / AI816</f>
        <v>-2.8274877184790748E-6</v>
      </c>
      <c r="AI801" s="76"/>
      <c r="AJ801" s="74"/>
      <c r="AK801" s="66"/>
    </row>
    <row r="802" spans="1:37" s="30" customFormat="1" ht="12" hidden="1" customHeight="1" x14ac:dyDescent="0.2">
      <c r="B802" s="121">
        <v>19530</v>
      </c>
      <c r="C802" s="121" t="s">
        <v>80</v>
      </c>
      <c r="D802" s="121" t="str">
        <f>_xll.BDP(C802,$D$11)</f>
        <v>USD</v>
      </c>
      <c r="E802" s="121" t="s">
        <v>313</v>
      </c>
      <c r="F802" s="122">
        <f>_xll.BDP(C802,$F$11)</f>
        <v>21.95</v>
      </c>
      <c r="G802" s="122">
        <f>_xll.BDP(C802,$G$11)</f>
        <v>22.3</v>
      </c>
      <c r="H802" s="123">
        <f t="shared" si="367"/>
        <v>0.35000000000000142</v>
      </c>
      <c r="I802" s="124">
        <f t="shared" si="368"/>
        <v>1.5945330296127627</v>
      </c>
      <c r="J802" s="125">
        <v>8830</v>
      </c>
      <c r="K802" s="121" t="str">
        <f>CONCATENATE(D816,D802, " Curncy")</f>
        <v>EURUSD Curncy</v>
      </c>
      <c r="L802" s="121">
        <f>IF(D802 = D816,1,_xll.BDP(K802,$L$11))</f>
        <v>1</v>
      </c>
      <c r="M802" s="264">
        <f>IF(D802 = D816,1,_xll.BDP(K802,$M$11)*L802)</f>
        <v>1.2327999999999999</v>
      </c>
      <c r="N802" s="127">
        <f t="shared" si="369"/>
        <v>2506.8948734588034</v>
      </c>
      <c r="O802" s="128">
        <f>N802 / AA815</f>
        <v>1.7968673411586396E-4</v>
      </c>
      <c r="P802" s="276">
        <f>N802 / AA816</f>
        <v>1.3995877762869627E-5</v>
      </c>
      <c r="Q802" s="129">
        <f t="shared" si="370"/>
        <v>159725.01622323168</v>
      </c>
      <c r="R802" s="130">
        <f>Q802 / AA815*100</f>
        <v>1.1448611916525</v>
      </c>
      <c r="S802" s="286">
        <f>Q802 / AA816*100</f>
        <v>8.9173735460568976E-2</v>
      </c>
      <c r="T802" s="130">
        <f t="shared" si="371"/>
        <v>0</v>
      </c>
      <c r="U802" s="286">
        <f t="shared" si="372"/>
        <v>1.1448611916525</v>
      </c>
      <c r="V802" s="121">
        <f t="shared" si="373"/>
        <v>1</v>
      </c>
      <c r="W802" s="121">
        <v>0</v>
      </c>
      <c r="X802" s="121">
        <v>1</v>
      </c>
      <c r="Y802" s="128">
        <f t="shared" si="374"/>
        <v>0</v>
      </c>
      <c r="Z802" s="128">
        <f t="shared" si="375"/>
        <v>1.7968673411586396E-4</v>
      </c>
      <c r="AA802" s="3"/>
      <c r="AB802" s="131">
        <f>_xll.BDH(C802,$AB$11,$D$1,$D$1)</f>
        <v>22.55</v>
      </c>
      <c r="AC802" s="131">
        <f t="shared" si="376"/>
        <v>-0.60000000000000142</v>
      </c>
      <c r="AD802" s="191">
        <f t="shared" si="377"/>
        <v>-2.6607538802660815</v>
      </c>
      <c r="AE802" s="133">
        <v>8830</v>
      </c>
      <c r="AF802" s="134">
        <f>IF(D802 = D816,1,_xll.BDP(K802,$AF$11)*L802)</f>
        <v>1.2294</v>
      </c>
      <c r="AG802" s="135">
        <f>AC802*AE802*V802/AF802 / AI815</f>
        <v>-3.0861175024115179E-4</v>
      </c>
      <c r="AH802" s="301">
        <f>AC802*AE802*V802/AF802 / AI816</f>
        <v>-2.3903171237235334E-5</v>
      </c>
      <c r="AI802" s="76"/>
      <c r="AJ802" s="74"/>
      <c r="AK802" s="66"/>
    </row>
    <row r="803" spans="1:37" s="30" customFormat="1" ht="12" hidden="1" customHeight="1" x14ac:dyDescent="0.2">
      <c r="B803" s="121">
        <v>6435</v>
      </c>
      <c r="C803" s="121" t="s">
        <v>198</v>
      </c>
      <c r="D803" s="121" t="str">
        <f>_xll.BDP(C803,$D$11)</f>
        <v>EUR</v>
      </c>
      <c r="E803" s="121" t="s">
        <v>312</v>
      </c>
      <c r="F803" s="122">
        <f>_xll.BDP(C803,$F$11)</f>
        <v>23.63</v>
      </c>
      <c r="G803" s="122">
        <f>_xll.BDP(C803,$G$11)</f>
        <v>23.12</v>
      </c>
      <c r="H803" s="123">
        <f t="shared" si="367"/>
        <v>-0.50999999999999801</v>
      </c>
      <c r="I803" s="124">
        <f t="shared" si="368"/>
        <v>-2.1582733812949559</v>
      </c>
      <c r="J803" s="125">
        <v>22414</v>
      </c>
      <c r="K803" s="121" t="str">
        <f>CONCATENATE(D816,D803, " Curncy")</f>
        <v>EUREUR Curncy</v>
      </c>
      <c r="L803" s="121">
        <f>IF(D803 = D816,1,_xll.BDP(K803,$L$11))</f>
        <v>1</v>
      </c>
      <c r="M803" s="264">
        <f>IF(D803 = D816,1,_xll.BDP(K803,$M$11)*L803)</f>
        <v>1</v>
      </c>
      <c r="N803" s="127">
        <f t="shared" si="369"/>
        <v>-11431.139999999956</v>
      </c>
      <c r="O803" s="128">
        <f>N803 / AA815</f>
        <v>-8.1934995981193211E-4</v>
      </c>
      <c r="P803" s="276">
        <f>N803 / AA816</f>
        <v>-6.3819524234580164E-5</v>
      </c>
      <c r="Q803" s="129">
        <f t="shared" si="370"/>
        <v>518211.68000000005</v>
      </c>
      <c r="R803" s="130">
        <f>Q803 / AA815*100</f>
        <v>3.7143864844807735</v>
      </c>
      <c r="S803" s="286">
        <f>Q803 / AA816*100</f>
        <v>0.28931517653009792</v>
      </c>
      <c r="T803" s="130">
        <f t="shared" si="371"/>
        <v>0</v>
      </c>
      <c r="U803" s="286">
        <f t="shared" si="372"/>
        <v>3.7143864844807735</v>
      </c>
      <c r="V803" s="121">
        <f t="shared" si="373"/>
        <v>1</v>
      </c>
      <c r="W803" s="121">
        <v>0</v>
      </c>
      <c r="X803" s="121">
        <v>1</v>
      </c>
      <c r="Y803" s="128">
        <f t="shared" si="374"/>
        <v>0</v>
      </c>
      <c r="Z803" s="128">
        <f t="shared" si="375"/>
        <v>0</v>
      </c>
      <c r="AA803" s="3"/>
      <c r="AB803" s="131">
        <f>_xll.BDH(C803,$AB$11,$D$1,$D$1)</f>
        <v>23.66</v>
      </c>
      <c r="AC803" s="131">
        <f t="shared" si="376"/>
        <v>-3.0000000000001137E-2</v>
      </c>
      <c r="AD803" s="191">
        <f t="shared" si="377"/>
        <v>-0.12679628064243928</v>
      </c>
      <c r="AE803" s="133">
        <v>22414</v>
      </c>
      <c r="AF803" s="134">
        <f>IF(D803 = D816,1,_xll.BDP(K803,$AF$11)*L803)</f>
        <v>1</v>
      </c>
      <c r="AG803" s="135">
        <f>AC803*AE803*V803/AF803 / AI815</f>
        <v>-4.8154218022206829E-5</v>
      </c>
      <c r="AH803" s="301">
        <f>AC803*AE803*V803/AF803 / AI816</f>
        <v>-3.7297300516929199E-6</v>
      </c>
      <c r="AI803" s="76"/>
      <c r="AJ803" s="74"/>
      <c r="AK803" s="66"/>
    </row>
    <row r="804" spans="1:37" s="30" customFormat="1" ht="12" hidden="1" customHeight="1" x14ac:dyDescent="0.2">
      <c r="B804" s="121">
        <v>19383</v>
      </c>
      <c r="C804" s="121" t="s">
        <v>37</v>
      </c>
      <c r="D804" s="121" t="str">
        <f>_xll.BDP(C804,$D$11)</f>
        <v>USD</v>
      </c>
      <c r="E804" s="121" t="s">
        <v>311</v>
      </c>
      <c r="F804" s="122">
        <f>_xll.BDP(C804,$F$11)</f>
        <v>252.48</v>
      </c>
      <c r="G804" s="122">
        <f>_xll.BDP(C804,$G$11)</f>
        <v>252.48</v>
      </c>
      <c r="H804" s="123">
        <f t="shared" si="367"/>
        <v>0</v>
      </c>
      <c r="I804" s="124">
        <f t="shared" si="368"/>
        <v>0</v>
      </c>
      <c r="J804" s="125">
        <v>-2336</v>
      </c>
      <c r="K804" s="121" t="str">
        <f>CONCATENATE(D816,D804, " Curncy")</f>
        <v>EURUSD Curncy</v>
      </c>
      <c r="L804" s="121">
        <f>IF(D804 = D816,1,_xll.BDP(K804,$L$11))</f>
        <v>1</v>
      </c>
      <c r="M804" s="264">
        <f>IF(D804 = D816,1,_xll.BDP(K804,$M$11)*L804)</f>
        <v>1.2327999999999999</v>
      </c>
      <c r="N804" s="127">
        <f t="shared" si="369"/>
        <v>0</v>
      </c>
      <c r="O804" s="128">
        <f>N804 / AA815</f>
        <v>0</v>
      </c>
      <c r="P804" s="276">
        <f>N804 / AA816</f>
        <v>0</v>
      </c>
      <c r="Q804" s="129">
        <f t="shared" si="370"/>
        <v>-478417.6508760546</v>
      </c>
      <c r="R804" s="130">
        <f>Q804 / AA815*100</f>
        <v>-3.4291547738774595</v>
      </c>
      <c r="S804" s="286">
        <f>Q804 / AA816*100</f>
        <v>-0.2670983547077142</v>
      </c>
      <c r="T804" s="130">
        <f t="shared" si="371"/>
        <v>-3.4291547738774595</v>
      </c>
      <c r="U804" s="286">
        <f t="shared" si="372"/>
        <v>0</v>
      </c>
      <c r="V804" s="121">
        <f t="shared" si="373"/>
        <v>1</v>
      </c>
      <c r="W804" s="121">
        <v>0</v>
      </c>
      <c r="X804" s="121">
        <v>1</v>
      </c>
      <c r="Y804" s="128">
        <f t="shared" si="374"/>
        <v>0</v>
      </c>
      <c r="Z804" s="128">
        <f t="shared" si="375"/>
        <v>0</v>
      </c>
      <c r="AA804" s="3"/>
      <c r="AB804" s="131">
        <f>_xll.BDH(C804,$AB$11,$D$1,$D$1)</f>
        <v>279.18</v>
      </c>
      <c r="AC804" s="131">
        <f t="shared" si="376"/>
        <v>-26.700000000000017</v>
      </c>
      <c r="AD804" s="191">
        <f t="shared" si="377"/>
        <v>-9.5637223296797824</v>
      </c>
      <c r="AE804" s="133">
        <v>-2336</v>
      </c>
      <c r="AF804" s="134">
        <f>IF(D804 = D816,1,_xll.BDP(K804,$AF$11)*L804)</f>
        <v>1.2294</v>
      </c>
      <c r="AG804" s="135">
        <f>AC804*AE804*V804/AF804 / AI815</f>
        <v>3.633160663767628E-3</v>
      </c>
      <c r="AH804" s="301">
        <f>AC804*AE804*V804/AF804 / AI816</f>
        <v>2.814023166991034E-4</v>
      </c>
      <c r="AI804" s="76"/>
      <c r="AJ804" s="74"/>
      <c r="AK804" s="66"/>
    </row>
    <row r="805" spans="1:37" s="30" customFormat="1" ht="12" hidden="1" customHeight="1" x14ac:dyDescent="0.2">
      <c r="B805" s="121">
        <v>24750</v>
      </c>
      <c r="C805" s="121" t="s">
        <v>36</v>
      </c>
      <c r="D805" s="121" t="str">
        <f>_xll.BDP(C805,$D$11)</f>
        <v>USD</v>
      </c>
      <c r="E805" s="121" t="s">
        <v>310</v>
      </c>
      <c r="F805" s="122">
        <f>_xll.BDP(C805,$F$11)</f>
        <v>301.07</v>
      </c>
      <c r="G805" s="122">
        <f>_xll.BDP(C805,$G$11)</f>
        <v>301.07</v>
      </c>
      <c r="H805" s="123">
        <f t="shared" si="367"/>
        <v>0</v>
      </c>
      <c r="I805" s="124">
        <f t="shared" si="368"/>
        <v>0</v>
      </c>
      <c r="J805" s="125">
        <v>-1628</v>
      </c>
      <c r="K805" s="121" t="str">
        <f>CONCATENATE(D816,D805, " Curncy")</f>
        <v>EURUSD Curncy</v>
      </c>
      <c r="L805" s="121">
        <f>IF(D805 = D816,1,_xll.BDP(K805,$L$11))</f>
        <v>1</v>
      </c>
      <c r="M805" s="264">
        <f>IF(D805 = D816,1,_xll.BDP(K805,$M$11)*L805)</f>
        <v>1.2327999999999999</v>
      </c>
      <c r="N805" s="127">
        <f t="shared" si="369"/>
        <v>0</v>
      </c>
      <c r="O805" s="128">
        <f>N805 / AA815</f>
        <v>0</v>
      </c>
      <c r="P805" s="276">
        <f>N805 / AA816</f>
        <v>0</v>
      </c>
      <c r="Q805" s="129">
        <f t="shared" si="370"/>
        <v>-397584.32835820894</v>
      </c>
      <c r="R805" s="130">
        <f>Q805 / AA815*100</f>
        <v>-2.8497656704594099</v>
      </c>
      <c r="S805" s="286">
        <f>Q805 / AA816*100</f>
        <v>-0.22196948579884501</v>
      </c>
      <c r="T805" s="130">
        <f t="shared" si="371"/>
        <v>-2.8497656704594099</v>
      </c>
      <c r="U805" s="286">
        <f t="shared" si="372"/>
        <v>0</v>
      </c>
      <c r="V805" s="121">
        <f t="shared" si="373"/>
        <v>1</v>
      </c>
      <c r="W805" s="121">
        <v>0</v>
      </c>
      <c r="X805" s="121">
        <v>1</v>
      </c>
      <c r="Y805" s="128">
        <f t="shared" si="374"/>
        <v>0</v>
      </c>
      <c r="Z805" s="128">
        <f t="shared" si="375"/>
        <v>0</v>
      </c>
      <c r="AA805" s="3"/>
      <c r="AB805" s="131">
        <f>_xll.BDH(C805,$AB$11,$D$1,$D$1)</f>
        <v>305.14</v>
      </c>
      <c r="AC805" s="131">
        <f t="shared" si="376"/>
        <v>-4.0699999999999932</v>
      </c>
      <c r="AD805" s="191">
        <f t="shared" si="377"/>
        <v>-1.3338139870223482</v>
      </c>
      <c r="AE805" s="133">
        <v>-1628</v>
      </c>
      <c r="AF805" s="134">
        <f>IF(D805 = D816,1,_xll.BDP(K805,$AF$11)*L805)</f>
        <v>1.2294</v>
      </c>
      <c r="AG805" s="135">
        <f>AC805*AE805*V805/AF805 / AI815</f>
        <v>3.8596623492409473E-4</v>
      </c>
      <c r="AH805" s="301">
        <f>AC805*AE805*V805/AF805 / AI816</f>
        <v>2.9894574649126307E-5</v>
      </c>
      <c r="AI805" s="76"/>
      <c r="AJ805" s="74"/>
      <c r="AK805" s="66"/>
    </row>
    <row r="806" spans="1:37" s="30" customFormat="1" ht="12" hidden="1" customHeight="1" x14ac:dyDescent="0.2">
      <c r="B806" s="121">
        <v>19902</v>
      </c>
      <c r="C806" s="121" t="s">
        <v>35</v>
      </c>
      <c r="D806" s="121" t="str">
        <f>_xll.BDP(C806,$D$11)</f>
        <v>USD</v>
      </c>
      <c r="E806" s="121" t="s">
        <v>309</v>
      </c>
      <c r="F806" s="122">
        <f>_xll.BDP(C806,$F$11)</f>
        <v>9.6300000000000008</v>
      </c>
      <c r="G806" s="122">
        <f>_xll.BDP(C806,$G$11)</f>
        <v>9.6300000000000008</v>
      </c>
      <c r="H806" s="123">
        <f t="shared" si="367"/>
        <v>0</v>
      </c>
      <c r="I806" s="124">
        <f t="shared" si="368"/>
        <v>0</v>
      </c>
      <c r="J806" s="125">
        <v>125800</v>
      </c>
      <c r="K806" s="121" t="str">
        <f>CONCATENATE(D816,D806, " Curncy")</f>
        <v>EURUSD Curncy</v>
      </c>
      <c r="L806" s="121">
        <f>IF(D806 = D816,1,_xll.BDP(K806,$L$11))</f>
        <v>1</v>
      </c>
      <c r="M806" s="264">
        <f>IF(D806 = D816,1,_xll.BDP(K806,$M$11)*L806)</f>
        <v>1.2327999999999999</v>
      </c>
      <c r="N806" s="127">
        <f t="shared" si="369"/>
        <v>0</v>
      </c>
      <c r="O806" s="128">
        <f>N806 / AA815</f>
        <v>0</v>
      </c>
      <c r="P806" s="276">
        <f>N806 / AA816</f>
        <v>0</v>
      </c>
      <c r="Q806" s="129">
        <f t="shared" si="370"/>
        <v>982684.94484101236</v>
      </c>
      <c r="R806" s="130">
        <f>Q806 / AA815*100</f>
        <v>7.0435920657369016</v>
      </c>
      <c r="S806" s="286">
        <f>Q806 / AA816*100</f>
        <v>0.54862844521402332</v>
      </c>
      <c r="T806" s="130">
        <f t="shared" si="371"/>
        <v>0</v>
      </c>
      <c r="U806" s="286">
        <f t="shared" si="372"/>
        <v>7.0435920657369016</v>
      </c>
      <c r="V806" s="121">
        <f t="shared" si="373"/>
        <v>1</v>
      </c>
      <c r="W806" s="121">
        <v>0</v>
      </c>
      <c r="X806" s="121">
        <v>1</v>
      </c>
      <c r="Y806" s="128">
        <f t="shared" si="374"/>
        <v>0</v>
      </c>
      <c r="Z806" s="128">
        <f t="shared" si="375"/>
        <v>0</v>
      </c>
      <c r="AA806" s="3"/>
      <c r="AB806" s="131">
        <f>_xll.BDH(C806,$AB$11,$D$1,$D$1)</f>
        <v>9.85</v>
      </c>
      <c r="AC806" s="131">
        <f t="shared" si="376"/>
        <v>-0.21999999999999886</v>
      </c>
      <c r="AD806" s="191">
        <f t="shared" si="377"/>
        <v>-2.2335025380710545</v>
      </c>
      <c r="AE806" s="133">
        <v>125800</v>
      </c>
      <c r="AF806" s="134">
        <f>IF(D806 = D816,1,_xll.BDP(K806,$AF$11)*L806)</f>
        <v>1.2294</v>
      </c>
      <c r="AG806" s="135">
        <f>AC806*AE806*V806/AF806 / AI815</f>
        <v>-1.6121439787984244E-3</v>
      </c>
      <c r="AH806" s="301">
        <f>AC806*AE806*V806/AF806 / AI816</f>
        <v>-1.2486677371870895E-4</v>
      </c>
      <c r="AI806" s="76"/>
      <c r="AJ806" s="74"/>
      <c r="AK806" s="66"/>
    </row>
    <row r="807" spans="1:37" s="30" customFormat="1" ht="12" hidden="1" customHeight="1" x14ac:dyDescent="0.2">
      <c r="B807" s="121">
        <v>2974</v>
      </c>
      <c r="C807" s="121" t="s">
        <v>31</v>
      </c>
      <c r="D807" s="121" t="str">
        <f>_xll.BDP(C807,$D$11)</f>
        <v>USD</v>
      </c>
      <c r="E807" s="121" t="s">
        <v>308</v>
      </c>
      <c r="F807" s="122">
        <f>_xll.BDP(C807,$F$11)</f>
        <v>166.6</v>
      </c>
      <c r="G807" s="122">
        <f>_xll.BDP(C807,$G$11)</f>
        <v>166.6</v>
      </c>
      <c r="H807" s="123">
        <f t="shared" si="367"/>
        <v>0</v>
      </c>
      <c r="I807" s="124">
        <f t="shared" si="368"/>
        <v>0</v>
      </c>
      <c r="J807" s="125">
        <v>-4604</v>
      </c>
      <c r="K807" s="121" t="str">
        <f>CONCATENATE(D816,D807, " Curncy")</f>
        <v>EURUSD Curncy</v>
      </c>
      <c r="L807" s="121">
        <f>IF(D807 = D816,1,_xll.BDP(K807,$L$11))</f>
        <v>1</v>
      </c>
      <c r="M807" s="264">
        <f>IF(D807 = D816,1,_xll.BDP(K807,$M$11)*L807)</f>
        <v>1.2327999999999999</v>
      </c>
      <c r="N807" s="127">
        <f t="shared" si="369"/>
        <v>0</v>
      </c>
      <c r="O807" s="128">
        <f>N807 / AA815</f>
        <v>0</v>
      </c>
      <c r="P807" s="276">
        <f>N807 / AA816</f>
        <v>0</v>
      </c>
      <c r="Q807" s="129">
        <f t="shared" si="370"/>
        <v>-622182.34912394558</v>
      </c>
      <c r="R807" s="130">
        <f>Q807 / AA815*100</f>
        <v>-4.4596171751058975</v>
      </c>
      <c r="S807" s="286">
        <f>Q807 / AA816*100</f>
        <v>-0.3473615186958065</v>
      </c>
      <c r="T807" s="130">
        <f t="shared" si="371"/>
        <v>-4.4596171751058975</v>
      </c>
      <c r="U807" s="286">
        <f t="shared" si="372"/>
        <v>0</v>
      </c>
      <c r="V807" s="121">
        <f t="shared" si="373"/>
        <v>1</v>
      </c>
      <c r="W807" s="121">
        <v>0</v>
      </c>
      <c r="X807" s="121">
        <v>1</v>
      </c>
      <c r="Y807" s="128">
        <f t="shared" si="374"/>
        <v>0</v>
      </c>
      <c r="Z807" s="128">
        <f t="shared" si="375"/>
        <v>0</v>
      </c>
      <c r="AA807" s="3"/>
      <c r="AB807" s="131">
        <f>_xll.BDH(C807,$AB$11,$D$1,$D$1)</f>
        <v>177.15</v>
      </c>
      <c r="AC807" s="131">
        <f t="shared" si="376"/>
        <v>-10.550000000000011</v>
      </c>
      <c r="AD807" s="191">
        <f t="shared" si="377"/>
        <v>-5.9554050239909744</v>
      </c>
      <c r="AE807" s="133">
        <v>-4604</v>
      </c>
      <c r="AF807" s="134">
        <f>IF(D807 = D816,1,_xll.BDP(K807,$AF$11)*L807)</f>
        <v>1.2294</v>
      </c>
      <c r="AG807" s="135">
        <f>AC807*AE807*V807/AF807 / AI815</f>
        <v>2.8293604482943096E-3</v>
      </c>
      <c r="AH807" s="301">
        <f>AC807*AE807*V807/AF807 / AI816</f>
        <v>2.1914488749891288E-4</v>
      </c>
      <c r="AI807" s="76"/>
      <c r="AJ807" s="74"/>
      <c r="AK807" s="66"/>
    </row>
    <row r="808" spans="1:37" s="30" customFormat="1" ht="12" hidden="1" customHeight="1" x14ac:dyDescent="0.2">
      <c r="B808" s="121">
        <v>25072</v>
      </c>
      <c r="C808" s="121" t="s">
        <v>30</v>
      </c>
      <c r="D808" s="121" t="str">
        <f>_xll.BDP(C808,$D$11)</f>
        <v>USD</v>
      </c>
      <c r="E808" s="121" t="s">
        <v>307</v>
      </c>
      <c r="F808" s="122">
        <f>_xll.BDP(C808,$F$11)</f>
        <v>64.89</v>
      </c>
      <c r="G808" s="122">
        <f>_xll.BDP(C808,$G$11)</f>
        <v>64.89</v>
      </c>
      <c r="H808" s="123">
        <f t="shared" si="367"/>
        <v>0</v>
      </c>
      <c r="I808" s="124">
        <f t="shared" si="368"/>
        <v>0</v>
      </c>
      <c r="J808" s="125">
        <v>3345</v>
      </c>
      <c r="K808" s="121" t="str">
        <f>CONCATENATE(D816,D808, " Curncy")</f>
        <v>EURUSD Curncy</v>
      </c>
      <c r="L808" s="121">
        <f>IF(D808 = D816,1,_xll.BDP(K808,$L$11))</f>
        <v>1</v>
      </c>
      <c r="M808" s="264">
        <f>IF(D808 = D816,1,_xll.BDP(K808,$M$11)*L808)</f>
        <v>1.2327999999999999</v>
      </c>
      <c r="N808" s="127">
        <f t="shared" si="369"/>
        <v>0</v>
      </c>
      <c r="O808" s="128">
        <f>N808 / AA815</f>
        <v>0</v>
      </c>
      <c r="P808" s="276">
        <f>N808 / AA816</f>
        <v>0</v>
      </c>
      <c r="Q808" s="129">
        <f t="shared" si="370"/>
        <v>176068.34036340041</v>
      </c>
      <c r="R808" s="130">
        <f>Q808 / AA815*100</f>
        <v>1.2620052558266828</v>
      </c>
      <c r="S808" s="286">
        <f>Q808 / AA816*100</f>
        <v>9.8298137497785751E-2</v>
      </c>
      <c r="T808" s="130">
        <f t="shared" si="371"/>
        <v>0</v>
      </c>
      <c r="U808" s="286">
        <f t="shared" si="372"/>
        <v>1.2620052558266828</v>
      </c>
      <c r="V808" s="121">
        <f t="shared" si="373"/>
        <v>1</v>
      </c>
      <c r="W808" s="121">
        <v>0</v>
      </c>
      <c r="X808" s="121">
        <v>1</v>
      </c>
      <c r="Y808" s="128">
        <f t="shared" si="374"/>
        <v>0</v>
      </c>
      <c r="Z808" s="128">
        <f t="shared" si="375"/>
        <v>0</v>
      </c>
      <c r="AA808" s="3"/>
      <c r="AB808" s="131">
        <f>_xll.BDH(C808,$AB$11,$D$1,$D$1)</f>
        <v>68.3</v>
      </c>
      <c r="AC808" s="131">
        <f t="shared" si="376"/>
        <v>-3.4099999999999966</v>
      </c>
      <c r="AD808" s="191">
        <f t="shared" si="377"/>
        <v>-4.992679355783304</v>
      </c>
      <c r="AE808" s="133">
        <v>3345</v>
      </c>
      <c r="AF808" s="134">
        <f>IF(D808 = D816,1,_xll.BDP(K808,$AF$11)*L808)</f>
        <v>1.2294</v>
      </c>
      <c r="AG808" s="135">
        <f>AC808*AE808*V808/AF808 / AI815</f>
        <v>-6.6443271018085559E-4</v>
      </c>
      <c r="AH808" s="301">
        <f>AC808*AE808*V808/AF808 / AI816</f>
        <v>-5.1462877983949029E-5</v>
      </c>
      <c r="AI808" s="76"/>
      <c r="AJ808" s="74"/>
      <c r="AK808" s="66"/>
    </row>
    <row r="809" spans="1:37" s="30" customFormat="1" ht="12" hidden="1" customHeight="1" x14ac:dyDescent="0.2">
      <c r="B809" s="121">
        <v>2280</v>
      </c>
      <c r="C809" s="121" t="s">
        <v>269</v>
      </c>
      <c r="D809" s="121" t="str">
        <f>_xll.BDP(C809,$D$11)</f>
        <v>USD</v>
      </c>
      <c r="E809" s="121" t="s">
        <v>306</v>
      </c>
      <c r="F809" s="122">
        <f>_xll.BDP(C809,$F$11)</f>
        <v>85.55</v>
      </c>
      <c r="G809" s="122">
        <f>_xll.BDP(C809,$G$11)</f>
        <v>85.55</v>
      </c>
      <c r="H809" s="123">
        <f t="shared" si="367"/>
        <v>0</v>
      </c>
      <c r="I809" s="124">
        <f t="shared" si="368"/>
        <v>0</v>
      </c>
      <c r="J809" s="125">
        <v>-4530</v>
      </c>
      <c r="K809" s="121" t="str">
        <f>CONCATENATE(D816,D809, " Curncy")</f>
        <v>EURUSD Curncy</v>
      </c>
      <c r="L809" s="121">
        <f>IF(D809 = D816,1,_xll.BDP(K809,$L$11))</f>
        <v>1</v>
      </c>
      <c r="M809" s="264">
        <f>IF(D809 = D816,1,_xll.BDP(K809,$M$11)*L809)</f>
        <v>1.2327999999999999</v>
      </c>
      <c r="N809" s="127">
        <f t="shared" si="369"/>
        <v>0</v>
      </c>
      <c r="O809" s="128">
        <f>N809 / AA815</f>
        <v>0</v>
      </c>
      <c r="P809" s="276">
        <f>N809 / AA816</f>
        <v>0</v>
      </c>
      <c r="Q809" s="129">
        <f t="shared" si="370"/>
        <v>-314358.77676833229</v>
      </c>
      <c r="R809" s="130">
        <f>Q809 / AA815*100</f>
        <v>-2.2532297838331274</v>
      </c>
      <c r="S809" s="286">
        <f>Q809 / AA816*100</f>
        <v>-0.17550504649859627</v>
      </c>
      <c r="T809" s="130">
        <f t="shared" si="371"/>
        <v>-2.2532297838331274</v>
      </c>
      <c r="U809" s="286">
        <f t="shared" si="372"/>
        <v>0</v>
      </c>
      <c r="V809" s="121">
        <f t="shared" si="373"/>
        <v>1</v>
      </c>
      <c r="W809" s="121">
        <v>0</v>
      </c>
      <c r="X809" s="121">
        <v>1</v>
      </c>
      <c r="Y809" s="128">
        <f t="shared" si="374"/>
        <v>0</v>
      </c>
      <c r="Z809" s="128">
        <f t="shared" si="375"/>
        <v>0</v>
      </c>
      <c r="AA809" s="3"/>
      <c r="AB809" s="131">
        <f>_xll.BDH(C809,$AB$11,$D$1,$D$1)</f>
        <v>86.05</v>
      </c>
      <c r="AC809" s="131">
        <f t="shared" si="376"/>
        <v>-0.5</v>
      </c>
      <c r="AD809" s="191">
        <f t="shared" si="377"/>
        <v>-0.58105752469494476</v>
      </c>
      <c r="AE809" s="133">
        <v>-4530</v>
      </c>
      <c r="AF809" s="134">
        <f>IF(D809 = D816,1,_xll.BDP(K809,$AF$11)*L809)</f>
        <v>1.2294</v>
      </c>
      <c r="AG809" s="135">
        <f>AC809*AE809*V809/AF809 / AI815</f>
        <v>1.3193763954250795E-4</v>
      </c>
      <c r="AH809" s="301">
        <f>AC809*AE809*V809/AF809 / AI816</f>
        <v>1.0219079436077367E-5</v>
      </c>
      <c r="AI809" s="76"/>
      <c r="AJ809" s="74"/>
      <c r="AK809" s="66"/>
    </row>
    <row r="810" spans="1:37" s="30" customFormat="1" ht="12" hidden="1" customHeight="1" x14ac:dyDescent="0.2">
      <c r="B810" s="121">
        <v>22516</v>
      </c>
      <c r="C810" s="121" t="s">
        <v>29</v>
      </c>
      <c r="D810" s="121" t="str">
        <f>_xll.BDP(C810,$D$11)</f>
        <v>USD</v>
      </c>
      <c r="E810" s="121" t="s">
        <v>305</v>
      </c>
      <c r="F810" s="122">
        <f>_xll.BDP(C810,$F$11)</f>
        <v>2.16</v>
      </c>
      <c r="G810" s="122">
        <f>_xll.BDP(C810,$G$11)</f>
        <v>2.16</v>
      </c>
      <c r="H810" s="123">
        <f t="shared" si="367"/>
        <v>0</v>
      </c>
      <c r="I810" s="124">
        <f t="shared" si="368"/>
        <v>0</v>
      </c>
      <c r="J810" s="125">
        <v>-444943</v>
      </c>
      <c r="K810" s="121" t="str">
        <f>CONCATENATE(D816,D810, " Curncy")</f>
        <v>EURUSD Curncy</v>
      </c>
      <c r="L810" s="121">
        <f>IF(D810 = D816,1,_xll.BDP(K810,$L$11))</f>
        <v>1</v>
      </c>
      <c r="M810" s="264">
        <f>IF(D810 = D816,1,_xll.BDP(K810,$M$11)*L810)</f>
        <v>1.2327999999999999</v>
      </c>
      <c r="N810" s="127">
        <f t="shared" si="369"/>
        <v>0</v>
      </c>
      <c r="O810" s="128">
        <f>N810 / AA815</f>
        <v>0</v>
      </c>
      <c r="P810" s="276">
        <f>N810 / AA816</f>
        <v>0</v>
      </c>
      <c r="Q810" s="129">
        <f t="shared" si="370"/>
        <v>-779588.64373783278</v>
      </c>
      <c r="R810" s="130">
        <f>Q810 / AA815*100</f>
        <v>-5.5878584630792236</v>
      </c>
      <c r="S810" s="286">
        <f>Q810 / AA816*100</f>
        <v>-0.43524072264035163</v>
      </c>
      <c r="T810" s="130">
        <f t="shared" si="371"/>
        <v>-5.5878584630792236</v>
      </c>
      <c r="U810" s="286">
        <f t="shared" si="372"/>
        <v>0</v>
      </c>
      <c r="V810" s="121">
        <f t="shared" si="373"/>
        <v>1</v>
      </c>
      <c r="W810" s="121">
        <v>0</v>
      </c>
      <c r="X810" s="121">
        <v>1</v>
      </c>
      <c r="Y810" s="128">
        <f t="shared" si="374"/>
        <v>0</v>
      </c>
      <c r="Z810" s="128">
        <f t="shared" si="375"/>
        <v>0</v>
      </c>
      <c r="AA810" s="3"/>
      <c r="AB810" s="131">
        <f>_xll.BDH(C810,$AB$11,$D$1,$D$1)</f>
        <v>2.34</v>
      </c>
      <c r="AC810" s="131">
        <f t="shared" si="376"/>
        <v>-0.17999999999999972</v>
      </c>
      <c r="AD810" s="191">
        <f t="shared" si="377"/>
        <v>-7.6923076923076801</v>
      </c>
      <c r="AE810" s="133">
        <v>-444943</v>
      </c>
      <c r="AF810" s="134">
        <f>IF(D810 = D816,1,_xll.BDP(K810,$AF$11)*L810)</f>
        <v>1.2294</v>
      </c>
      <c r="AG810" s="135">
        <f>AC810*AE810*V810/AF810 / AI815</f>
        <v>4.6652764888181738E-3</v>
      </c>
      <c r="AH810" s="301">
        <f>AC810*AE810*V810/AF810 / AI816</f>
        <v>3.613436711146939E-4</v>
      </c>
      <c r="AI810" s="76"/>
      <c r="AJ810" s="74"/>
      <c r="AK810" s="66"/>
    </row>
    <row r="811" spans="1:37" s="30" customFormat="1" ht="12" hidden="1" customHeight="1" x14ac:dyDescent="0.2">
      <c r="B811" s="121">
        <v>22608</v>
      </c>
      <c r="C811" s="121" t="s">
        <v>215</v>
      </c>
      <c r="D811" s="121" t="str">
        <f>_xll.BDP(C811,$D$11)</f>
        <v>DKK</v>
      </c>
      <c r="E811" s="121" t="s">
        <v>304</v>
      </c>
      <c r="F811" s="122">
        <f>_xll.BDP(C811,$F$11)</f>
        <v>224.2</v>
      </c>
      <c r="G811" s="122">
        <f>_xll.BDP(C811,$G$11)</f>
        <v>223</v>
      </c>
      <c r="H811" s="123">
        <f t="shared" si="367"/>
        <v>-1.1999999999999886</v>
      </c>
      <c r="I811" s="124">
        <f t="shared" si="368"/>
        <v>-0.53523639607492801</v>
      </c>
      <c r="J811" s="125">
        <v>-12156</v>
      </c>
      <c r="K811" s="121" t="str">
        <f>CONCATENATE(D816,D811, " Curncy")</f>
        <v>EURDKK Curncy</v>
      </c>
      <c r="L811" s="121">
        <f>IF(D811 = D816,1,_xll.BDP(K811,$L$11))</f>
        <v>1</v>
      </c>
      <c r="M811" s="264">
        <f>IF(D811 = D816,1,_xll.BDP(K811,$M$11)*L811)</f>
        <v>7.4485999999999999</v>
      </c>
      <c r="N811" s="127">
        <f t="shared" si="369"/>
        <v>1958.3814408076501</v>
      </c>
      <c r="O811" s="128">
        <f>N811 / AA815</f>
        <v>1.4037093018038341E-4</v>
      </c>
      <c r="P811" s="276">
        <f>N811 / AA816</f>
        <v>1.0933552718466954E-5</v>
      </c>
      <c r="Q811" s="129">
        <f t="shared" si="370"/>
        <v>-363932.55108342506</v>
      </c>
      <c r="R811" s="130">
        <f>Q811 / AA815*100</f>
        <v>-2.6085597858521496</v>
      </c>
      <c r="S811" s="286">
        <f>Q811 / AA816*100</f>
        <v>-0.20318185468484615</v>
      </c>
      <c r="T811" s="130">
        <f t="shared" si="371"/>
        <v>-2.6085597858521496</v>
      </c>
      <c r="U811" s="286">
        <f t="shared" si="372"/>
        <v>0</v>
      </c>
      <c r="V811" s="121">
        <f t="shared" si="373"/>
        <v>1</v>
      </c>
      <c r="W811" s="121">
        <v>0</v>
      </c>
      <c r="X811" s="121">
        <v>1</v>
      </c>
      <c r="Y811" s="128">
        <f t="shared" si="374"/>
        <v>1.4037093018038341E-4</v>
      </c>
      <c r="Z811" s="128">
        <f t="shared" si="375"/>
        <v>0</v>
      </c>
      <c r="AA811" s="3"/>
      <c r="AB811" s="131">
        <f>_xll.BDH(C811,$AB$11,$D$1,$D$1)</f>
        <v>222.8</v>
      </c>
      <c r="AC811" s="131">
        <f t="shared" si="376"/>
        <v>1.3999999999999773</v>
      </c>
      <c r="AD811" s="191">
        <f t="shared" si="377"/>
        <v>0.62836624775582461</v>
      </c>
      <c r="AE811" s="133">
        <v>-12156</v>
      </c>
      <c r="AF811" s="134">
        <f>IF(D811 = D816,1,_xll.BDP(K811,$AF$11)*L811)</f>
        <v>7.4512999999999998</v>
      </c>
      <c r="AG811" s="135">
        <f>AC811*AE811*V811/AF811 / AI815</f>
        <v>-1.6356123850898611E-4</v>
      </c>
      <c r="AH811" s="301">
        <f>AC811*AE811*V811/AF811 / AI816</f>
        <v>-1.2668449236944366E-5</v>
      </c>
      <c r="AI811" s="76"/>
      <c r="AJ811" s="74"/>
      <c r="AK811" s="66"/>
    </row>
    <row r="812" spans="1:37" s="30" customFormat="1" ht="12" hidden="1" customHeight="1" x14ac:dyDescent="0.2">
      <c r="B812" s="121">
        <v>10174</v>
      </c>
      <c r="C812" s="121" t="s">
        <v>75</v>
      </c>
      <c r="D812" s="121" t="str">
        <f>_xll.BDP(C812,$D$11)</f>
        <v>GBp</v>
      </c>
      <c r="E812" s="121" t="s">
        <v>502</v>
      </c>
      <c r="F812" s="122">
        <f>_xll.BDP(C812,$F$11)</f>
        <v>1132.5</v>
      </c>
      <c r="G812" s="122">
        <f>_xll.BDP(C812,$G$11)</f>
        <v>1115</v>
      </c>
      <c r="H812" s="123">
        <f t="shared" si="367"/>
        <v>-17.5</v>
      </c>
      <c r="I812" s="124">
        <f t="shared" si="368"/>
        <v>-1.545253863134658</v>
      </c>
      <c r="J812" s="125">
        <v>-13000</v>
      </c>
      <c r="K812" s="121" t="str">
        <f>CONCATENATE(D816,D812, " Curncy")</f>
        <v>EURGBp Curncy</v>
      </c>
      <c r="L812" s="121">
        <f>IF(D812 = D816,1,_xll.BDP(K812,$L$11))</f>
        <v>1</v>
      </c>
      <c r="M812" s="264">
        <f>IF(D812 = D816,1,_xll.BDP(K812,$M$11)*L812)</f>
        <v>0.87560000000000004</v>
      </c>
      <c r="N812" s="127">
        <f t="shared" si="369"/>
        <v>2598.2183645500227</v>
      </c>
      <c r="O812" s="128">
        <f>N812 / AA815</f>
        <v>1.862325290895478E-4</v>
      </c>
      <c r="P812" s="276">
        <f>N812 / AA816</f>
        <v>1.4505732576377514E-5</v>
      </c>
      <c r="Q812" s="129">
        <f t="shared" si="370"/>
        <v>-165543.62722704432</v>
      </c>
      <c r="R812" s="130">
        <f>Q812 / AA815*100</f>
        <v>-1.1865672567705474</v>
      </c>
      <c r="S812" s="286">
        <f>Q812 / AA816*100</f>
        <v>-9.2422238986633889E-2</v>
      </c>
      <c r="T812" s="130">
        <f t="shared" si="371"/>
        <v>-1.1865672567705474</v>
      </c>
      <c r="U812" s="286">
        <f t="shared" si="372"/>
        <v>0</v>
      </c>
      <c r="V812" s="121">
        <f t="shared" si="373"/>
        <v>0.01</v>
      </c>
      <c r="W812" s="121">
        <v>0</v>
      </c>
      <c r="X812" s="121">
        <v>1</v>
      </c>
      <c r="Y812" s="128">
        <f t="shared" si="374"/>
        <v>1.862325290895478E-4</v>
      </c>
      <c r="Z812" s="128">
        <f t="shared" si="375"/>
        <v>0</v>
      </c>
      <c r="AA812" s="3"/>
      <c r="AB812" s="131">
        <f>_xll.BDH(C812,$AB$11,$D$1,$D$1)</f>
        <v>1114</v>
      </c>
      <c r="AC812" s="131">
        <f t="shared" si="376"/>
        <v>18.5</v>
      </c>
      <c r="AD812" s="191">
        <f t="shared" si="377"/>
        <v>1.660682226211849</v>
      </c>
      <c r="AE812" s="133">
        <v>-13000</v>
      </c>
      <c r="AF812" s="134">
        <f>IF(D812 = D816,1,_xll.BDP(K812,$AF$11)*L812)</f>
        <v>0.876</v>
      </c>
      <c r="AG812" s="135">
        <f>AC812*AE812*V812/AF812 / AI815</f>
        <v>-1.9660958521012129E-4</v>
      </c>
      <c r="AH812" s="301">
        <f>AC812*AE812*V812/AF812 / AI816</f>
        <v>-1.5228171249108434E-5</v>
      </c>
      <c r="AI812" s="76"/>
      <c r="AJ812" s="74"/>
      <c r="AK812" s="66"/>
    </row>
    <row r="813" spans="1:37" s="30" customFormat="1" ht="12" hidden="1" customHeight="1" x14ac:dyDescent="0.2">
      <c r="B813" s="121">
        <v>18807</v>
      </c>
      <c r="C813" s="121" t="s">
        <v>532</v>
      </c>
      <c r="D813" s="121" t="str">
        <f>_xll.BDP(C813,$D$11)</f>
        <v>USD</v>
      </c>
      <c r="E813" s="121" t="s">
        <v>533</v>
      </c>
      <c r="F813" s="122">
        <f>_xll.BDP(C813,$F$11)</f>
        <v>276.64</v>
      </c>
      <c r="G813" s="122">
        <f>_xll.BDP(C813,$G$11)</f>
        <v>276.64</v>
      </c>
      <c r="H813" s="123">
        <f t="shared" si="367"/>
        <v>0</v>
      </c>
      <c r="I813" s="124">
        <f t="shared" si="368"/>
        <v>0</v>
      </c>
      <c r="J813" s="125">
        <v>-760</v>
      </c>
      <c r="K813" s="121" t="str">
        <f>CONCATENATE(D816,D813, " Curncy")</f>
        <v>EURUSD Curncy</v>
      </c>
      <c r="L813" s="121">
        <f>IF(D813 = D816,1,_xll.BDP(K813,$L$11))</f>
        <v>1</v>
      </c>
      <c r="M813" s="264">
        <f>IF(D813 = D816,1,_xll.BDP(K813,$M$11)*L813)</f>
        <v>1.2327999999999999</v>
      </c>
      <c r="N813" s="127">
        <f t="shared" si="369"/>
        <v>0</v>
      </c>
      <c r="O813" s="128">
        <f>N813 / AA815</f>
        <v>0</v>
      </c>
      <c r="P813" s="276">
        <f>N813 / AA816</f>
        <v>0</v>
      </c>
      <c r="Q813" s="129">
        <f t="shared" si="370"/>
        <v>-170543.80272550293</v>
      </c>
      <c r="R813" s="130">
        <f>Q813 / AA815*100</f>
        <v>-1.2224070207286013</v>
      </c>
      <c r="S813" s="286">
        <f>Q813 / AA816*100</f>
        <v>-9.521381376746095E-2</v>
      </c>
      <c r="T813" s="130">
        <f t="shared" si="371"/>
        <v>-1.2224070207286013</v>
      </c>
      <c r="U813" s="286">
        <f t="shared" si="372"/>
        <v>0</v>
      </c>
      <c r="V813" s="121">
        <f t="shared" si="373"/>
        <v>1</v>
      </c>
      <c r="W813" s="121">
        <v>0</v>
      </c>
      <c r="X813" s="121">
        <v>1</v>
      </c>
      <c r="Y813" s="128">
        <f t="shared" si="374"/>
        <v>0</v>
      </c>
      <c r="Z813" s="128">
        <f t="shared" si="375"/>
        <v>0</v>
      </c>
      <c r="AA813" s="3"/>
      <c r="AB813" s="131">
        <f>_xll.BDH(C813,$AB$11,$D$1,$D$1)</f>
        <v>273.02999999999997</v>
      </c>
      <c r="AC813" s="131">
        <f t="shared" si="376"/>
        <v>3.6100000000000136</v>
      </c>
      <c r="AD813" s="191">
        <f t="shared" si="377"/>
        <v>1.3221990257480916</v>
      </c>
      <c r="AE813" s="133">
        <v>-760</v>
      </c>
      <c r="AF813" s="134">
        <f>IF(D813 = D816,1,_xll.BDP(K813,$AF$11)*L813)</f>
        <v>1.2294</v>
      </c>
      <c r="AG813" s="135">
        <f>AC813*AE813*V813/AF813 / AI815</f>
        <v>-1.5981638315621464E-4</v>
      </c>
      <c r="AH813" s="301">
        <f>AC813*AE813*V813/AF813 / AI816</f>
        <v>-1.237839573546224E-5</v>
      </c>
      <c r="AI813" s="76"/>
      <c r="AJ813" s="74"/>
      <c r="AK813" s="66"/>
    </row>
    <row r="814" spans="1:37" s="30" customFormat="1" ht="12" hidden="1" customHeight="1" x14ac:dyDescent="0.2">
      <c r="B814" s="121">
        <v>26284</v>
      </c>
      <c r="C814" s="121" t="s">
        <v>28</v>
      </c>
      <c r="D814" s="121" t="str">
        <f>_xll.BDP(C814,$D$11)</f>
        <v>USD</v>
      </c>
      <c r="E814" s="121" t="s">
        <v>302</v>
      </c>
      <c r="F814" s="122">
        <f>_xll.BDP(C814,$F$11)</f>
        <v>96.76</v>
      </c>
      <c r="G814" s="122">
        <f>_xll.BDP(C814,$G$11)</f>
        <v>96.76</v>
      </c>
      <c r="H814" s="123">
        <f t="shared" si="367"/>
        <v>0</v>
      </c>
      <c r="I814" s="124">
        <f t="shared" si="368"/>
        <v>0</v>
      </c>
      <c r="J814" s="125">
        <v>-5845</v>
      </c>
      <c r="K814" s="121" t="str">
        <f>CONCATENATE(D816,D814, " Curncy")</f>
        <v>EURUSD Curncy</v>
      </c>
      <c r="L814" s="121">
        <f>IF(D814 = D816,1,_xll.BDP(K814,$L$11))</f>
        <v>1</v>
      </c>
      <c r="M814" s="264">
        <f>IF(D814 = D816,1,_xll.BDP(K814,$M$11)*L814)</f>
        <v>1.2327999999999999</v>
      </c>
      <c r="N814" s="127">
        <f t="shared" si="369"/>
        <v>0</v>
      </c>
      <c r="O814" s="128">
        <f>N814 / AA815</f>
        <v>0</v>
      </c>
      <c r="P814" s="276">
        <f>N814 / AA816</f>
        <v>0</v>
      </c>
      <c r="Q814" s="129">
        <f t="shared" si="370"/>
        <v>-458762.3296560676</v>
      </c>
      <c r="R814" s="130">
        <f>Q814 / AA815*100</f>
        <v>-3.2882713042349998</v>
      </c>
      <c r="S814" s="286">
        <f>Q814 / AA816*100</f>
        <v>-0.25612488006793704</v>
      </c>
      <c r="T814" s="130">
        <f t="shared" si="371"/>
        <v>-3.2882713042349998</v>
      </c>
      <c r="U814" s="286">
        <f t="shared" si="372"/>
        <v>0</v>
      </c>
      <c r="V814" s="121">
        <f t="shared" si="373"/>
        <v>1</v>
      </c>
      <c r="W814" s="121">
        <v>0</v>
      </c>
      <c r="X814" s="121">
        <v>1</v>
      </c>
      <c r="Y814" s="128">
        <f t="shared" si="374"/>
        <v>0</v>
      </c>
      <c r="Z814" s="128">
        <f t="shared" si="375"/>
        <v>0</v>
      </c>
      <c r="AA814" s="3"/>
      <c r="AB814" s="131">
        <f>_xll.BDH(C814,$AB$11,$D$1,$D$1)</f>
        <v>98.66</v>
      </c>
      <c r="AC814" s="131">
        <f t="shared" si="376"/>
        <v>-1.8999999999999915</v>
      </c>
      <c r="AD814" s="191">
        <f t="shared" si="377"/>
        <v>-1.9258057976890244</v>
      </c>
      <c r="AE814" s="133">
        <v>-5845</v>
      </c>
      <c r="AF814" s="134">
        <f>IF(D814 = D816,1,_xll.BDP(K814,$AF$11)*L814)</f>
        <v>1.2294</v>
      </c>
      <c r="AG814" s="135">
        <f>AC814*AE814*V814/AF814 / AI815</f>
        <v>6.469021880526779E-4</v>
      </c>
      <c r="AH814" s="301">
        <f>AC814*AE814*V814/AF814 / AI816</f>
        <v>5.010507138073144E-5</v>
      </c>
      <c r="AI814" s="76"/>
      <c r="AJ814" s="74"/>
      <c r="AK814" s="66"/>
    </row>
    <row r="815" spans="1:37" s="30" customFormat="1" ht="12" customHeight="1" x14ac:dyDescent="0.2">
      <c r="A815" s="46" t="s">
        <v>297</v>
      </c>
      <c r="B815" s="46"/>
      <c r="C815" s="46"/>
      <c r="D815" s="46"/>
      <c r="E815" s="46" t="s">
        <v>299</v>
      </c>
      <c r="F815" s="159"/>
      <c r="G815" s="159"/>
      <c r="H815" s="160"/>
      <c r="I815" s="161"/>
      <c r="J815" s="162"/>
      <c r="K815" s="46"/>
      <c r="L815" s="46"/>
      <c r="M815" s="271"/>
      <c r="N815" s="163">
        <f t="shared" ref="N815:U815" si="378" xml:space="preserve"> SUM(N751:N814)</f>
        <v>-21740.008768987693</v>
      </c>
      <c r="O815" s="164">
        <f t="shared" si="378"/>
        <v>-1.5582588710470868E-3</v>
      </c>
      <c r="P815" s="282">
        <f t="shared" si="378"/>
        <v>-1.2137346025789213E-4</v>
      </c>
      <c r="Q815" s="165">
        <f t="shared" si="378"/>
        <v>-2027521.0771141909</v>
      </c>
      <c r="R815" s="166">
        <f t="shared" si="378"/>
        <v>-14.532665272679406</v>
      </c>
      <c r="S815" s="295">
        <f t="shared" si="378"/>
        <v>-1.1319556100005044</v>
      </c>
      <c r="T815" s="166">
        <f t="shared" si="378"/>
        <v>-81.061637337511783</v>
      </c>
      <c r="U815" s="295">
        <f t="shared" si="378"/>
        <v>66.528972064832416</v>
      </c>
      <c r="V815" s="46"/>
      <c r="W815" s="46"/>
      <c r="X815" s="46"/>
      <c r="Y815" s="164">
        <f xml:space="preserve"> SUM(Y751:Y814)</f>
        <v>4.1604337167575828E-3</v>
      </c>
      <c r="Z815" s="164">
        <f xml:space="preserve"> SUM(Z751:Z814)</f>
        <v>3.0606538375456041E-4</v>
      </c>
      <c r="AA815" s="46">
        <v>13951474.41347746</v>
      </c>
      <c r="AB815" s="167"/>
      <c r="AC815" s="167"/>
      <c r="AD815" s="193"/>
      <c r="AE815" s="168"/>
      <c r="AF815" s="169"/>
      <c r="AG815" s="170">
        <f xml:space="preserve"> SUM(AG751:AG814)</f>
        <v>1.6247765960428692E-2</v>
      </c>
      <c r="AH815" s="306">
        <f xml:space="preserve"> SUM(AH751:AH814)</f>
        <v>1.2584521868372555E-3</v>
      </c>
      <c r="AI815" s="171">
        <v>13963885.774033999</v>
      </c>
      <c r="AJ815" s="74"/>
      <c r="AK815" s="66"/>
    </row>
    <row r="816" spans="1:37" s="30" customFormat="1" ht="12" customHeight="1" thickBot="1" x14ac:dyDescent="0.25">
      <c r="A816" s="175" t="s">
        <v>271</v>
      </c>
      <c r="B816" s="175"/>
      <c r="C816" s="175"/>
      <c r="D816" s="175" t="s">
        <v>7</v>
      </c>
      <c r="E816" s="175" t="s">
        <v>240</v>
      </c>
      <c r="F816" s="176"/>
      <c r="G816" s="176"/>
      <c r="H816" s="177"/>
      <c r="I816" s="178"/>
      <c r="J816" s="179"/>
      <c r="K816" s="175"/>
      <c r="L816" s="175"/>
      <c r="M816" s="272"/>
      <c r="N816" s="181">
        <f>N750+N815</f>
        <v>2408756.4082809547</v>
      </c>
      <c r="O816" s="186"/>
      <c r="P816" s="283">
        <f>P750+P815</f>
        <v>1.3447975265239274E-2</v>
      </c>
      <c r="Q816" s="182">
        <f>Q750+Q815</f>
        <v>-211202250.48146051</v>
      </c>
      <c r="R816" s="183"/>
      <c r="S816" s="296">
        <f>S750+S815</f>
        <v>-117.91323650134193</v>
      </c>
      <c r="T816" s="183"/>
      <c r="U816" s="296"/>
      <c r="V816" s="175"/>
      <c r="W816" s="175"/>
      <c r="X816" s="175"/>
      <c r="Y816" s="184"/>
      <c r="Z816" s="184"/>
      <c r="AA816" s="175">
        <v>179116659.62884241</v>
      </c>
      <c r="AB816" s="176"/>
      <c r="AC816" s="176"/>
      <c r="AD816" s="178"/>
      <c r="AE816" s="179"/>
      <c r="AF816" s="180"/>
      <c r="AG816" s="186"/>
      <c r="AH816" s="283">
        <f>AH750+AH815</f>
        <v>-2.9008356153283885E-3</v>
      </c>
      <c r="AI816" s="225">
        <v>180286506.17618155</v>
      </c>
      <c r="AJ816" s="74"/>
      <c r="AK816" s="66"/>
    </row>
    <row r="817" spans="1:37" s="30" customFormat="1" ht="12" customHeight="1" thickTop="1" x14ac:dyDescent="0.2">
      <c r="B817" s="32"/>
      <c r="C817" s="52"/>
      <c r="D817" s="1"/>
      <c r="E817" s="1"/>
      <c r="F817" s="2"/>
      <c r="G817" s="2"/>
      <c r="H817" s="24"/>
      <c r="I817" s="15"/>
      <c r="J817" s="18"/>
      <c r="K817" s="32"/>
      <c r="L817" s="1"/>
      <c r="M817" s="261"/>
      <c r="N817" s="108"/>
      <c r="O817" s="36"/>
      <c r="P817" s="273"/>
      <c r="Q817" s="7"/>
      <c r="R817" s="10"/>
      <c r="S817" s="285"/>
      <c r="T817" s="37"/>
      <c r="U817" s="285"/>
      <c r="V817" s="24"/>
      <c r="W817" s="1"/>
      <c r="X817" s="1"/>
      <c r="Y817" s="53"/>
      <c r="Z817" s="1"/>
      <c r="AA817" s="3"/>
      <c r="AB817" s="2"/>
      <c r="AC817" s="12"/>
      <c r="AD817" s="65"/>
      <c r="AE817" s="55"/>
      <c r="AF817" s="14"/>
      <c r="AG817" s="73"/>
      <c r="AH817" s="300"/>
      <c r="AI817" s="76"/>
      <c r="AJ817" s="74"/>
      <c r="AK817" s="66"/>
    </row>
    <row r="818" spans="1:37" s="30" customFormat="1" ht="12" customHeight="1" x14ac:dyDescent="0.2">
      <c r="A818" s="30" t="s">
        <v>442</v>
      </c>
      <c r="B818" s="32"/>
      <c r="C818" s="5"/>
      <c r="D818" s="1"/>
      <c r="E818" s="5" t="s">
        <v>255</v>
      </c>
      <c r="F818" s="2"/>
      <c r="G818" s="2"/>
      <c r="H818" s="24"/>
      <c r="I818" s="15"/>
      <c r="J818" s="18"/>
      <c r="K818" s="32"/>
      <c r="L818" s="1"/>
      <c r="M818" s="261"/>
      <c r="N818" s="108"/>
      <c r="O818" s="36"/>
      <c r="P818" s="273"/>
      <c r="Q818" s="7"/>
      <c r="R818" s="10"/>
      <c r="S818" s="285"/>
      <c r="T818" s="37"/>
      <c r="U818" s="285"/>
      <c r="V818" s="24"/>
      <c r="W818" s="1"/>
      <c r="X818" s="1"/>
      <c r="Y818" s="53"/>
      <c r="Z818" s="1"/>
      <c r="AA818" s="3"/>
      <c r="AB818" s="2"/>
      <c r="AC818" s="12"/>
      <c r="AD818" s="65"/>
      <c r="AE818" s="55"/>
      <c r="AF818" s="14"/>
      <c r="AG818" s="73"/>
      <c r="AH818" s="300"/>
      <c r="AI818" s="76"/>
      <c r="AJ818" s="74"/>
      <c r="AK818" s="66"/>
    </row>
    <row r="819" spans="1:37" s="30" customFormat="1" ht="12" customHeight="1" x14ac:dyDescent="0.2">
      <c r="A819" s="30" t="s">
        <v>442</v>
      </c>
      <c r="B819" s="32"/>
      <c r="C819" s="52"/>
      <c r="E819" s="30" t="s">
        <v>240</v>
      </c>
      <c r="F819" s="4"/>
      <c r="G819" s="4"/>
      <c r="H819" s="24"/>
      <c r="I819" s="15"/>
      <c r="J819" s="18"/>
      <c r="K819" s="32"/>
      <c r="M819" s="261"/>
      <c r="N819" s="108"/>
      <c r="O819" s="36"/>
      <c r="P819" s="273">
        <f>P816-P748</f>
        <v>1.330038399764525E-2</v>
      </c>
      <c r="Q819" s="7"/>
      <c r="R819" s="10"/>
      <c r="S819" s="285"/>
      <c r="T819" s="37"/>
      <c r="U819" s="285"/>
      <c r="V819" s="24"/>
      <c r="Y819" s="53"/>
      <c r="AA819" s="3"/>
      <c r="AB819" s="2"/>
      <c r="AC819" s="12"/>
      <c r="AD819" s="65"/>
      <c r="AE819" s="55"/>
      <c r="AF819" s="14"/>
      <c r="AG819" s="73"/>
      <c r="AH819" s="300">
        <f>AH816-AH748</f>
        <v>-4.6643934746342687E-3</v>
      </c>
      <c r="AI819" s="76"/>
      <c r="AJ819" s="74"/>
      <c r="AK819" s="66"/>
    </row>
    <row r="820" spans="1:37" s="30" customFormat="1" ht="12" customHeight="1" x14ac:dyDescent="0.2">
      <c r="B820" s="121"/>
      <c r="C820" s="121" t="s">
        <v>252</v>
      </c>
      <c r="D820" s="121" t="s">
        <v>33</v>
      </c>
      <c r="E820" s="121" t="s">
        <v>253</v>
      </c>
      <c r="F820" s="126">
        <v>1.2352000000000001</v>
      </c>
      <c r="G820" s="126">
        <f>_xll.BDP(C820,$G$11)</f>
        <v>1.2327999999999999</v>
      </c>
      <c r="H820" s="126">
        <f t="shared" ref="H820:H828" si="379">IF(OR(OR(G820="#N/A N/A",G820="#N/A Real Time"),OR(F820="#N/A N/A",F820="#N/A Real Time")),0,  G820 - F820)</f>
        <v>-2.4000000000001798E-3</v>
      </c>
      <c r="I820" s="124">
        <f t="shared" ref="I820:I828" si="380">IF(OR(F820=0,F820="#N/A N/A"),0,H820 / F820*100)</f>
        <v>-0.19430051813472957</v>
      </c>
      <c r="J820" s="125">
        <v>0</v>
      </c>
      <c r="K820" s="121" t="str">
        <f>CONCATENATE(D829,D820, " Curncy")</f>
        <v>USDUSD Curncy</v>
      </c>
      <c r="L820" s="121">
        <f>IF(D820 = D829,1,_xll.BDP(K820,$L$11))</f>
        <v>1</v>
      </c>
      <c r="M820" s="264">
        <f>IF(D820 = D829,1,_xll.BDP(K820,$M$11)*L820)</f>
        <v>1</v>
      </c>
      <c r="N820" s="127">
        <f>H820*J820/M820/G820*-1</f>
        <v>0</v>
      </c>
      <c r="O820" s="128"/>
      <c r="P820" s="276">
        <f>N820 / AA829</f>
        <v>0</v>
      </c>
      <c r="Q820" s="129">
        <f t="shared" ref="Q820:Q828" si="381">ABS(IF(J820=0,0,J820/M820))</f>
        <v>0</v>
      </c>
      <c r="R820" s="130"/>
      <c r="S820" s="286">
        <f>Q820 / AA829*100</f>
        <v>0</v>
      </c>
      <c r="T820" s="130"/>
      <c r="U820" s="286"/>
      <c r="V820" s="121">
        <f t="shared" ref="V820:V828" si="382">IF(EXACT(D820,UPPER(D820)),1,0.01)/X820</f>
        <v>1</v>
      </c>
      <c r="W820" s="121">
        <v>2</v>
      </c>
      <c r="X820" s="121">
        <v>1</v>
      </c>
      <c r="Y820" s="128">
        <f t="shared" ref="Y820:Y828" si="383">IF(AND(S820&lt;0,O820&gt;0),O820,0)</f>
        <v>0</v>
      </c>
      <c r="Z820" s="128">
        <f t="shared" ref="Z820:Z828" si="384">IF(AND(S820&gt;0,O820&gt;0),O820,0)</f>
        <v>0</v>
      </c>
      <c r="AA820" s="3"/>
      <c r="AB820" s="131">
        <v>1.2394000000000001</v>
      </c>
      <c r="AC820" s="131">
        <f t="shared" ref="AC820:AC828" si="385">IF(OR(OR(F820="#N/A N/A",F820="#N/A Real Time"),OR(AB820="#N/A N/A",AB820="#N/A Real Time")),0,  F820 - AB820)</f>
        <v>-4.1999999999999815E-3</v>
      </c>
      <c r="AD820" s="191">
        <f t="shared" ref="AD820:AD828" si="386">IF(OR(AB820=0,AB820="#N/A N/A"),0,AC820 / AB820*100)</f>
        <v>-0.33887364853961444</v>
      </c>
      <c r="AE820" s="133">
        <v>0</v>
      </c>
      <c r="AF820" s="134">
        <f>IF(D820 = D829,1,_xll.BDP(K820,$AF$11)*L820)</f>
        <v>1</v>
      </c>
      <c r="AG820" s="135"/>
      <c r="AH820" s="301">
        <f>AC820*AE820/AF820/AB820*-1 / AI829</f>
        <v>0</v>
      </c>
      <c r="AI820" s="76"/>
      <c r="AJ820" s="74"/>
      <c r="AK820" s="66"/>
    </row>
    <row r="821" spans="1:37" s="30" customFormat="1" ht="12" customHeight="1" x14ac:dyDescent="0.2">
      <c r="B821" s="121"/>
      <c r="C821" s="121" t="s">
        <v>239</v>
      </c>
      <c r="D821" s="121" t="s">
        <v>83</v>
      </c>
      <c r="E821" s="121" t="s">
        <v>1477</v>
      </c>
      <c r="F821" s="126">
        <v>1.40988472</v>
      </c>
      <c r="G821" s="126">
        <f>_xll.BDP(C821,$G$11)</f>
        <v>1.4078999999999999</v>
      </c>
      <c r="H821" s="126">
        <f t="shared" si="379"/>
        <v>-1.9847200000000509E-3</v>
      </c>
      <c r="I821" s="124">
        <f t="shared" si="380"/>
        <v>-0.14077179303000398</v>
      </c>
      <c r="J821" s="125">
        <v>-48000000</v>
      </c>
      <c r="K821" s="121" t="str">
        <f>CONCATENATE(D829,D821, " Curncy")</f>
        <v>USDGBP Curncy</v>
      </c>
      <c r="L821" s="121">
        <f>IF(D821 = D829,1,_xll.BDP(K821,$L$11))</f>
        <v>1</v>
      </c>
      <c r="M821" s="264">
        <f>IF(D821 = D829,1,_xll.BDP(K821,$M$11)*L821)</f>
        <v>0.71030000000000004</v>
      </c>
      <c r="N821" s="127">
        <f>H821*J821/M821/G821</f>
        <v>95263.571581761935</v>
      </c>
      <c r="O821" s="128"/>
      <c r="P821" s="276">
        <f>N821 / AA829</f>
        <v>5.3428662731955668E-4</v>
      </c>
      <c r="Q821" s="129">
        <f t="shared" si="381"/>
        <v>67577080.106997043</v>
      </c>
      <c r="R821" s="130"/>
      <c r="S821" s="286">
        <f>Q821 / AA829*100</f>
        <v>37.900668235478278</v>
      </c>
      <c r="T821" s="130"/>
      <c r="U821" s="286"/>
      <c r="V821" s="121">
        <f t="shared" si="382"/>
        <v>1</v>
      </c>
      <c r="W821" s="121">
        <v>2</v>
      </c>
      <c r="X821" s="121">
        <v>1</v>
      </c>
      <c r="Y821" s="128">
        <f t="shared" si="383"/>
        <v>0</v>
      </c>
      <c r="Z821" s="128">
        <f t="shared" si="384"/>
        <v>0</v>
      </c>
      <c r="AA821" s="3"/>
      <c r="AB821" s="131">
        <v>1.41435581</v>
      </c>
      <c r="AC821" s="131">
        <f t="shared" si="385"/>
        <v>-4.4710900000000109E-3</v>
      </c>
      <c r="AD821" s="191">
        <f t="shared" si="386"/>
        <v>-0.31612200893069553</v>
      </c>
      <c r="AE821" s="133">
        <v>-36000000</v>
      </c>
      <c r="AF821" s="134">
        <f>IF(D821 = D829,1,_xll.BDP(K821,$AF$11)*L821)</f>
        <v>0.71250000000000002</v>
      </c>
      <c r="AG821" s="135"/>
      <c r="AH821" s="301">
        <f>AC821*AE821/AF821/AB821 / AI829</f>
        <v>9.3499858481366606E-4</v>
      </c>
      <c r="AI821" s="76"/>
      <c r="AJ821" s="74"/>
      <c r="AK821" s="66"/>
    </row>
    <row r="822" spans="1:37" s="30" customFormat="1" ht="12" customHeight="1" x14ac:dyDescent="0.2">
      <c r="B822" s="121"/>
      <c r="C822" s="121" t="s">
        <v>237</v>
      </c>
      <c r="D822" s="121" t="s">
        <v>33</v>
      </c>
      <c r="E822" s="121" t="s">
        <v>436</v>
      </c>
      <c r="F822" s="126">
        <v>0.87609999999999999</v>
      </c>
      <c r="G822" s="126">
        <f>_xll.BDP(C822,$G$11)</f>
        <v>0.87560000000000004</v>
      </c>
      <c r="H822" s="126">
        <f t="shared" si="379"/>
        <v>-4.9999999999994493E-4</v>
      </c>
      <c r="I822" s="124">
        <f t="shared" si="380"/>
        <v>-5.7071110603806062E-2</v>
      </c>
      <c r="J822" s="125">
        <v>0</v>
      </c>
      <c r="K822" s="121" t="str">
        <f>CONCATENATE(D829,D822, " Curncy")</f>
        <v>USDUSD Curncy</v>
      </c>
      <c r="L822" s="121">
        <f>IF(D822 = D829,1,_xll.BDP(K822,$L$11))</f>
        <v>1</v>
      </c>
      <c r="M822" s="264">
        <f>IF(D822 = D829,1,_xll.BDP(K822,$M$11)*L822)</f>
        <v>1</v>
      </c>
      <c r="N822" s="127">
        <f>H822*J822/M822/G822*-1</f>
        <v>0</v>
      </c>
      <c r="O822" s="128"/>
      <c r="P822" s="276">
        <f>N822 / AA829</f>
        <v>0</v>
      </c>
      <c r="Q822" s="129">
        <f t="shared" si="381"/>
        <v>0</v>
      </c>
      <c r="R822" s="130"/>
      <c r="S822" s="286">
        <f>Q822 / AA829*100</f>
        <v>0</v>
      </c>
      <c r="T822" s="130"/>
      <c r="U822" s="286"/>
      <c r="V822" s="121">
        <f t="shared" si="382"/>
        <v>1</v>
      </c>
      <c r="W822" s="121">
        <v>2</v>
      </c>
      <c r="X822" s="121">
        <v>1</v>
      </c>
      <c r="Y822" s="128">
        <f t="shared" si="383"/>
        <v>0</v>
      </c>
      <c r="Z822" s="128">
        <f t="shared" si="384"/>
        <v>0</v>
      </c>
      <c r="AA822" s="3"/>
      <c r="AB822" s="131">
        <v>0.87629999999999997</v>
      </c>
      <c r="AC822" s="131">
        <f t="shared" si="385"/>
        <v>-1.9999999999997797E-4</v>
      </c>
      <c r="AD822" s="191">
        <f t="shared" si="386"/>
        <v>-2.2823234052262692E-2</v>
      </c>
      <c r="AE822" s="133">
        <v>0</v>
      </c>
      <c r="AF822" s="134">
        <f>IF(D822 = D829,1,_xll.BDP(K822,$AF$11)*L822)</f>
        <v>1</v>
      </c>
      <c r="AG822" s="135"/>
      <c r="AH822" s="301">
        <f>AC822*AE822/AF822/AB822*-1 / AI829</f>
        <v>0</v>
      </c>
      <c r="AI822" s="76"/>
      <c r="AJ822" s="74"/>
      <c r="AK822" s="66"/>
    </row>
    <row r="823" spans="1:37" s="30" customFormat="1" ht="12" customHeight="1" x14ac:dyDescent="0.2">
      <c r="B823" s="121"/>
      <c r="C823" s="121" t="s">
        <v>242</v>
      </c>
      <c r="D823" s="121" t="s">
        <v>33</v>
      </c>
      <c r="E823" s="121" t="s">
        <v>245</v>
      </c>
      <c r="F823" s="126">
        <v>57.698591319999998</v>
      </c>
      <c r="G823" s="126">
        <f>_xll.BDP(C823,$G$11)</f>
        <v>57.535600000000002</v>
      </c>
      <c r="H823" s="126">
        <f t="shared" si="379"/>
        <v>-0.16299131999999616</v>
      </c>
      <c r="I823" s="124">
        <f t="shared" si="380"/>
        <v>-0.28248752052894344</v>
      </c>
      <c r="J823" s="125">
        <v>0</v>
      </c>
      <c r="K823" s="121" t="str">
        <f>CONCATENATE(D829,D823, " Curncy")</f>
        <v>USDUSD Curncy</v>
      </c>
      <c r="L823" s="121">
        <f>IF(D823 = D829,1,_xll.BDP(K823,$L$11))</f>
        <v>1</v>
      </c>
      <c r="M823" s="264">
        <f>IF(D823 = D829,1,_xll.BDP(K823,$M$11)*L823)</f>
        <v>1</v>
      </c>
      <c r="N823" s="127">
        <f>H823*J823/M823/G823</f>
        <v>0</v>
      </c>
      <c r="O823" s="128"/>
      <c r="P823" s="276">
        <f>N823 / AA829</f>
        <v>0</v>
      </c>
      <c r="Q823" s="129">
        <f t="shared" si="381"/>
        <v>0</v>
      </c>
      <c r="R823" s="130"/>
      <c r="S823" s="286">
        <f>Q823 / AA829*100</f>
        <v>0</v>
      </c>
      <c r="T823" s="130"/>
      <c r="U823" s="286"/>
      <c r="V823" s="121">
        <f t="shared" si="382"/>
        <v>1</v>
      </c>
      <c r="W823" s="121">
        <v>2</v>
      </c>
      <c r="X823" s="121">
        <v>1</v>
      </c>
      <c r="Y823" s="128">
        <f t="shared" si="383"/>
        <v>0</v>
      </c>
      <c r="Z823" s="128">
        <f t="shared" si="384"/>
        <v>0</v>
      </c>
      <c r="AA823" s="3"/>
      <c r="AB823" s="131">
        <v>57.39309343</v>
      </c>
      <c r="AC823" s="131">
        <f t="shared" si="385"/>
        <v>0.30549788999999805</v>
      </c>
      <c r="AD823" s="191">
        <f t="shared" si="386"/>
        <v>0.53229033624507682</v>
      </c>
      <c r="AE823" s="133">
        <v>0</v>
      </c>
      <c r="AF823" s="134">
        <f>IF(D823 = D829,1,_xll.BDP(K823,$AF$11)*L823)</f>
        <v>1</v>
      </c>
      <c r="AG823" s="135"/>
      <c r="AH823" s="301">
        <f>AC823*AE823/AF823/AB823 / AI829</f>
        <v>0</v>
      </c>
      <c r="AI823" s="76"/>
      <c r="AJ823" s="74"/>
      <c r="AK823" s="66"/>
    </row>
    <row r="824" spans="1:37" s="30" customFormat="1" ht="12" customHeight="1" x14ac:dyDescent="0.2">
      <c r="B824" s="121"/>
      <c r="C824" s="121" t="s">
        <v>249</v>
      </c>
      <c r="D824" s="121" t="s">
        <v>33</v>
      </c>
      <c r="E824" s="121" t="s">
        <v>250</v>
      </c>
      <c r="F824" s="126">
        <v>7.8477169699999996</v>
      </c>
      <c r="G824" s="126">
        <f>_xll.BDP(C824,$G$11)</f>
        <v>7.8489000000000004</v>
      </c>
      <c r="H824" s="126">
        <f t="shared" si="379"/>
        <v>1.183030000000862E-3</v>
      </c>
      <c r="I824" s="124">
        <f t="shared" si="380"/>
        <v>1.5074830100566969E-2</v>
      </c>
      <c r="J824" s="125">
        <v>136000000</v>
      </c>
      <c r="K824" s="121" t="str">
        <f>CONCATENATE(D829,D824, " Curncy")</f>
        <v>USDUSD Curncy</v>
      </c>
      <c r="L824" s="121">
        <f>IF(D824 = D829,1,_xll.BDP(K824,$L$11))</f>
        <v>1</v>
      </c>
      <c r="M824" s="264">
        <f>IF(D824 = D829,1,_xll.BDP(K824,$M$11)*L824)</f>
        <v>1</v>
      </c>
      <c r="N824" s="127">
        <f>H824*J824/M824/G824</f>
        <v>20498.678795769756</v>
      </c>
      <c r="O824" s="128"/>
      <c r="P824" s="276">
        <f>N824 / AA829</f>
        <v>1.149670306965009E-4</v>
      </c>
      <c r="Q824" s="129">
        <f t="shared" si="381"/>
        <v>136000000</v>
      </c>
      <c r="R824" s="130"/>
      <c r="S824" s="286">
        <f>Q824 / AA829*100</f>
        <v>76.275726501703957</v>
      </c>
      <c r="T824" s="130"/>
      <c r="U824" s="286"/>
      <c r="V824" s="121">
        <f t="shared" si="382"/>
        <v>1</v>
      </c>
      <c r="W824" s="121">
        <v>2</v>
      </c>
      <c r="X824" s="121">
        <v>1</v>
      </c>
      <c r="Y824" s="128">
        <f t="shared" si="383"/>
        <v>0</v>
      </c>
      <c r="Z824" s="128">
        <f t="shared" si="384"/>
        <v>0</v>
      </c>
      <c r="AA824" s="3"/>
      <c r="AB824" s="131">
        <v>7.8464579600000004</v>
      </c>
      <c r="AC824" s="131">
        <f t="shared" si="385"/>
        <v>1.2590099999991722E-3</v>
      </c>
      <c r="AD824" s="191">
        <f t="shared" si="386"/>
        <v>1.6045583961800416E-2</v>
      </c>
      <c r="AE824" s="133">
        <v>136000000</v>
      </c>
      <c r="AF824" s="134">
        <f>IF(D824 = D829,1,_xll.BDP(K824,$AF$11)*L824)</f>
        <v>1</v>
      </c>
      <c r="AG824" s="135"/>
      <c r="AH824" s="301">
        <f>AC824*AE824/AF824/AB824 / AI829</f>
        <v>1.2774179781237208E-4</v>
      </c>
      <c r="AI824" s="76"/>
      <c r="AJ824" s="74"/>
      <c r="AK824" s="66"/>
    </row>
    <row r="825" spans="1:37" s="30" customFormat="1" ht="12" customHeight="1" x14ac:dyDescent="0.2">
      <c r="B825" s="121"/>
      <c r="C825" s="121" t="s">
        <v>300</v>
      </c>
      <c r="D825" s="121" t="s">
        <v>33</v>
      </c>
      <c r="E825" s="121" t="s">
        <v>251</v>
      </c>
      <c r="F825" s="126">
        <v>0.76687154999999996</v>
      </c>
      <c r="G825" s="126">
        <f>_xll.BDP(C825,$G$11)</f>
        <v>0.76970000000000005</v>
      </c>
      <c r="H825" s="126">
        <f t="shared" si="379"/>
        <v>2.8284500000000934E-3</v>
      </c>
      <c r="I825" s="124">
        <f t="shared" si="380"/>
        <v>0.36882969514256897</v>
      </c>
      <c r="J825" s="125">
        <v>23500000</v>
      </c>
      <c r="K825" s="121" t="str">
        <f>CONCATENATE(D829,D825, " Curncy")</f>
        <v>USDUSD Curncy</v>
      </c>
      <c r="L825" s="121">
        <f>IF(D825 = D829,1,_xll.BDP(K825,$L$11))</f>
        <v>1</v>
      </c>
      <c r="M825" s="264">
        <f>IF(D825 = D829,1,_xll.BDP(K825,$M$11)*L825)</f>
        <v>1</v>
      </c>
      <c r="N825" s="127">
        <f>H825*J825/M825/G825*-1</f>
        <v>-86356.470053270357</v>
      </c>
      <c r="O825" s="128"/>
      <c r="P825" s="276">
        <f>N825 / AA829</f>
        <v>-4.8433106554675282E-4</v>
      </c>
      <c r="Q825" s="129">
        <f t="shared" si="381"/>
        <v>23500000</v>
      </c>
      <c r="R825" s="130"/>
      <c r="S825" s="286">
        <f>Q825 / AA829*100</f>
        <v>13.179996858750318</v>
      </c>
      <c r="T825" s="130"/>
      <c r="U825" s="286"/>
      <c r="V825" s="121">
        <f t="shared" si="382"/>
        <v>1</v>
      </c>
      <c r="W825" s="121">
        <v>2</v>
      </c>
      <c r="X825" s="121">
        <v>1</v>
      </c>
      <c r="Y825" s="128">
        <f t="shared" si="383"/>
        <v>0</v>
      </c>
      <c r="Z825" s="128">
        <f t="shared" si="384"/>
        <v>0</v>
      </c>
      <c r="AA825" s="3"/>
      <c r="AB825" s="131">
        <v>0.77086701999999996</v>
      </c>
      <c r="AC825" s="131">
        <f t="shared" si="385"/>
        <v>-3.995470000000001E-3</v>
      </c>
      <c r="AD825" s="191">
        <f t="shared" si="386"/>
        <v>-0.51830859231725879</v>
      </c>
      <c r="AE825" s="133">
        <v>23500000</v>
      </c>
      <c r="AF825" s="134">
        <f>IF(D825 = D829,1,_xll.BDP(K825,$AF$11)*L825)</f>
        <v>1</v>
      </c>
      <c r="AG825" s="135"/>
      <c r="AH825" s="301">
        <f>AC825*AE825/AF825/AB825*-1 / AI829</f>
        <v>7.1300874915043255E-4</v>
      </c>
      <c r="AI825" s="76"/>
      <c r="AJ825" s="74"/>
      <c r="AK825" s="66"/>
    </row>
    <row r="826" spans="1:37" s="30" customFormat="1" ht="12" customHeight="1" x14ac:dyDescent="0.2">
      <c r="B826" s="121"/>
      <c r="C826" s="121" t="s">
        <v>244</v>
      </c>
      <c r="D826" s="121" t="s">
        <v>83</v>
      </c>
      <c r="E826" s="121" t="s">
        <v>437</v>
      </c>
      <c r="F826" s="126">
        <v>16.60974775</v>
      </c>
      <c r="G826" s="126">
        <f>_xll.BDP(C826,$G$11)</f>
        <v>16.625299999999999</v>
      </c>
      <c r="H826" s="126">
        <f t="shared" si="379"/>
        <v>1.5552249999998935E-2</v>
      </c>
      <c r="I826" s="124">
        <f t="shared" si="380"/>
        <v>9.3633270258417584E-2</v>
      </c>
      <c r="J826" s="125">
        <v>0</v>
      </c>
      <c r="K826" s="121" t="str">
        <f>CONCATENATE(D829,D826, " Curncy")</f>
        <v>USDGBP Curncy</v>
      </c>
      <c r="L826" s="121">
        <f>IF(D826 = D829,1,_xll.BDP(K826,$L$11))</f>
        <v>1</v>
      </c>
      <c r="M826" s="264">
        <f>IF(D826 = D829,1,_xll.BDP(K826,$M$11)*L826)</f>
        <v>0.71030000000000004</v>
      </c>
      <c r="N826" s="127">
        <f>H826*J826/M826/G826</f>
        <v>0</v>
      </c>
      <c r="O826" s="128"/>
      <c r="P826" s="276">
        <f>N826 / AA829</f>
        <v>0</v>
      </c>
      <c r="Q826" s="129">
        <f t="shared" si="381"/>
        <v>0</v>
      </c>
      <c r="R826" s="130"/>
      <c r="S826" s="286">
        <f>Q826 / AA829*100</f>
        <v>0</v>
      </c>
      <c r="T826" s="130"/>
      <c r="U826" s="286"/>
      <c r="V826" s="121">
        <f t="shared" si="382"/>
        <v>1</v>
      </c>
      <c r="W826" s="121">
        <v>2</v>
      </c>
      <c r="X826" s="121">
        <v>1</v>
      </c>
      <c r="Y826" s="128">
        <f t="shared" si="383"/>
        <v>0</v>
      </c>
      <c r="Z826" s="128">
        <f t="shared" si="384"/>
        <v>0</v>
      </c>
      <c r="AA826" s="3"/>
      <c r="AB826" s="131">
        <v>16.47084332</v>
      </c>
      <c r="AC826" s="131">
        <f t="shared" si="385"/>
        <v>0.13890443000000019</v>
      </c>
      <c r="AD826" s="191">
        <f t="shared" si="386"/>
        <v>0.84333526402581427</v>
      </c>
      <c r="AE826" s="133">
        <v>0</v>
      </c>
      <c r="AF826" s="134">
        <f>IF(D826 = D829,1,_xll.BDP(K826,$AF$11)*L826)</f>
        <v>0.71250000000000002</v>
      </c>
      <c r="AG826" s="135"/>
      <c r="AH826" s="301">
        <f>AC826*AE826/AF826/AB826 / AI829</f>
        <v>0</v>
      </c>
      <c r="AI826" s="76"/>
      <c r="AJ826" s="74"/>
      <c r="AK826" s="66"/>
    </row>
    <row r="827" spans="1:37" ht="12" customHeight="1" x14ac:dyDescent="0.2">
      <c r="A827" s="30"/>
      <c r="B827" s="121"/>
      <c r="C827" s="121" t="s">
        <v>248</v>
      </c>
      <c r="D827" s="121" t="s">
        <v>33</v>
      </c>
      <c r="E827" s="121" t="s">
        <v>438</v>
      </c>
      <c r="F827" s="126">
        <v>106.16500164555752</v>
      </c>
      <c r="G827" s="126">
        <f>_xll.BDP(C827,$G$11)</f>
        <v>106.14</v>
      </c>
      <c r="H827" s="126">
        <f t="shared" si="379"/>
        <v>-2.5001645557523489E-2</v>
      </c>
      <c r="I827" s="124">
        <f t="shared" si="380"/>
        <v>-2.3549799999998101E-2</v>
      </c>
      <c r="J827" s="125">
        <v>0</v>
      </c>
      <c r="K827" s="121" t="str">
        <f>CONCATENATE(D829,D827, " Curncy")</f>
        <v>USDUSD Curncy</v>
      </c>
      <c r="L827" s="121">
        <f>IF(D827 = D829,1,_xll.BDP(K827,$L$11))</f>
        <v>1</v>
      </c>
      <c r="M827" s="264">
        <f>IF(D827 = D829,1,_xll.BDP(K827,$M$11)*L827)</f>
        <v>1</v>
      </c>
      <c r="N827" s="127">
        <f>H827*J827/M827/G827</f>
        <v>0</v>
      </c>
      <c r="O827" s="128"/>
      <c r="P827" s="276">
        <f>N827 / AA829</f>
        <v>0</v>
      </c>
      <c r="Q827" s="129">
        <f t="shared" si="381"/>
        <v>0</v>
      </c>
      <c r="R827" s="130"/>
      <c r="S827" s="286">
        <f>Q827 / AA829*100</f>
        <v>0</v>
      </c>
      <c r="T827" s="130"/>
      <c r="U827" s="286"/>
      <c r="V827" s="121">
        <f t="shared" si="382"/>
        <v>1</v>
      </c>
      <c r="W827" s="121">
        <v>2</v>
      </c>
      <c r="X827" s="121">
        <v>1</v>
      </c>
      <c r="Y827" s="128">
        <f t="shared" si="383"/>
        <v>0</v>
      </c>
      <c r="Z827" s="128">
        <f t="shared" si="384"/>
        <v>0</v>
      </c>
      <c r="AA827" s="3"/>
      <c r="AB827" s="131">
        <v>105.78103959490093</v>
      </c>
      <c r="AC827" s="131">
        <f t="shared" si="385"/>
        <v>0.38396205065659217</v>
      </c>
      <c r="AD827" s="191">
        <f t="shared" si="386"/>
        <v>0.36297814062615874</v>
      </c>
      <c r="AE827" s="133">
        <v>0</v>
      </c>
      <c r="AF827" s="134">
        <f>IF(D827 = D829,1,_xll.BDP(K827,$AF$11)*L827)</f>
        <v>1</v>
      </c>
      <c r="AG827" s="135"/>
      <c r="AH827" s="301">
        <f>AC827*AE827/AF827/AB827 / AI829</f>
        <v>0</v>
      </c>
      <c r="AJ827" s="74"/>
      <c r="AK827" s="66"/>
    </row>
    <row r="828" spans="1:37" ht="12" customHeight="1" x14ac:dyDescent="0.2">
      <c r="A828" s="30"/>
      <c r="B828" s="121"/>
      <c r="C828" s="121" t="s">
        <v>241</v>
      </c>
      <c r="D828" s="121" t="s">
        <v>33</v>
      </c>
      <c r="E828" s="121" t="s">
        <v>243</v>
      </c>
      <c r="F828" s="126">
        <v>8.3049711647248667</v>
      </c>
      <c r="G828" s="126">
        <f>_xll.BDP(C828,$G$11)</f>
        <v>8.3734999999999999</v>
      </c>
      <c r="H828" s="126">
        <f t="shared" si="379"/>
        <v>6.8528835275133204E-2</v>
      </c>
      <c r="I828" s="124">
        <f t="shared" si="380"/>
        <v>0.82515440350000879</v>
      </c>
      <c r="J828" s="125">
        <v>0</v>
      </c>
      <c r="K828" s="121" t="str">
        <f>CONCATENATE(D829,D828, " Curncy")</f>
        <v>USDUSD Curncy</v>
      </c>
      <c r="L828" s="121">
        <f>IF(D828 = D829,1,_xll.BDP(K828,$L$11))</f>
        <v>1</v>
      </c>
      <c r="M828" s="264">
        <f>IF(D828 = D829,1,_xll.BDP(K828,$M$11)*L828)</f>
        <v>1</v>
      </c>
      <c r="N828" s="127">
        <f>H828*J828/M828/G828</f>
        <v>0</v>
      </c>
      <c r="O828" s="128"/>
      <c r="P828" s="276">
        <f>N828 / AA829</f>
        <v>0</v>
      </c>
      <c r="Q828" s="129">
        <f t="shared" si="381"/>
        <v>0</v>
      </c>
      <c r="R828" s="130"/>
      <c r="S828" s="286">
        <f>Q828 / AA829*100</f>
        <v>0</v>
      </c>
      <c r="T828" s="130"/>
      <c r="U828" s="286"/>
      <c r="V828" s="121">
        <f t="shared" si="382"/>
        <v>1</v>
      </c>
      <c r="W828" s="121">
        <v>2</v>
      </c>
      <c r="X828" s="121">
        <v>1</v>
      </c>
      <c r="Y828" s="128">
        <f t="shared" si="383"/>
        <v>0</v>
      </c>
      <c r="Z828" s="128">
        <f t="shared" si="384"/>
        <v>0</v>
      </c>
      <c r="AA828" s="3"/>
      <c r="AB828" s="131">
        <v>8.2302724895076373</v>
      </c>
      <c r="AC828" s="131">
        <f t="shared" si="385"/>
        <v>7.4698675217229393E-2</v>
      </c>
      <c r="AD828" s="191">
        <f t="shared" si="386"/>
        <v>0.90760877373694482</v>
      </c>
      <c r="AE828" s="133">
        <v>0</v>
      </c>
      <c r="AF828" s="134">
        <f>IF(D828 = D829,1,_xll.BDP(K828,$AF$11)*L828)</f>
        <v>1</v>
      </c>
      <c r="AG828" s="135"/>
      <c r="AH828" s="301">
        <f>AC828*AE828/AF828/AB828 / AI829</f>
        <v>0</v>
      </c>
      <c r="AJ828" s="74"/>
      <c r="AK828" s="66"/>
    </row>
    <row r="829" spans="1:37" ht="12" customHeight="1" thickBot="1" x14ac:dyDescent="0.25">
      <c r="A829" s="121" t="s">
        <v>433</v>
      </c>
      <c r="B829" s="121"/>
      <c r="C829" s="121"/>
      <c r="D829" s="121" t="s">
        <v>33</v>
      </c>
      <c r="E829" s="121"/>
      <c r="F829" s="122"/>
      <c r="G829" s="122"/>
      <c r="H829" s="123"/>
      <c r="I829" s="124"/>
      <c r="J829" s="125"/>
      <c r="K829" s="121"/>
      <c r="L829" s="121"/>
      <c r="M829" s="264"/>
      <c r="N829" s="187">
        <f t="shared" ref="N829:U829" si="387" xml:space="preserve"> SUM(N817:N828)</f>
        <v>29405.78032426133</v>
      </c>
      <c r="O829" s="128">
        <f t="shared" si="387"/>
        <v>0</v>
      </c>
      <c r="P829" s="284">
        <f t="shared" si="387"/>
        <v>1.3465306590114554E-2</v>
      </c>
      <c r="Q829" s="189">
        <f t="shared" si="387"/>
        <v>227077080.10699704</v>
      </c>
      <c r="R829" s="130">
        <f t="shared" si="387"/>
        <v>0</v>
      </c>
      <c r="S829" s="286">
        <f t="shared" si="387"/>
        <v>127.35639159593255</v>
      </c>
      <c r="T829" s="130">
        <f t="shared" si="387"/>
        <v>0</v>
      </c>
      <c r="U829" s="286">
        <f t="shared" si="387"/>
        <v>0</v>
      </c>
      <c r="V829" s="121"/>
      <c r="W829" s="121"/>
      <c r="X829" s="121"/>
      <c r="Y829" s="128">
        <f xml:space="preserve"> SUM(Y817:Y828)</f>
        <v>0</v>
      </c>
      <c r="Z829" s="128">
        <f xml:space="preserve"> SUM(Z817:Z828)</f>
        <v>0</v>
      </c>
      <c r="AA829" s="211">
        <v>178300497.730378</v>
      </c>
      <c r="AB829" s="131"/>
      <c r="AC829" s="131"/>
      <c r="AD829" s="132"/>
      <c r="AE829" s="133"/>
      <c r="AF829" s="134"/>
      <c r="AG829" s="135">
        <f xml:space="preserve"> SUM(AG817:AG828)</f>
        <v>0</v>
      </c>
      <c r="AH829" s="301">
        <f xml:space="preserve"> SUM(AH817:AH828)</f>
        <v>-2.8886443428577982E-3</v>
      </c>
      <c r="AI829" s="136">
        <v>170828926.4888916</v>
      </c>
      <c r="AJ829" s="74"/>
    </row>
    <row r="830" spans="1:37" ht="12" customHeight="1" thickTop="1" x14ac:dyDescent="0.2">
      <c r="M830" s="261"/>
      <c r="N830" s="108"/>
      <c r="O830" s="36"/>
      <c r="P830" s="273"/>
      <c r="S830" s="285"/>
      <c r="T830" s="37"/>
      <c r="U830" s="285"/>
      <c r="V830" s="24"/>
      <c r="W830" s="1"/>
      <c r="X830" s="1"/>
      <c r="Y830" s="53"/>
      <c r="Z830" s="210">
        <f>_xll.BDP("USDEUR Curncy","LAST_PRICE")</f>
        <v>0.81120000000000003</v>
      </c>
      <c r="AA830" s="3">
        <f>AA829*Z830</f>
        <v>144637363.75888264</v>
      </c>
      <c r="AB830" s="2"/>
      <c r="AD830" s="65"/>
      <c r="AG830" s="73"/>
      <c r="AH830" s="300"/>
      <c r="AJ830" s="74"/>
    </row>
    <row r="831" spans="1:37" s="30" customFormat="1" ht="12" customHeight="1" x14ac:dyDescent="0.2">
      <c r="A831" s="30" t="s">
        <v>442</v>
      </c>
      <c r="B831" s="32"/>
      <c r="C831" s="5"/>
      <c r="E831" s="5" t="s">
        <v>256</v>
      </c>
      <c r="F831" s="2"/>
      <c r="G831" s="2"/>
      <c r="H831" s="24"/>
      <c r="I831" s="15"/>
      <c r="J831" s="18"/>
      <c r="K831" s="32"/>
      <c r="M831" s="261"/>
      <c r="N831" s="108"/>
      <c r="O831" s="36"/>
      <c r="P831" s="273"/>
      <c r="Q831" s="7"/>
      <c r="R831" s="10"/>
      <c r="S831" s="285"/>
      <c r="T831" s="37"/>
      <c r="U831" s="285"/>
      <c r="V831" s="24"/>
      <c r="Y831" s="53"/>
      <c r="AA831" s="3"/>
      <c r="AB831" s="2"/>
      <c r="AC831" s="12"/>
      <c r="AD831" s="65"/>
      <c r="AE831" s="55"/>
      <c r="AF831" s="14"/>
      <c r="AG831" s="73"/>
      <c r="AH831" s="300"/>
      <c r="AI831" s="76"/>
      <c r="AJ831" s="74"/>
    </row>
    <row r="832" spans="1:37" s="30" customFormat="1" ht="12" customHeight="1" x14ac:dyDescent="0.2">
      <c r="A832" s="30" t="s">
        <v>442</v>
      </c>
      <c r="B832" s="32"/>
      <c r="C832" s="52"/>
      <c r="E832" s="30" t="s">
        <v>255</v>
      </c>
      <c r="F832" s="2"/>
      <c r="G832" s="2"/>
      <c r="H832" s="24"/>
      <c r="I832" s="15"/>
      <c r="J832" s="18"/>
      <c r="K832" s="32"/>
      <c r="M832" s="261"/>
      <c r="N832" s="108"/>
      <c r="O832" s="36">
        <f>O829</f>
        <v>0</v>
      </c>
      <c r="P832" s="273">
        <f>P829</f>
        <v>1.3465306590114554E-2</v>
      </c>
      <c r="Q832" s="7"/>
      <c r="R832" s="10"/>
      <c r="S832" s="285"/>
      <c r="T832" s="37"/>
      <c r="U832" s="285"/>
      <c r="V832" s="24"/>
      <c r="Y832" s="53"/>
      <c r="AA832" s="3"/>
      <c r="AB832" s="2"/>
      <c r="AC832" s="12"/>
      <c r="AD832" s="65"/>
      <c r="AE832" s="55"/>
      <c r="AF832" s="14"/>
      <c r="AG832" s="73">
        <f>AG829</f>
        <v>0</v>
      </c>
      <c r="AH832" s="300">
        <f>AH829</f>
        <v>-2.8886443428577982E-3</v>
      </c>
      <c r="AI832" s="76"/>
      <c r="AJ832" s="74"/>
    </row>
    <row r="833" spans="1:36" s="30" customFormat="1" ht="12" customHeight="1" x14ac:dyDescent="0.2">
      <c r="A833" s="30" t="s">
        <v>442</v>
      </c>
      <c r="B833" s="32"/>
      <c r="C833" s="52" t="s">
        <v>239</v>
      </c>
      <c r="D833" s="30" t="s">
        <v>83</v>
      </c>
      <c r="E833" s="30" t="s">
        <v>439</v>
      </c>
      <c r="F833" s="13">
        <f>F834</f>
        <v>1.40988472</v>
      </c>
      <c r="G833" s="13">
        <f>G834</f>
        <v>1.4078999999999999</v>
      </c>
      <c r="H833" s="27">
        <f>H834</f>
        <v>-1.9847200000000509E-3</v>
      </c>
      <c r="I833" s="17">
        <f>I834</f>
        <v>-0.14077179303000398</v>
      </c>
      <c r="J833" s="21">
        <f>-AA835</f>
        <v>-14306292.10178398</v>
      </c>
      <c r="K833" s="34" t="str">
        <f>K834</f>
        <v>GBPGBP Curncy</v>
      </c>
      <c r="L833" s="12">
        <f>L834</f>
        <v>1</v>
      </c>
      <c r="M833" s="261">
        <f>M834</f>
        <v>1</v>
      </c>
      <c r="N833" s="108">
        <f>H833*J833</f>
        <v>28393.984060253428</v>
      </c>
      <c r="O833" s="12"/>
      <c r="P833" s="273">
        <f>N833 / AA835</f>
        <v>1.9847200000000509E-3</v>
      </c>
      <c r="Q833" s="7"/>
      <c r="R833" s="37"/>
      <c r="S833" s="285"/>
      <c r="T833" s="37"/>
      <c r="U833" s="285"/>
      <c r="V833" s="24">
        <f>IF(EXACT(D833,UPPER(D833)),1,0.01)/X833</f>
        <v>1</v>
      </c>
      <c r="W833" s="30">
        <v>2</v>
      </c>
      <c r="X833" s="30">
        <v>1</v>
      </c>
      <c r="Y833" s="53"/>
      <c r="AA833" s="3"/>
      <c r="AB833" s="81">
        <f>AB834</f>
        <v>1.41435581</v>
      </c>
      <c r="AC833" s="82">
        <f>AC834</f>
        <v>-4.4710900000000109E-3</v>
      </c>
      <c r="AD833" s="191">
        <f>AD834</f>
        <v>-0.31612200893069553</v>
      </c>
      <c r="AE833" s="55">
        <f>-AI835</f>
        <v>-14331862.26110889</v>
      </c>
      <c r="AF833" s="14">
        <f>AF834</f>
        <v>1</v>
      </c>
      <c r="AG833" s="73"/>
      <c r="AH833" s="300">
        <f>AC833*AE833/AF833/AB833 / AI835</f>
        <v>3.1612200893069552E-3</v>
      </c>
      <c r="AI833" s="76"/>
      <c r="AJ833" s="74"/>
    </row>
    <row r="834" spans="1:36" s="30" customFormat="1" ht="12" customHeight="1" x14ac:dyDescent="0.2">
      <c r="B834" s="121"/>
      <c r="C834" s="121" t="s">
        <v>239</v>
      </c>
      <c r="D834" s="121" t="s">
        <v>83</v>
      </c>
      <c r="E834" s="121" t="s">
        <v>440</v>
      </c>
      <c r="F834" s="126">
        <v>1.40988472</v>
      </c>
      <c r="G834" s="126">
        <f>_xll.BDP(C834,$G$11)</f>
        <v>1.4078999999999999</v>
      </c>
      <c r="H834" s="126">
        <f>IF(OR(OR(G834="#N/A N/A",G834="#N/A Real Time"),OR(F834="#N/A N/A",F834="#N/A Real Time")),0,  G834 - F834)</f>
        <v>-1.9847200000000509E-3</v>
      </c>
      <c r="I834" s="124">
        <f>IF(OR(F834=0,F834="#N/A N/A"),0,H834 / F834*100)</f>
        <v>-0.14077179303000398</v>
      </c>
      <c r="J834" s="125">
        <v>7520000</v>
      </c>
      <c r="K834" s="121" t="str">
        <f>CONCATENATE(D835,D834, " Curncy")</f>
        <v>GBPGBP Curncy</v>
      </c>
      <c r="L834" s="121">
        <f>IF(D834 = D835,1,_xll.BDP(K834,$L$11))</f>
        <v>1</v>
      </c>
      <c r="M834" s="264">
        <f>IF(D834 = D835,1,_xll.BDP(K834,$M$11)*L834)</f>
        <v>1</v>
      </c>
      <c r="N834" s="127">
        <f>H834*J834/M834/G834</f>
        <v>-10600.962000142328</v>
      </c>
      <c r="O834" s="128"/>
      <c r="P834" s="276">
        <f>N834 / AA835</f>
        <v>-7.4099996873546283E-4</v>
      </c>
      <c r="Q834" s="129">
        <f>ABS(IF(J834=0,0,J834/M834))</f>
        <v>7520000</v>
      </c>
      <c r="R834" s="130"/>
      <c r="S834" s="286">
        <f>Q834 / AA835*100</f>
        <v>52.564283928344111</v>
      </c>
      <c r="T834" s="130"/>
      <c r="U834" s="286"/>
      <c r="V834" s="121">
        <f>IF(EXACT(D834,UPPER(D834)),1,0.01)/X834</f>
        <v>1</v>
      </c>
      <c r="W834" s="121">
        <v>2</v>
      </c>
      <c r="X834" s="121">
        <v>1</v>
      </c>
      <c r="Y834" s="128">
        <f>IF(AND(S834&lt;0,O834&gt;0),O834,0)</f>
        <v>0</v>
      </c>
      <c r="Z834" s="128">
        <f>IF(AND(S834&gt;0,O834&gt;0),O834,0)</f>
        <v>0</v>
      </c>
      <c r="AA834" s="3"/>
      <c r="AB834" s="131">
        <v>1.41435581</v>
      </c>
      <c r="AC834" s="131">
        <f>IF(OR(OR(F834="#N/A N/A",F834="#N/A Real Time"),OR(AB834="#N/A N/A",AB834="#N/A Real Time")),0,  F834 - AB834)</f>
        <v>-4.4710900000000109E-3</v>
      </c>
      <c r="AD834" s="191">
        <f>IF(OR(AB834=0,AB834="#N/A N/A"),0,AC834 / AB834*100)</f>
        <v>-0.31612200893069553</v>
      </c>
      <c r="AE834" s="133">
        <v>8820000</v>
      </c>
      <c r="AF834" s="134">
        <f>IF(D834 = D835,1,_xll.BDP(K834,$AF$11)*L834)</f>
        <v>1</v>
      </c>
      <c r="AG834" s="135"/>
      <c r="AH834" s="301">
        <f>AC834*AE834/AF834/AB834 / AI835</f>
        <v>-1.9454527736669756E-3</v>
      </c>
      <c r="AI834" s="76"/>
      <c r="AJ834" s="74"/>
    </row>
    <row r="835" spans="1:36" s="30" customFormat="1" ht="12" customHeight="1" thickBot="1" x14ac:dyDescent="0.25">
      <c r="A835" s="121" t="s">
        <v>434</v>
      </c>
      <c r="B835" s="121"/>
      <c r="C835" s="121"/>
      <c r="D835" s="121" t="s">
        <v>83</v>
      </c>
      <c r="E835" s="121"/>
      <c r="F835" s="122"/>
      <c r="G835" s="122"/>
      <c r="H835" s="123"/>
      <c r="I835" s="124"/>
      <c r="J835" s="188">
        <f>J834/-J833</f>
        <v>0.52564283928344113</v>
      </c>
      <c r="K835" s="121"/>
      <c r="L835" s="121"/>
      <c r="M835" s="264"/>
      <c r="N835" s="187">
        <f t="shared" ref="N835:U835" si="388" xml:space="preserve"> SUM(N830:N834)</f>
        <v>17793.0220601111</v>
      </c>
      <c r="O835" s="128">
        <f t="shared" si="388"/>
        <v>0</v>
      </c>
      <c r="P835" s="284">
        <f t="shared" si="388"/>
        <v>1.4709026621379143E-2</v>
      </c>
      <c r="Q835" s="189">
        <f t="shared" si="388"/>
        <v>7520000</v>
      </c>
      <c r="R835" s="130">
        <f t="shared" si="388"/>
        <v>0</v>
      </c>
      <c r="S835" s="286">
        <f t="shared" si="388"/>
        <v>52.564283928344111</v>
      </c>
      <c r="T835" s="130">
        <f t="shared" si="388"/>
        <v>0</v>
      </c>
      <c r="U835" s="286">
        <f t="shared" si="388"/>
        <v>0</v>
      </c>
      <c r="V835" s="121"/>
      <c r="W835" s="121"/>
      <c r="X835" s="121"/>
      <c r="Y835" s="128">
        <f xml:space="preserve"> SUM(Y830:Y834)</f>
        <v>0</v>
      </c>
      <c r="Z835" s="128">
        <f xml:space="preserve"> SUM(Z830:Z834)</f>
        <v>0.81120000000000003</v>
      </c>
      <c r="AA835" s="121">
        <v>14306292.10178398</v>
      </c>
      <c r="AB835" s="131"/>
      <c r="AC835" s="131"/>
      <c r="AD835" s="132"/>
      <c r="AE835" s="133"/>
      <c r="AF835" s="134"/>
      <c r="AG835" s="135">
        <f xml:space="preserve"> SUM(AG830:AG834)</f>
        <v>0</v>
      </c>
      <c r="AH835" s="301">
        <f xml:space="preserve"> SUM(AH830:AH834)</f>
        <v>-1.6728770272178186E-3</v>
      </c>
      <c r="AI835" s="136">
        <v>14331862.26110889</v>
      </c>
      <c r="AJ835" s="74"/>
    </row>
    <row r="836" spans="1:36" s="30" customFormat="1" ht="12" customHeight="1" thickTop="1" x14ac:dyDescent="0.2">
      <c r="A836" s="1"/>
      <c r="B836" s="32"/>
      <c r="C836" s="52"/>
      <c r="D836" s="1"/>
      <c r="E836" s="1"/>
      <c r="F836" s="2"/>
      <c r="G836" s="2"/>
      <c r="H836" s="24"/>
      <c r="I836" s="15"/>
      <c r="J836" s="18" t="s">
        <v>1415</v>
      </c>
      <c r="K836" s="32"/>
      <c r="L836" s="1"/>
      <c r="M836" s="261"/>
      <c r="N836" s="108"/>
      <c r="O836" s="36"/>
      <c r="P836" s="273"/>
      <c r="Q836" s="7"/>
      <c r="R836" s="10"/>
      <c r="S836" s="285"/>
      <c r="T836" s="37"/>
      <c r="U836" s="285"/>
      <c r="V836" s="24"/>
      <c r="W836" s="1"/>
      <c r="X836" s="1"/>
      <c r="Y836" s="53"/>
      <c r="Z836" s="1"/>
      <c r="AA836" s="3"/>
      <c r="AB836" s="2"/>
      <c r="AC836" s="12"/>
      <c r="AD836" s="65"/>
      <c r="AE836" s="55"/>
      <c r="AF836" s="14"/>
      <c r="AG836" s="73"/>
      <c r="AH836" s="300"/>
      <c r="AI836" s="76"/>
      <c r="AJ836" s="74"/>
    </row>
    <row r="837" spans="1:36" s="30" customFormat="1" ht="12" customHeight="1" x14ac:dyDescent="0.2">
      <c r="A837" s="30" t="s">
        <v>442</v>
      </c>
      <c r="B837" s="32"/>
      <c r="C837" s="5"/>
      <c r="E837" s="5" t="s">
        <v>257</v>
      </c>
      <c r="F837" s="2"/>
      <c r="G837" s="2"/>
      <c r="H837" s="24"/>
      <c r="I837" s="15"/>
      <c r="J837" s="18"/>
      <c r="K837" s="32"/>
      <c r="M837" s="261"/>
      <c r="N837" s="108"/>
      <c r="O837" s="36"/>
      <c r="P837" s="273"/>
      <c r="Q837" s="7"/>
      <c r="R837" s="10"/>
      <c r="S837" s="285"/>
      <c r="T837" s="37"/>
      <c r="U837" s="285"/>
      <c r="V837" s="24"/>
      <c r="Y837" s="53"/>
      <c r="AA837" s="3"/>
      <c r="AB837" s="2"/>
      <c r="AC837" s="12"/>
      <c r="AD837" s="65"/>
      <c r="AE837" s="55"/>
      <c r="AF837" s="14"/>
      <c r="AG837" s="73"/>
      <c r="AH837" s="300"/>
      <c r="AI837" s="76"/>
      <c r="AJ837" s="74"/>
    </row>
    <row r="838" spans="1:36" s="30" customFormat="1" ht="12" customHeight="1" x14ac:dyDescent="0.2">
      <c r="A838" s="30" t="s">
        <v>442</v>
      </c>
      <c r="B838" s="32"/>
      <c r="C838" s="52"/>
      <c r="E838" s="30" t="s">
        <v>255</v>
      </c>
      <c r="F838" s="2"/>
      <c r="G838" s="2"/>
      <c r="H838" s="24"/>
      <c r="I838" s="15"/>
      <c r="J838" s="18"/>
      <c r="K838" s="32"/>
      <c r="M838" s="261"/>
      <c r="N838" s="108"/>
      <c r="O838" s="36">
        <f>O829</f>
        <v>0</v>
      </c>
      <c r="P838" s="273">
        <f>P829</f>
        <v>1.3465306590114554E-2</v>
      </c>
      <c r="Q838" s="7"/>
      <c r="R838" s="10"/>
      <c r="S838" s="285"/>
      <c r="T838" s="37"/>
      <c r="U838" s="285"/>
      <c r="V838" s="24"/>
      <c r="Y838" s="53"/>
      <c r="AA838" s="3"/>
      <c r="AB838" s="2"/>
      <c r="AC838" s="12"/>
      <c r="AD838" s="65"/>
      <c r="AE838" s="55"/>
      <c r="AF838" s="14"/>
      <c r="AG838" s="73">
        <f>AG829</f>
        <v>0</v>
      </c>
      <c r="AH838" s="300">
        <f>AH829</f>
        <v>-2.8886443428577982E-3</v>
      </c>
      <c r="AI838" s="76"/>
      <c r="AJ838" s="74"/>
    </row>
    <row r="839" spans="1:36" s="30" customFormat="1" ht="12" customHeight="1" x14ac:dyDescent="0.2">
      <c r="A839" s="30" t="s">
        <v>442</v>
      </c>
      <c r="B839" s="32"/>
      <c r="C839" s="52" t="s">
        <v>239</v>
      </c>
      <c r="D839" s="30" t="s">
        <v>83</v>
      </c>
      <c r="E839" s="30" t="s">
        <v>439</v>
      </c>
      <c r="F839" s="13">
        <f>F840</f>
        <v>1.40988472</v>
      </c>
      <c r="G839" s="13">
        <f>G840</f>
        <v>1.4078999999999999</v>
      </c>
      <c r="H839" s="27">
        <f>H840</f>
        <v>-1.9847200000000509E-3</v>
      </c>
      <c r="I839" s="17">
        <f>I840</f>
        <v>-0.14077179303000398</v>
      </c>
      <c r="J839" s="21">
        <f>-AA841</f>
        <v>-32599466.485082749</v>
      </c>
      <c r="K839" s="34" t="str">
        <f>K840</f>
        <v>GBPGBP Curncy</v>
      </c>
      <c r="L839" s="12">
        <f>L840</f>
        <v>1</v>
      </c>
      <c r="M839" s="261">
        <f>M840</f>
        <v>1</v>
      </c>
      <c r="N839" s="108">
        <f>H839*J839</f>
        <v>64700.813122275096</v>
      </c>
      <c r="O839" s="12"/>
      <c r="P839" s="273">
        <f>N839 / AA841</f>
        <v>1.9847200000000509E-3</v>
      </c>
      <c r="Q839" s="7"/>
      <c r="R839" s="37"/>
      <c r="S839" s="285"/>
      <c r="T839" s="37"/>
      <c r="U839" s="285"/>
      <c r="V839" s="24">
        <f>IF(EXACT(D839,UPPER(D839)),1,0.01)/X839</f>
        <v>1</v>
      </c>
      <c r="W839" s="30">
        <v>2</v>
      </c>
      <c r="X839" s="30">
        <v>1</v>
      </c>
      <c r="Y839" s="53"/>
      <c r="AA839" s="3"/>
      <c r="AB839" s="13">
        <f>AB840</f>
        <v>1.41435581</v>
      </c>
      <c r="AC839" s="80">
        <f>AC840</f>
        <v>-4.4710900000000109E-3</v>
      </c>
      <c r="AD839" s="191">
        <f>AD840</f>
        <v>-0.31612200893069553</v>
      </c>
      <c r="AE839" s="55">
        <f>-AI841</f>
        <v>-32664024.27260343</v>
      </c>
      <c r="AF839" s="14">
        <f>AF840</f>
        <v>1</v>
      </c>
      <c r="AG839" s="73"/>
      <c r="AH839" s="300">
        <f>AC839*AE839/AF839/AB839 / AI841</f>
        <v>3.1612200893069552E-3</v>
      </c>
      <c r="AI839" s="76"/>
      <c r="AJ839" s="74"/>
    </row>
    <row r="840" spans="1:36" s="30" customFormat="1" ht="12" customHeight="1" x14ac:dyDescent="0.2">
      <c r="B840" s="121"/>
      <c r="C840" s="121" t="s">
        <v>239</v>
      </c>
      <c r="D840" s="121" t="s">
        <v>83</v>
      </c>
      <c r="E840" s="121" t="s">
        <v>440</v>
      </c>
      <c r="F840" s="126">
        <v>1.40988472</v>
      </c>
      <c r="G840" s="126">
        <f>_xll.BDP(C840,$G$11)</f>
        <v>1.4078999999999999</v>
      </c>
      <c r="H840" s="126">
        <f>IF(OR(OR(G840="#N/A N/A",G840="#N/A Real Time"),OR(F840="#N/A N/A",F840="#N/A Real Time")),0,  G840 - F840)</f>
        <v>-1.9847200000000509E-3</v>
      </c>
      <c r="I840" s="124">
        <f>IF(OR(F840=0,F840="#N/A N/A"),0,H840 / F840*100)</f>
        <v>-0.14077179303000398</v>
      </c>
      <c r="J840" s="125">
        <v>18830000</v>
      </c>
      <c r="K840" s="121" t="str">
        <f>CONCATENATE(D841,D840, " Curncy")</f>
        <v>GBPGBP Curncy</v>
      </c>
      <c r="L840" s="121">
        <f>IF(D840 = D841,1,_xll.BDP(K840,$L$11))</f>
        <v>1</v>
      </c>
      <c r="M840" s="264">
        <f>IF(D840 = D841,1,_xll.BDP(K840,$M$11)*L840)</f>
        <v>1</v>
      </c>
      <c r="N840" s="127">
        <f>H840*J840/M840/G840</f>
        <v>-26544.696072164901</v>
      </c>
      <c r="O840" s="128"/>
      <c r="P840" s="276">
        <f>N840 / AA841</f>
        <v>-8.1426780663148397E-4</v>
      </c>
      <c r="Q840" s="129">
        <f>ABS(IF(J840=0,0,J840/M840))</f>
        <v>18830000</v>
      </c>
      <c r="R840" s="130"/>
      <c r="S840" s="286">
        <f>Q840 / AA841*100</f>
        <v>57.761681494439351</v>
      </c>
      <c r="T840" s="130"/>
      <c r="U840" s="286"/>
      <c r="V840" s="121">
        <f>IF(EXACT(D840,UPPER(D840)),1,0.01)/X840</f>
        <v>1</v>
      </c>
      <c r="W840" s="121">
        <v>2</v>
      </c>
      <c r="X840" s="121">
        <v>1</v>
      </c>
      <c r="Y840" s="128">
        <f>IF(AND(S840&lt;0,O840&gt;0),O840,0)</f>
        <v>0</v>
      </c>
      <c r="Z840" s="128">
        <f>IF(AND(S840&gt;0,O840&gt;0),O840,0)</f>
        <v>0</v>
      </c>
      <c r="AA840" s="3"/>
      <c r="AB840" s="131">
        <v>1.41435581</v>
      </c>
      <c r="AC840" s="131">
        <f>IF(OR(OR(F840="#N/A N/A",F840="#N/A Real Time"),OR(AB840="#N/A N/A",AB840="#N/A Real Time")),0,  F840 - AB840)</f>
        <v>-4.4710900000000109E-3</v>
      </c>
      <c r="AD840" s="191">
        <f>IF(OR(AB840=0,AB840="#N/A N/A"),0,AC840 / AB840*100)</f>
        <v>-0.31612200893069553</v>
      </c>
      <c r="AE840" s="133">
        <v>22230000</v>
      </c>
      <c r="AF840" s="134">
        <f>IF(D840 = D841,1,_xll.BDP(K840,$AF$11)*L840)</f>
        <v>1</v>
      </c>
      <c r="AG840" s="135"/>
      <c r="AH840" s="301">
        <f>AC840*AE840/AF840/AB840 / AI841</f>
        <v>-2.1514165553763393E-3</v>
      </c>
      <c r="AI840" s="76"/>
      <c r="AJ840" s="74"/>
    </row>
    <row r="841" spans="1:36" s="30" customFormat="1" ht="12" customHeight="1" thickBot="1" x14ac:dyDescent="0.25">
      <c r="A841" s="121" t="s">
        <v>435</v>
      </c>
      <c r="B841" s="121"/>
      <c r="C841" s="121"/>
      <c r="D841" s="121" t="s">
        <v>83</v>
      </c>
      <c r="E841" s="121"/>
      <c r="F841" s="122"/>
      <c r="G841" s="122"/>
      <c r="H841" s="123"/>
      <c r="I841" s="124"/>
      <c r="J841" s="188">
        <f>J840/-J839</f>
        <v>0.57761681494439354</v>
      </c>
      <c r="K841" s="121"/>
      <c r="L841" s="121"/>
      <c r="M841" s="264"/>
      <c r="N841" s="187">
        <f t="shared" ref="N841:U841" si="389" xml:space="preserve"> SUM(N836:N840)</f>
        <v>38156.117050110195</v>
      </c>
      <c r="O841" s="128">
        <f t="shared" si="389"/>
        <v>0</v>
      </c>
      <c r="P841" s="284">
        <f t="shared" si="389"/>
        <v>1.4635758783483121E-2</v>
      </c>
      <c r="Q841" s="189">
        <f t="shared" si="389"/>
        <v>18830000</v>
      </c>
      <c r="R841" s="130">
        <f t="shared" si="389"/>
        <v>0</v>
      </c>
      <c r="S841" s="286">
        <f t="shared" si="389"/>
        <v>57.761681494439351</v>
      </c>
      <c r="T841" s="130">
        <f t="shared" si="389"/>
        <v>0</v>
      </c>
      <c r="U841" s="286">
        <f t="shared" si="389"/>
        <v>0</v>
      </c>
      <c r="V841" s="121"/>
      <c r="W841" s="121"/>
      <c r="X841" s="121"/>
      <c r="Y841" s="128">
        <f xml:space="preserve"> SUM(Y836:Y840)</f>
        <v>0</v>
      </c>
      <c r="Z841" s="128">
        <f xml:space="preserve"> SUM(Z836:Z840)</f>
        <v>0</v>
      </c>
      <c r="AA841" s="121">
        <v>32599466.485082749</v>
      </c>
      <c r="AB841" s="131"/>
      <c r="AC841" s="131"/>
      <c r="AD841" s="132"/>
      <c r="AE841" s="133"/>
      <c r="AF841" s="134"/>
      <c r="AG841" s="135">
        <f xml:space="preserve"> SUM(AG836:AG840)</f>
        <v>0</v>
      </c>
      <c r="AH841" s="301">
        <f xml:space="preserve"> SUM(AH836:AH840)</f>
        <v>-1.8788408089271823E-3</v>
      </c>
      <c r="AI841" s="136">
        <v>32664024.27260343</v>
      </c>
      <c r="AJ841" s="74"/>
    </row>
    <row r="842" spans="1:36" ht="12" customHeight="1" thickTop="1" x14ac:dyDescent="0.2">
      <c r="J842" s="18" t="s">
        <v>1415</v>
      </c>
      <c r="M842" s="116"/>
      <c r="P842" s="117"/>
      <c r="S842" s="57"/>
      <c r="U842" s="57"/>
      <c r="AD842" s="65"/>
      <c r="AE842" s="60"/>
      <c r="AF842" s="62"/>
      <c r="AG842" s="73"/>
      <c r="AH842" s="73"/>
      <c r="AJ842" s="74"/>
    </row>
    <row r="843" spans="1:36" s="30" customFormat="1" ht="12" customHeight="1" x14ac:dyDescent="0.2">
      <c r="A843" s="1"/>
      <c r="B843" s="32"/>
      <c r="C843" s="52"/>
      <c r="D843" s="1"/>
      <c r="E843" s="1"/>
      <c r="F843" s="2"/>
      <c r="G843" s="2"/>
      <c r="H843" s="24"/>
      <c r="I843" s="15"/>
      <c r="J843" s="18"/>
      <c r="K843" s="32"/>
      <c r="L843" s="1"/>
      <c r="M843" s="4"/>
      <c r="N843" s="7"/>
      <c r="O843" s="8"/>
      <c r="P843" s="8"/>
      <c r="Q843" s="7"/>
      <c r="R843" s="10"/>
      <c r="S843" s="10"/>
      <c r="T843" s="10"/>
      <c r="U843" s="37"/>
      <c r="V843" s="27"/>
      <c r="W843" s="12"/>
      <c r="X843" s="12"/>
      <c r="Y843" s="110"/>
      <c r="Z843" s="12"/>
      <c r="AA843" s="55"/>
      <c r="AB843" s="13"/>
      <c r="AC843" s="12"/>
      <c r="AD843" s="17"/>
      <c r="AE843" s="55"/>
      <c r="AF843" s="14"/>
      <c r="AG843" s="58"/>
      <c r="AH843" s="58"/>
      <c r="AI843" s="76"/>
      <c r="AJ843" s="74"/>
    </row>
    <row r="844" spans="1:36" s="30" customFormat="1" ht="12" customHeight="1" x14ac:dyDescent="0.2">
      <c r="A844" s="1"/>
      <c r="B844" s="32"/>
      <c r="C844" s="52"/>
      <c r="D844" s="1"/>
      <c r="E844" s="1"/>
      <c r="F844" s="2"/>
      <c r="G844" s="2"/>
      <c r="H844" s="24"/>
      <c r="I844" s="15"/>
      <c r="J844" s="18"/>
      <c r="K844" s="32"/>
      <c r="L844" s="1"/>
      <c r="M844" s="4"/>
      <c r="N844" s="7"/>
      <c r="O844" s="8"/>
      <c r="P844" s="8"/>
      <c r="Q844" s="7"/>
      <c r="R844" s="10"/>
      <c r="S844" s="10"/>
      <c r="T844" s="10"/>
      <c r="U844" s="37"/>
      <c r="V844" s="27"/>
      <c r="W844" s="12"/>
      <c r="X844" s="12"/>
      <c r="Y844" s="110"/>
      <c r="Z844" s="12"/>
      <c r="AA844" s="55"/>
      <c r="AB844" s="13"/>
      <c r="AC844" s="12"/>
      <c r="AD844" s="17"/>
      <c r="AE844" s="55"/>
      <c r="AF844" s="14"/>
      <c r="AG844" s="58"/>
      <c r="AH844" s="58"/>
      <c r="AI844" s="76"/>
      <c r="AJ844" s="74"/>
    </row>
    <row r="845" spans="1:36" s="30" customFormat="1" ht="12" customHeight="1" x14ac:dyDescent="0.2">
      <c r="A845" s="1"/>
      <c r="B845" s="32"/>
      <c r="C845" s="52"/>
      <c r="D845" s="1"/>
      <c r="E845" s="1"/>
      <c r="F845" s="2"/>
      <c r="G845" s="2"/>
      <c r="H845" s="24"/>
      <c r="I845" s="15"/>
      <c r="J845" s="18"/>
      <c r="K845" s="32"/>
      <c r="L845" s="1"/>
      <c r="M845" s="4"/>
      <c r="N845" s="7"/>
      <c r="O845" s="8"/>
      <c r="P845" s="8"/>
      <c r="Q845" s="7"/>
      <c r="R845" s="10"/>
      <c r="S845" s="10"/>
      <c r="T845" s="10"/>
      <c r="U845" s="37"/>
      <c r="V845" s="27"/>
      <c r="W845" s="12"/>
      <c r="X845" s="12"/>
      <c r="Y845" s="110"/>
      <c r="Z845" s="12"/>
      <c r="AA845" s="55"/>
      <c r="AB845" s="13"/>
      <c r="AC845" s="12"/>
      <c r="AD845" s="17"/>
      <c r="AE845" s="55"/>
      <c r="AF845" s="14"/>
      <c r="AG845" s="58"/>
      <c r="AH845" s="58"/>
      <c r="AI845" s="76"/>
      <c r="AJ845" s="74"/>
    </row>
    <row r="846" spans="1:36" s="30" customFormat="1" ht="12" customHeight="1" x14ac:dyDescent="0.2">
      <c r="A846" s="1"/>
      <c r="B846" s="32"/>
      <c r="C846" s="52"/>
      <c r="D846" s="1"/>
      <c r="E846" s="1"/>
      <c r="F846" s="2"/>
      <c r="G846" s="2"/>
      <c r="H846" s="24"/>
      <c r="I846" s="15"/>
      <c r="J846" s="18"/>
      <c r="K846" s="32"/>
      <c r="L846" s="1"/>
      <c r="M846" s="4"/>
      <c r="N846" s="7"/>
      <c r="O846" s="8"/>
      <c r="P846" s="8"/>
      <c r="Q846" s="7"/>
      <c r="R846" s="10"/>
      <c r="S846" s="10"/>
      <c r="T846" s="10"/>
      <c r="U846" s="37"/>
      <c r="V846" s="27"/>
      <c r="W846" s="12"/>
      <c r="X846" s="12"/>
      <c r="Y846" s="110"/>
      <c r="Z846" s="12"/>
      <c r="AA846" s="55"/>
      <c r="AB846" s="13"/>
      <c r="AC846" s="12"/>
      <c r="AD846" s="17"/>
      <c r="AE846" s="55"/>
      <c r="AF846" s="14"/>
      <c r="AG846" s="58"/>
      <c r="AH846" s="58"/>
      <c r="AI846" s="76"/>
      <c r="AJ846" s="74"/>
    </row>
    <row r="847" spans="1:36" s="30" customFormat="1" ht="12" customHeight="1" x14ac:dyDescent="0.2">
      <c r="A847" s="1"/>
      <c r="B847" s="32"/>
      <c r="C847" s="52"/>
      <c r="D847" s="1"/>
      <c r="E847" s="1"/>
      <c r="F847" s="2"/>
      <c r="G847" s="2"/>
      <c r="H847" s="24"/>
      <c r="I847" s="15"/>
      <c r="J847" s="18"/>
      <c r="K847" s="32"/>
      <c r="L847" s="1"/>
      <c r="M847" s="4"/>
      <c r="N847" s="7"/>
      <c r="O847" s="8"/>
      <c r="P847" s="8"/>
      <c r="Q847" s="7"/>
      <c r="R847" s="10"/>
      <c r="S847" s="10"/>
      <c r="T847" s="10"/>
      <c r="U847" s="37"/>
      <c r="V847" s="27"/>
      <c r="W847" s="12"/>
      <c r="X847" s="12"/>
      <c r="Y847" s="110"/>
      <c r="Z847" s="12"/>
      <c r="AA847" s="55"/>
      <c r="AB847" s="13"/>
      <c r="AC847" s="12"/>
      <c r="AD847" s="17"/>
      <c r="AE847" s="55"/>
      <c r="AF847" s="14"/>
      <c r="AG847" s="58"/>
      <c r="AH847" s="58"/>
      <c r="AI847" s="76"/>
      <c r="AJ847" s="74"/>
    </row>
    <row r="848" spans="1:36" ht="12" customHeight="1" x14ac:dyDescent="0.2">
      <c r="AJ848" s="74"/>
    </row>
    <row r="849" spans="1:36" s="30" customFormat="1" ht="12" customHeight="1" x14ac:dyDescent="0.2">
      <c r="A849" s="1"/>
      <c r="B849" s="32"/>
      <c r="C849" s="52"/>
      <c r="D849" s="1"/>
      <c r="E849" s="1"/>
      <c r="F849" s="2"/>
      <c r="G849" s="2"/>
      <c r="H849" s="24"/>
      <c r="I849" s="15"/>
      <c r="J849" s="18"/>
      <c r="K849" s="32"/>
      <c r="L849" s="1"/>
      <c r="M849" s="4"/>
      <c r="N849" s="7"/>
      <c r="O849" s="8"/>
      <c r="P849" s="8"/>
      <c r="Q849" s="7"/>
      <c r="R849" s="10"/>
      <c r="S849" s="10"/>
      <c r="T849" s="10"/>
      <c r="U849" s="37"/>
      <c r="V849" s="27"/>
      <c r="W849" s="12"/>
      <c r="X849" s="12"/>
      <c r="Y849" s="110"/>
      <c r="Z849" s="12"/>
      <c r="AA849" s="55"/>
      <c r="AB849" s="13"/>
      <c r="AC849" s="12"/>
      <c r="AD849" s="17"/>
      <c r="AE849" s="55"/>
      <c r="AF849" s="14"/>
      <c r="AG849" s="58"/>
      <c r="AH849" s="58"/>
      <c r="AI849" s="76"/>
      <c r="AJ849" s="74"/>
    </row>
    <row r="850" spans="1:36" s="30" customFormat="1" ht="12" customHeight="1" x14ac:dyDescent="0.2">
      <c r="A850" s="1"/>
      <c r="B850" s="32"/>
      <c r="C850" s="52"/>
      <c r="D850" s="1"/>
      <c r="E850" s="1"/>
      <c r="F850" s="2"/>
      <c r="G850" s="2"/>
      <c r="H850" s="24"/>
      <c r="I850" s="15"/>
      <c r="J850" s="18"/>
      <c r="K850" s="32"/>
      <c r="L850" s="1"/>
      <c r="M850" s="4"/>
      <c r="N850" s="7"/>
      <c r="O850" s="8"/>
      <c r="P850" s="8"/>
      <c r="Q850" s="7"/>
      <c r="R850" s="10"/>
      <c r="S850" s="10"/>
      <c r="T850" s="10"/>
      <c r="U850" s="37"/>
      <c r="V850" s="27"/>
      <c r="W850" s="12"/>
      <c r="X850" s="12"/>
      <c r="Y850" s="110"/>
      <c r="Z850" s="12"/>
      <c r="AA850" s="55"/>
      <c r="AB850" s="13"/>
      <c r="AC850" s="12"/>
      <c r="AD850" s="17"/>
      <c r="AE850" s="55"/>
      <c r="AF850" s="14"/>
      <c r="AG850" s="58"/>
      <c r="AH850" s="58"/>
      <c r="AI850" s="76"/>
      <c r="AJ850" s="74"/>
    </row>
    <row r="851" spans="1:36" s="30" customFormat="1" ht="12" customHeight="1" x14ac:dyDescent="0.2">
      <c r="A851" s="1"/>
      <c r="B851" s="32"/>
      <c r="C851" s="52"/>
      <c r="D851" s="1"/>
      <c r="E851" s="1"/>
      <c r="F851" s="2"/>
      <c r="G851" s="2"/>
      <c r="H851" s="24"/>
      <c r="I851" s="15"/>
      <c r="J851" s="18"/>
      <c r="K851" s="32"/>
      <c r="L851" s="1"/>
      <c r="M851" s="4"/>
      <c r="N851" s="7"/>
      <c r="O851" s="8"/>
      <c r="P851" s="8"/>
      <c r="Q851" s="7"/>
      <c r="R851" s="10"/>
      <c r="S851" s="10"/>
      <c r="T851" s="10"/>
      <c r="U851" s="37"/>
      <c r="V851" s="27"/>
      <c r="W851" s="12"/>
      <c r="X851" s="12"/>
      <c r="Y851" s="110"/>
      <c r="Z851" s="12"/>
      <c r="AA851" s="55"/>
      <c r="AB851" s="13"/>
      <c r="AC851" s="12"/>
      <c r="AD851" s="17"/>
      <c r="AE851" s="55"/>
      <c r="AF851" s="14"/>
      <c r="AG851" s="58"/>
      <c r="AH851" s="58"/>
      <c r="AI851" s="76"/>
      <c r="AJ851" s="74"/>
    </row>
    <row r="852" spans="1:36" s="30" customFormat="1" ht="12" customHeight="1" x14ac:dyDescent="0.2">
      <c r="A852" s="1"/>
      <c r="B852" s="32"/>
      <c r="C852" s="52"/>
      <c r="D852" s="1"/>
      <c r="E852" s="1"/>
      <c r="F852" s="2"/>
      <c r="G852" s="2"/>
      <c r="H852" s="24"/>
      <c r="I852" s="15"/>
      <c r="J852" s="18"/>
      <c r="K852" s="32"/>
      <c r="L852" s="1"/>
      <c r="M852" s="4"/>
      <c r="N852" s="7"/>
      <c r="O852" s="8"/>
      <c r="P852" s="8"/>
      <c r="Q852" s="7"/>
      <c r="R852" s="10"/>
      <c r="S852" s="10"/>
      <c r="T852" s="10"/>
      <c r="U852" s="37"/>
      <c r="V852" s="27"/>
      <c r="W852" s="12"/>
      <c r="X852" s="12"/>
      <c r="Y852" s="110"/>
      <c r="Z852" s="12"/>
      <c r="AA852" s="55"/>
      <c r="AB852" s="13"/>
      <c r="AC852" s="12"/>
      <c r="AD852" s="17"/>
      <c r="AE852" s="55"/>
      <c r="AF852" s="14"/>
      <c r="AG852" s="58"/>
      <c r="AH852" s="58"/>
      <c r="AI852" s="76"/>
      <c r="AJ852" s="74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E1">
      <pane xSplit="7" ySplit="12" topLeftCell="M13" activePane="bottomRight" state="frozen"/>
      <selection pane="bottomRight" activeCell="F14" sqref="F14"/>
      <pageMargins left="0.7" right="0.7" top="0.75" bottom="0.75" header="0.3" footer="0.3"/>
      <pageSetup paperSize="9" orientation="portrait" verticalDpi="0" r:id="rId1"/>
    </customSheetView>
  </customSheetViews>
  <mergeCells count="5">
    <mergeCell ref="AB10:AI10"/>
    <mergeCell ref="N10:P10"/>
    <mergeCell ref="Q10:S10"/>
    <mergeCell ref="T10:U10"/>
    <mergeCell ref="S1:T1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32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20">
        <v>43187</v>
      </c>
      <c r="E1" s="228">
        <v>43188</v>
      </c>
      <c r="F1" s="118"/>
      <c r="G1" s="118"/>
      <c r="H1" s="118"/>
      <c r="I1" s="118"/>
      <c r="J1" s="118"/>
    </row>
    <row r="2" spans="1:35" x14ac:dyDescent="0.2">
      <c r="N2" s="317" t="s">
        <v>15</v>
      </c>
      <c r="O2" s="318"/>
      <c r="P2" s="317" t="s">
        <v>17</v>
      </c>
      <c r="Q2" s="318"/>
      <c r="R2" s="317" t="s">
        <v>1412</v>
      </c>
      <c r="S2" s="318"/>
      <c r="AB2" s="317" t="s">
        <v>265</v>
      </c>
      <c r="AC2" s="319"/>
      <c r="AD2" s="319"/>
      <c r="AE2" s="318"/>
    </row>
    <row r="3" spans="1:35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S3" s="311"/>
      <c r="Z3" s="238" t="s">
        <v>270</v>
      </c>
      <c r="AD3" s="241" t="s">
        <v>268</v>
      </c>
      <c r="AE3" s="311"/>
    </row>
    <row r="4" spans="1:35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18</v>
      </c>
      <c r="S4" s="310" t="s">
        <v>19</v>
      </c>
      <c r="T4" s="308" t="s">
        <v>16</v>
      </c>
      <c r="U4" s="308" t="s">
        <v>1416</v>
      </c>
      <c r="V4" s="308" t="s">
        <v>25</v>
      </c>
      <c r="W4" s="308" t="s">
        <v>263</v>
      </c>
      <c r="X4" s="308" t="s">
        <v>264</v>
      </c>
      <c r="Y4" s="308" t="s">
        <v>301</v>
      </c>
      <c r="Z4" s="308" t="s">
        <v>6</v>
      </c>
      <c r="AA4" s="308" t="s">
        <v>13</v>
      </c>
      <c r="AB4" s="308" t="s">
        <v>14</v>
      </c>
      <c r="AC4" s="308" t="s">
        <v>1</v>
      </c>
      <c r="AD4" s="308" t="s">
        <v>12</v>
      </c>
      <c r="AE4" s="310" t="s">
        <v>1412</v>
      </c>
      <c r="AF4" s="308" t="s">
        <v>301</v>
      </c>
    </row>
    <row r="5" spans="1:35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30"/>
      <c r="S5" s="286"/>
      <c r="T5" s="121"/>
      <c r="U5" s="121"/>
      <c r="V5" s="121"/>
      <c r="W5" s="128"/>
      <c r="X5" s="128"/>
      <c r="Y5" s="121"/>
      <c r="Z5" s="131"/>
      <c r="AA5" s="131"/>
      <c r="AB5" s="132"/>
      <c r="AC5" s="133"/>
      <c r="AD5" s="134"/>
      <c r="AE5" s="301"/>
      <c r="AF5" s="136"/>
    </row>
    <row r="6" spans="1:35" s="118" customFormat="1" ht="12" customHeight="1" x14ac:dyDescent="0.2">
      <c r="A6" s="121"/>
      <c r="B6" s="121">
        <v>22960</v>
      </c>
      <c r="C6" s="121" t="s">
        <v>236</v>
      </c>
      <c r="D6" s="121" t="str">
        <f>_xll.BDP(C6,$D$3)</f>
        <v>AUD</v>
      </c>
      <c r="E6" s="121" t="s">
        <v>444</v>
      </c>
      <c r="F6" s="122">
        <f>_xll.BDP(C6,$F$3)</f>
        <v>7.44</v>
      </c>
      <c r="G6" s="122">
        <f>_xll.BDP(C6,$G$3)</f>
        <v>7.33</v>
      </c>
      <c r="H6" s="123">
        <f t="shared" ref="H6:H14" si="0">IF(OR(OR(G6="#N/A N/A",G6="#N/A Real Time"),OR(F6="#N/A N/A",F6="#N/A Real Time")),0,  G6 - F6)</f>
        <v>-0.11000000000000032</v>
      </c>
      <c r="I6" s="124">
        <f t="shared" ref="I6:I14" si="1">IF(OR(F6=0,F6="#N/A N/A"),0,H6 / F6*100)</f>
        <v>-1.4784946236559182</v>
      </c>
      <c r="J6" s="125">
        <v>-90031</v>
      </c>
      <c r="K6" s="121" t="str">
        <f>CONCATENATE(D228,D6, " Curncy")</f>
        <v>EURAUD Curncy</v>
      </c>
      <c r="L6" s="121">
        <f>IF(D6 = D228,1,_xll.BDP(K6,$L$3))</f>
        <v>1</v>
      </c>
      <c r="M6" s="264">
        <f>IF(D6 = D228,1,_xll.BDP(K6,$M$3)*L6)</f>
        <v>1.6015200000000001</v>
      </c>
      <c r="N6" s="127">
        <f t="shared" ref="N6:N14" si="2">H6*J6*T6/M6</f>
        <v>6183.7566811529223</v>
      </c>
      <c r="O6" s="276">
        <f>N6 / Y228</f>
        <v>2.6560409729621447E-5</v>
      </c>
      <c r="P6" s="129">
        <f t="shared" ref="P6:P14" si="3">IF(J6=0,0,G6*J6*T6/M6)</f>
        <v>-412063.05884409806</v>
      </c>
      <c r="Q6" s="286">
        <f>P6 / Y228*100</f>
        <v>-0.17698891210738604</v>
      </c>
      <c r="R6" s="130">
        <f t="shared" ref="R6:R14" si="4">IF(Q6&lt;0,Q6,0)</f>
        <v>-0.17698891210738604</v>
      </c>
      <c r="S6" s="286">
        <f t="shared" ref="S6:S14" si="5">IF(Q6&gt;0,Q6,0)</f>
        <v>0</v>
      </c>
      <c r="T6" s="121">
        <f t="shared" ref="T6:T14" si="6">IF(EXACT(D6,UPPER(D6)),1,0.01)/V6</f>
        <v>1</v>
      </c>
      <c r="U6" s="121">
        <v>0</v>
      </c>
      <c r="V6" s="121">
        <v>1</v>
      </c>
      <c r="W6" s="128">
        <f t="shared" ref="W6:W14" si="7">IF(AND(Q6&lt;0,O6&gt;0),O6,0)</f>
        <v>2.6560409729621447E-5</v>
      </c>
      <c r="X6" s="128">
        <f t="shared" ref="X6:X14" si="8">IF(AND(Q6&gt;0,O6&gt;0),O6,0)</f>
        <v>0</v>
      </c>
      <c r="Y6" s="121"/>
      <c r="Z6" s="131">
        <f>_xll.BDH(C6,$Z$3,$D$1,$D$1)</f>
        <v>7.63</v>
      </c>
      <c r="AA6" s="131">
        <f t="shared" ref="AA6:AA14" si="9">IF(OR(OR(F6="#N/A N/A",F6="#N/A Real Time"),OR(Z6="#N/A N/A",Z6="#N/A Real Time")),0,  F6 - Z6)</f>
        <v>-0.1899999999999995</v>
      </c>
      <c r="AB6" s="191">
        <f t="shared" ref="AB6:AB14" si="10">IF(OR(Z6=0,Z6="#N/A N/A"),0,AA6 / Z6*100)</f>
        <v>-2.4901703800786308</v>
      </c>
      <c r="AC6" s="133">
        <v>-90031</v>
      </c>
      <c r="AD6" s="134">
        <f>IF(D6 = D228,1,_xll.BDP(K6,$AD$3)*L6)</f>
        <v>1.6048500000000001</v>
      </c>
      <c r="AE6" s="301">
        <f>AA6*AC6*T6/AD6 / AF228</f>
        <v>4.5629471213682799E-5</v>
      </c>
      <c r="AF6" s="136"/>
    </row>
    <row r="7" spans="1:35" s="118" customFormat="1" ht="12" customHeight="1" x14ac:dyDescent="0.2">
      <c r="A7" s="121"/>
      <c r="B7" s="121">
        <v>10251</v>
      </c>
      <c r="C7" s="121" t="s">
        <v>235</v>
      </c>
      <c r="D7" s="121" t="str">
        <f>_xll.BDP(C7,$D$3)</f>
        <v>AUD</v>
      </c>
      <c r="E7" s="121" t="s">
        <v>445</v>
      </c>
      <c r="F7" s="122">
        <f>_xll.BDP(C7,$F$3)</f>
        <v>72.31</v>
      </c>
      <c r="G7" s="122">
        <f>_xll.BDP(C7,$G$3)</f>
        <v>72.260000000000005</v>
      </c>
      <c r="H7" s="123">
        <f t="shared" si="0"/>
        <v>-4.9999999999997158E-2</v>
      </c>
      <c r="I7" s="124">
        <f t="shared" si="1"/>
        <v>-6.9146729359697359E-2</v>
      </c>
      <c r="J7" s="125">
        <v>-42703</v>
      </c>
      <c r="K7" s="121" t="str">
        <f>CONCATENATE(D228,D7, " Curncy")</f>
        <v>EURAUD Curncy</v>
      </c>
      <c r="L7" s="121">
        <f>IF(D7 = D228,1,_xll.BDP(K7,$L$3))</f>
        <v>1</v>
      </c>
      <c r="M7" s="264">
        <f>IF(D7 = D228,1,_xll.BDP(K7,$M$3)*L7)</f>
        <v>1.6015200000000001</v>
      </c>
      <c r="N7" s="127">
        <f t="shared" si="2"/>
        <v>1333.2022079024168</v>
      </c>
      <c r="O7" s="276">
        <f>N7 / Y228</f>
        <v>5.7263567633974405E-6</v>
      </c>
      <c r="P7" s="129">
        <f t="shared" si="3"/>
        <v>-1926743.8308606825</v>
      </c>
      <c r="Q7" s="286">
        <f>P7 / Y228*100</f>
        <v>-0.82757307944624525</v>
      </c>
      <c r="R7" s="130">
        <f t="shared" si="4"/>
        <v>-0.82757307944624525</v>
      </c>
      <c r="S7" s="286">
        <f t="shared" si="5"/>
        <v>0</v>
      </c>
      <c r="T7" s="121">
        <f t="shared" si="6"/>
        <v>1</v>
      </c>
      <c r="U7" s="121">
        <v>0</v>
      </c>
      <c r="V7" s="121">
        <v>1</v>
      </c>
      <c r="W7" s="128">
        <f t="shared" si="7"/>
        <v>5.7263567633974405E-6</v>
      </c>
      <c r="X7" s="128">
        <f t="shared" si="8"/>
        <v>0</v>
      </c>
      <c r="Y7" s="121"/>
      <c r="Z7" s="131">
        <f>_xll.BDH(C7,$Z$3,$D$1,$D$1)</f>
        <v>72.430000000000007</v>
      </c>
      <c r="AA7" s="131">
        <f t="shared" si="9"/>
        <v>-0.12000000000000455</v>
      </c>
      <c r="AB7" s="191">
        <f t="shared" si="10"/>
        <v>-0.16567720557780552</v>
      </c>
      <c r="AC7" s="133">
        <v>-42703</v>
      </c>
      <c r="AD7" s="134">
        <f>IF(D7 = D228,1,_xll.BDP(K7,$AD$3)*L7)</f>
        <v>1.6048500000000001</v>
      </c>
      <c r="AE7" s="301">
        <f>AA7*AC7*T7/AD7 / AF228</f>
        <v>1.3669083403936131E-5</v>
      </c>
      <c r="AF7" s="136"/>
    </row>
    <row r="8" spans="1:35" s="118" customFormat="1" ht="12" customHeight="1" x14ac:dyDescent="0.2">
      <c r="A8" s="121"/>
      <c r="B8" s="121">
        <v>12340</v>
      </c>
      <c r="C8" s="121" t="s">
        <v>233</v>
      </c>
      <c r="D8" s="121" t="str">
        <f>_xll.BDP(C8,$D$3)</f>
        <v>AUD</v>
      </c>
      <c r="E8" s="121" t="s">
        <v>446</v>
      </c>
      <c r="F8" s="122">
        <f>_xll.BDP(C8,$F$3)</f>
        <v>4.33</v>
      </c>
      <c r="G8" s="122">
        <f>_xll.BDP(C8,$G$3)</f>
        <v>4.26</v>
      </c>
      <c r="H8" s="123">
        <f t="shared" si="0"/>
        <v>-7.0000000000000284E-2</v>
      </c>
      <c r="I8" s="124">
        <f t="shared" si="1"/>
        <v>-1.6166281755196372</v>
      </c>
      <c r="J8" s="125">
        <v>-1674000</v>
      </c>
      <c r="K8" s="121" t="str">
        <f>CONCATENATE(D228,D8, " Curncy")</f>
        <v>EURAUD Curncy</v>
      </c>
      <c r="L8" s="121">
        <f>IF(D8 = D228,1,_xll.BDP(K8,$L$3))</f>
        <v>1</v>
      </c>
      <c r="M8" s="264">
        <f>IF(D8 = D228,1,_xll.BDP(K8,$M$3)*L8)</f>
        <v>1.6015200000000001</v>
      </c>
      <c r="N8" s="127">
        <f t="shared" si="2"/>
        <v>73167.990409111648</v>
      </c>
      <c r="O8" s="276">
        <f>N8 / Y228</f>
        <v>3.1427041919066716E-4</v>
      </c>
      <c r="P8" s="129">
        <f t="shared" si="3"/>
        <v>-4452794.8448973475</v>
      </c>
      <c r="Q8" s="286">
        <f>P8 / Y228*100</f>
        <v>-1.9125599796460522</v>
      </c>
      <c r="R8" s="130">
        <f t="shared" si="4"/>
        <v>-1.9125599796460522</v>
      </c>
      <c r="S8" s="286">
        <f t="shared" si="5"/>
        <v>0</v>
      </c>
      <c r="T8" s="121">
        <f t="shared" si="6"/>
        <v>1</v>
      </c>
      <c r="U8" s="121">
        <v>0</v>
      </c>
      <c r="V8" s="121">
        <v>1</v>
      </c>
      <c r="W8" s="128">
        <f t="shared" si="7"/>
        <v>3.1427041919066716E-4</v>
      </c>
      <c r="X8" s="128">
        <f t="shared" si="8"/>
        <v>0</v>
      </c>
      <c r="Y8" s="121"/>
      <c r="Z8" s="131">
        <f>_xll.BDH(C8,$Z$3,$D$1,$D$1)</f>
        <v>4.58</v>
      </c>
      <c r="AA8" s="131">
        <f t="shared" si="9"/>
        <v>-0.25</v>
      </c>
      <c r="AB8" s="191">
        <f t="shared" si="10"/>
        <v>-5.4585152838427948</v>
      </c>
      <c r="AC8" s="133">
        <v>-1674000</v>
      </c>
      <c r="AD8" s="134">
        <f>IF(D8 = D228,1,_xll.BDP(K8,$AD$3)*L8)</f>
        <v>1.6048500000000001</v>
      </c>
      <c r="AE8" s="301">
        <f>AA8*AC8*T8/AD8 / AF228</f>
        <v>1.116336753184213E-3</v>
      </c>
      <c r="AF8" s="136"/>
    </row>
    <row r="9" spans="1:35" s="118" customFormat="1" ht="12" customHeight="1" x14ac:dyDescent="0.2">
      <c r="A9" s="121"/>
      <c r="B9" s="121">
        <v>21020</v>
      </c>
      <c r="C9" s="121" t="s">
        <v>232</v>
      </c>
      <c r="D9" s="121" t="str">
        <f>_xll.BDP(C9,$D$3)</f>
        <v>AUD</v>
      </c>
      <c r="E9" s="121" t="s">
        <v>447</v>
      </c>
      <c r="F9" s="122">
        <f>_xll.BDP(C9,$F$3)</f>
        <v>2.31</v>
      </c>
      <c r="G9" s="122">
        <f>_xll.BDP(C9,$G$3)</f>
        <v>2.2599999999999998</v>
      </c>
      <c r="H9" s="123">
        <f t="shared" si="0"/>
        <v>-5.0000000000000266E-2</v>
      </c>
      <c r="I9" s="124">
        <f t="shared" si="1"/>
        <v>-2.164502164502176</v>
      </c>
      <c r="J9" s="125">
        <v>-1636000</v>
      </c>
      <c r="K9" s="121" t="str">
        <f>CONCATENATE(D228,D9, " Curncy")</f>
        <v>EURAUD Curncy</v>
      </c>
      <c r="L9" s="121">
        <f>IF(D9 = D228,1,_xll.BDP(K9,$L$3))</f>
        <v>1</v>
      </c>
      <c r="M9" s="264">
        <f>IF(D9 = D228,1,_xll.BDP(K9,$M$3)*L9)</f>
        <v>1.6015200000000001</v>
      </c>
      <c r="N9" s="127">
        <f t="shared" si="2"/>
        <v>51076.477346521075</v>
      </c>
      <c r="O9" s="276">
        <f>N9 / Y228</f>
        <v>2.1938317366271208E-4</v>
      </c>
      <c r="P9" s="129">
        <f t="shared" si="3"/>
        <v>-2308656.77606274</v>
      </c>
      <c r="Q9" s="286">
        <f>P9 / Y228*100</f>
        <v>-0.99161194495545335</v>
      </c>
      <c r="R9" s="130">
        <f t="shared" si="4"/>
        <v>-0.99161194495545335</v>
      </c>
      <c r="S9" s="286">
        <f t="shared" si="5"/>
        <v>0</v>
      </c>
      <c r="T9" s="121">
        <f t="shared" si="6"/>
        <v>1</v>
      </c>
      <c r="U9" s="121">
        <v>0</v>
      </c>
      <c r="V9" s="121">
        <v>1</v>
      </c>
      <c r="W9" s="128">
        <f t="shared" si="7"/>
        <v>2.1938317366271208E-4</v>
      </c>
      <c r="X9" s="128">
        <f t="shared" si="8"/>
        <v>0</v>
      </c>
      <c r="Y9" s="121"/>
      <c r="Z9" s="131">
        <f>_xll.BDH(C9,$Z$3,$D$1,$D$1)</f>
        <v>2.2800000000000002</v>
      </c>
      <c r="AA9" s="131">
        <f t="shared" si="9"/>
        <v>2.9999999999999805E-2</v>
      </c>
      <c r="AB9" s="191">
        <f t="shared" si="10"/>
        <v>1.3157894736842017</v>
      </c>
      <c r="AC9" s="133">
        <v>-1636000</v>
      </c>
      <c r="AD9" s="134">
        <f>IF(D9 = D228,1,_xll.BDP(K9,$AD$3)*L9)</f>
        <v>1.6048500000000001</v>
      </c>
      <c r="AE9" s="301">
        <f>AA9*AC9*T9/AD9 / AF228</f>
        <v>-1.3091949306160292E-4</v>
      </c>
      <c r="AF9" s="136"/>
      <c r="AH9" s="121"/>
      <c r="AI9" s="121"/>
    </row>
    <row r="10" spans="1:35" s="118" customFormat="1" ht="12" customHeight="1" x14ac:dyDescent="0.2">
      <c r="A10" s="121"/>
      <c r="B10" s="121">
        <v>20956</v>
      </c>
      <c r="C10" s="121" t="s">
        <v>231</v>
      </c>
      <c r="D10" s="121" t="str">
        <f>_xll.BDP(C10,$D$3)</f>
        <v>AUD</v>
      </c>
      <c r="E10" s="121" t="s">
        <v>448</v>
      </c>
      <c r="F10" s="122">
        <f>_xll.BDP(C10,$F$3)</f>
        <v>3.13</v>
      </c>
      <c r="G10" s="122">
        <f>_xll.BDP(C10,$G$3)</f>
        <v>3.06</v>
      </c>
      <c r="H10" s="123">
        <f t="shared" si="0"/>
        <v>-6.999999999999984E-2</v>
      </c>
      <c r="I10" s="124">
        <f t="shared" si="1"/>
        <v>-2.2364217252396115</v>
      </c>
      <c r="J10" s="125">
        <v>-1054215</v>
      </c>
      <c r="K10" s="121" t="str">
        <f>CONCATENATE(D228,D10, " Curncy")</f>
        <v>EURAUD Curncy</v>
      </c>
      <c r="L10" s="121">
        <f>IF(D10 = D228,1,_xll.BDP(K10,$L$3))</f>
        <v>1</v>
      </c>
      <c r="M10" s="264">
        <f>IF(D10 = D228,1,_xll.BDP(K10,$M$3)*L10)</f>
        <v>1.6015200000000001</v>
      </c>
      <c r="N10" s="127">
        <f t="shared" si="2"/>
        <v>46078.132024576546</v>
      </c>
      <c r="O10" s="276">
        <f>N10 / Y228</f>
        <v>1.979143309241858E-4</v>
      </c>
      <c r="P10" s="129">
        <f t="shared" si="3"/>
        <v>-2014272.6285029221</v>
      </c>
      <c r="Q10" s="286">
        <f>P10 / Y228*100</f>
        <v>-0.8651683608971571</v>
      </c>
      <c r="R10" s="130">
        <f t="shared" si="4"/>
        <v>-0.8651683608971571</v>
      </c>
      <c r="S10" s="286">
        <f t="shared" si="5"/>
        <v>0</v>
      </c>
      <c r="T10" s="121">
        <f t="shared" si="6"/>
        <v>1</v>
      </c>
      <c r="U10" s="121">
        <v>0</v>
      </c>
      <c r="V10" s="121">
        <v>1</v>
      </c>
      <c r="W10" s="128">
        <f t="shared" si="7"/>
        <v>1.979143309241858E-4</v>
      </c>
      <c r="X10" s="128">
        <f t="shared" si="8"/>
        <v>0</v>
      </c>
      <c r="Y10" s="121"/>
      <c r="Z10" s="131">
        <f>_xll.BDH(C10,$Z$3,$D$1,$D$1)</f>
        <v>3.14</v>
      </c>
      <c r="AA10" s="131">
        <f t="shared" si="9"/>
        <v>-1.0000000000000231E-2</v>
      </c>
      <c r="AB10" s="191">
        <f t="shared" si="10"/>
        <v>-0.3184713375796252</v>
      </c>
      <c r="AC10" s="133">
        <v>-1054215</v>
      </c>
      <c r="AD10" s="134">
        <f>IF(D10 = D228,1,_xll.BDP(K10,$AD$3)*L10)</f>
        <v>1.6048500000000001</v>
      </c>
      <c r="AE10" s="301">
        <f>AA10*AC10*T10/AD10 / AF228</f>
        <v>2.8120882921341035E-5</v>
      </c>
      <c r="AF10" s="136"/>
      <c r="AH10" s="226"/>
      <c r="AI10" s="226"/>
    </row>
    <row r="11" spans="1:35" s="118" customFormat="1" ht="12" customHeight="1" x14ac:dyDescent="0.2">
      <c r="A11" s="121"/>
      <c r="B11" s="121">
        <v>24458</v>
      </c>
      <c r="C11" s="121" t="s">
        <v>230</v>
      </c>
      <c r="D11" s="121" t="str">
        <f>_xll.BDP(C11,$D$3)</f>
        <v>AUD</v>
      </c>
      <c r="E11" s="121" t="s">
        <v>432</v>
      </c>
      <c r="F11" s="122" t="str">
        <f>_xll.BDP(C11,$F$3)</f>
        <v>#N/A N/A</v>
      </c>
      <c r="G11" s="122">
        <f>_xll.BDP(C11,$G$3)</f>
        <v>7.0999999999999994E-2</v>
      </c>
      <c r="H11" s="123">
        <f t="shared" si="0"/>
        <v>0</v>
      </c>
      <c r="I11" s="124">
        <f t="shared" si="1"/>
        <v>0</v>
      </c>
      <c r="J11" s="125">
        <v>4766000</v>
      </c>
      <c r="K11" s="121" t="str">
        <f>CONCATENATE(D228,D11, " Curncy")</f>
        <v>EURAUD Curncy</v>
      </c>
      <c r="L11" s="121">
        <f>IF(D11 = D228,1,_xll.BDP(K11,$L$3))</f>
        <v>1</v>
      </c>
      <c r="M11" s="264">
        <f>IF(D11 = D228,1,_xll.BDP(K11,$M$3)*L11)</f>
        <v>1.6015200000000001</v>
      </c>
      <c r="N11" s="127">
        <f t="shared" si="2"/>
        <v>0</v>
      </c>
      <c r="O11" s="276">
        <f>N11 / Y228</f>
        <v>0</v>
      </c>
      <c r="P11" s="129">
        <f t="shared" si="3"/>
        <v>211290.52400219787</v>
      </c>
      <c r="Q11" s="286">
        <f>P11 / Y228*100</f>
        <v>9.0753294135733603E-2</v>
      </c>
      <c r="R11" s="130">
        <f t="shared" si="4"/>
        <v>0</v>
      </c>
      <c r="S11" s="286">
        <f t="shared" si="5"/>
        <v>9.0753294135733603E-2</v>
      </c>
      <c r="T11" s="121">
        <f t="shared" si="6"/>
        <v>1</v>
      </c>
      <c r="U11" s="121">
        <v>0</v>
      </c>
      <c r="V11" s="121">
        <v>1</v>
      </c>
      <c r="W11" s="128">
        <f t="shared" si="7"/>
        <v>0</v>
      </c>
      <c r="X11" s="128">
        <f t="shared" si="8"/>
        <v>0</v>
      </c>
      <c r="Y11" s="121"/>
      <c r="Z11" s="131">
        <f>_xll.BDH(C11,$Z$3,$D$1,$D$1)</f>
        <v>7.0999999999999994E-2</v>
      </c>
      <c r="AA11" s="131">
        <f t="shared" si="9"/>
        <v>0</v>
      </c>
      <c r="AB11" s="191">
        <f t="shared" si="10"/>
        <v>0</v>
      </c>
      <c r="AC11" s="133">
        <v>4766000</v>
      </c>
      <c r="AD11" s="134">
        <f>IF(D11 = D228,1,_xll.BDP(K11,$AD$3)*L11)</f>
        <v>1.6048500000000001</v>
      </c>
      <c r="AE11" s="301">
        <f>AA11*AC11*T11/AD11 / AF228</f>
        <v>0</v>
      </c>
      <c r="AF11" s="136"/>
    </row>
    <row r="12" spans="1:35" s="118" customFormat="1" ht="12" customHeight="1" x14ac:dyDescent="0.2">
      <c r="A12" s="121"/>
      <c r="B12" s="121">
        <v>24969</v>
      </c>
      <c r="C12" s="121" t="s">
        <v>229</v>
      </c>
      <c r="D12" s="121" t="str">
        <f>_xll.BDP(C12,$D$3)</f>
        <v>AUD</v>
      </c>
      <c r="E12" s="121" t="s">
        <v>431</v>
      </c>
      <c r="F12" s="122">
        <f>_xll.BDP(C12,$F$3)</f>
        <v>1.5</v>
      </c>
      <c r="G12" s="122">
        <f>_xll.BDP(C12,$G$3)</f>
        <v>1.5449999999999999</v>
      </c>
      <c r="H12" s="123">
        <f t="shared" si="0"/>
        <v>4.4999999999999929E-2</v>
      </c>
      <c r="I12" s="124">
        <f t="shared" si="1"/>
        <v>2.9999999999999956</v>
      </c>
      <c r="J12" s="125">
        <v>1460000</v>
      </c>
      <c r="K12" s="121" t="str">
        <f>CONCATENATE(D228,D12, " Curncy")</f>
        <v>EURAUD Curncy</v>
      </c>
      <c r="L12" s="121">
        <f>IF(D12 = D228,1,_xll.BDP(K12,$L$3))</f>
        <v>1</v>
      </c>
      <c r="M12" s="264">
        <f>IF(D12 = D228,1,_xll.BDP(K12,$M$3)*L12)</f>
        <v>1.6015200000000001</v>
      </c>
      <c r="N12" s="127">
        <f t="shared" si="2"/>
        <v>41023.527648733638</v>
      </c>
      <c r="O12" s="276">
        <f>N12 / Y228</f>
        <v>1.7620384486112574E-4</v>
      </c>
      <c r="P12" s="129">
        <f t="shared" si="3"/>
        <v>1408474.4492731905</v>
      </c>
      <c r="Q12" s="286">
        <f>P12 / Y228*100</f>
        <v>0.60496653402319933</v>
      </c>
      <c r="R12" s="130">
        <f t="shared" si="4"/>
        <v>0</v>
      </c>
      <c r="S12" s="286">
        <f t="shared" si="5"/>
        <v>0.60496653402319933</v>
      </c>
      <c r="T12" s="121">
        <f t="shared" si="6"/>
        <v>1</v>
      </c>
      <c r="U12" s="121">
        <v>0</v>
      </c>
      <c r="V12" s="121">
        <v>1</v>
      </c>
      <c r="W12" s="128">
        <f t="shared" si="7"/>
        <v>0</v>
      </c>
      <c r="X12" s="128">
        <f t="shared" si="8"/>
        <v>1.7620384486112574E-4</v>
      </c>
      <c r="Y12" s="121"/>
      <c r="Z12" s="131">
        <f>_xll.BDH(C12,$Z$3,$D$1,$D$1)</f>
        <v>1.63</v>
      </c>
      <c r="AA12" s="131">
        <f t="shared" si="9"/>
        <v>-0.12999999999999989</v>
      </c>
      <c r="AB12" s="191">
        <f t="shared" si="10"/>
        <v>-7.9754601226993804</v>
      </c>
      <c r="AC12" s="133">
        <v>1460000</v>
      </c>
      <c r="AD12" s="134">
        <f>IF(D12 = D228,1,_xll.BDP(K12,$AD$3)*L12)</f>
        <v>1.6048500000000001</v>
      </c>
      <c r="AE12" s="301">
        <f>AA12*AC12*T12/AD12 / AF228</f>
        <v>-5.0628605915021142E-4</v>
      </c>
      <c r="AF12" s="136"/>
    </row>
    <row r="13" spans="1:35" s="118" customFormat="1" ht="12" customHeight="1" x14ac:dyDescent="0.2">
      <c r="A13" s="121"/>
      <c r="B13" s="121">
        <v>26847</v>
      </c>
      <c r="C13" s="121" t="s">
        <v>228</v>
      </c>
      <c r="D13" s="121" t="str">
        <f>_xll.BDP(C13,$D$3)</f>
        <v>AUD</v>
      </c>
      <c r="E13" s="121" t="s">
        <v>430</v>
      </c>
      <c r="F13" s="122">
        <f>_xll.BDP(C13,$F$3)</f>
        <v>0.19500000000000001</v>
      </c>
      <c r="G13" s="122">
        <f>_xll.BDP(C13,$G$3)</f>
        <v>0.2</v>
      </c>
      <c r="H13" s="123">
        <f t="shared" si="0"/>
        <v>5.0000000000000044E-3</v>
      </c>
      <c r="I13" s="124">
        <f t="shared" si="1"/>
        <v>2.5641025641025665</v>
      </c>
      <c r="J13" s="125">
        <v>350820</v>
      </c>
      <c r="K13" s="121" t="str">
        <f>CONCATENATE(D228,D13, " Curncy")</f>
        <v>EURAUD Curncy</v>
      </c>
      <c r="L13" s="121">
        <f>IF(D13 = D228,1,_xll.BDP(K13,$L$3))</f>
        <v>1</v>
      </c>
      <c r="M13" s="264">
        <f>IF(D13 = D228,1,_xll.BDP(K13,$M$3)*L13)</f>
        <v>1.6015200000000001</v>
      </c>
      <c r="N13" s="127">
        <f t="shared" si="2"/>
        <v>1095.2719916079734</v>
      </c>
      <c r="O13" s="276">
        <f>N13 / Y228</f>
        <v>4.7044012826621218E-6</v>
      </c>
      <c r="P13" s="129">
        <f t="shared" si="3"/>
        <v>43810.879664318898</v>
      </c>
      <c r="Q13" s="286">
        <f>P13 / Y228*100</f>
        <v>1.8817605130648472E-2</v>
      </c>
      <c r="R13" s="130">
        <f t="shared" si="4"/>
        <v>0</v>
      </c>
      <c r="S13" s="286">
        <f t="shared" si="5"/>
        <v>1.8817605130648472E-2</v>
      </c>
      <c r="T13" s="121">
        <f t="shared" si="6"/>
        <v>1</v>
      </c>
      <c r="U13" s="121">
        <v>4</v>
      </c>
      <c r="V13" s="121">
        <v>1</v>
      </c>
      <c r="W13" s="128">
        <f t="shared" si="7"/>
        <v>0</v>
      </c>
      <c r="X13" s="128">
        <f t="shared" si="8"/>
        <v>4.7044012826621218E-6</v>
      </c>
      <c r="Y13" s="121"/>
      <c r="Z13" s="131">
        <f>_xll.BDH(C13,$Z$3,$D$1,$D$1)</f>
        <v>0.215</v>
      </c>
      <c r="AA13" s="131">
        <f t="shared" si="9"/>
        <v>-1.999999999999999E-2</v>
      </c>
      <c r="AB13" s="191">
        <f t="shared" si="10"/>
        <v>-9.302325581395344</v>
      </c>
      <c r="AC13" s="133">
        <v>350820</v>
      </c>
      <c r="AD13" s="134">
        <f>IF(D13 = D228,1,_xll.BDP(K13,$AD$3)*L13)</f>
        <v>1.6048500000000001</v>
      </c>
      <c r="AE13" s="301">
        <f>AA13*AC13*T13/AD13 / AF228</f>
        <v>-1.8716045866288434E-5</v>
      </c>
      <c r="AF13" s="136"/>
    </row>
    <row r="14" spans="1:35" s="118" customFormat="1" ht="12" customHeight="1" x14ac:dyDescent="0.2">
      <c r="A14" s="121"/>
      <c r="B14" s="121">
        <v>20633</v>
      </c>
      <c r="C14" s="121" t="s">
        <v>227</v>
      </c>
      <c r="D14" s="121" t="str">
        <f>_xll.BDP(C14,$D$3)</f>
        <v>AUD</v>
      </c>
      <c r="E14" s="121" t="s">
        <v>449</v>
      </c>
      <c r="F14" s="122">
        <f>_xll.BDP(C14,$F$3)</f>
        <v>26.29</v>
      </c>
      <c r="G14" s="122">
        <f>_xll.BDP(C14,$G$3)</f>
        <v>26.46</v>
      </c>
      <c r="H14" s="123">
        <f t="shared" si="0"/>
        <v>0.17000000000000171</v>
      </c>
      <c r="I14" s="124">
        <f t="shared" si="1"/>
        <v>0.6466337010270129</v>
      </c>
      <c r="J14" s="125">
        <v>-66131</v>
      </c>
      <c r="K14" s="121" t="str">
        <f>CONCATENATE(D228,D14, " Curncy")</f>
        <v>EURAUD Curncy</v>
      </c>
      <c r="L14" s="121">
        <f>IF(D14 = D228,1,_xll.BDP(K14,$L$3))</f>
        <v>1</v>
      </c>
      <c r="M14" s="264">
        <f>IF(D14 = D228,1,_xll.BDP(K14,$M$3)*L14)</f>
        <v>1.6015200000000001</v>
      </c>
      <c r="N14" s="127">
        <f t="shared" si="2"/>
        <v>-7019.7499875119338</v>
      </c>
      <c r="O14" s="276">
        <f>N14 / Y228</f>
        <v>-3.015115980162726E-5</v>
      </c>
      <c r="P14" s="129">
        <f t="shared" si="3"/>
        <v>-1092603.4392327289</v>
      </c>
      <c r="Q14" s="286">
        <f>P14 / Y228*100</f>
        <v>-0.46929393432414668</v>
      </c>
      <c r="R14" s="130">
        <f t="shared" si="4"/>
        <v>-0.46929393432414668</v>
      </c>
      <c r="S14" s="286">
        <f t="shared" si="5"/>
        <v>0</v>
      </c>
      <c r="T14" s="121">
        <f t="shared" si="6"/>
        <v>1</v>
      </c>
      <c r="U14" s="121">
        <v>0</v>
      </c>
      <c r="V14" s="121">
        <v>1</v>
      </c>
      <c r="W14" s="128">
        <f t="shared" si="7"/>
        <v>0</v>
      </c>
      <c r="X14" s="128">
        <f t="shared" si="8"/>
        <v>0</v>
      </c>
      <c r="Y14" s="121"/>
      <c r="Z14" s="131">
        <f>_xll.BDH(C14,$Z$3,$D$1,$D$1)</f>
        <v>26.56</v>
      </c>
      <c r="AA14" s="131">
        <f t="shared" si="9"/>
        <v>-0.26999999999999957</v>
      </c>
      <c r="AB14" s="191">
        <f t="shared" si="10"/>
        <v>-1.0165662650602394</v>
      </c>
      <c r="AC14" s="133">
        <v>-66131</v>
      </c>
      <c r="AD14" s="134">
        <f>IF(D14 = D228,1,_xll.BDP(K14,$AD$3)*L14)</f>
        <v>1.6048500000000001</v>
      </c>
      <c r="AE14" s="301">
        <f>AA14*AC14*T14/AD14 / AF228</f>
        <v>4.7628687628919407E-5</v>
      </c>
      <c r="AF14" s="136"/>
    </row>
    <row r="15" spans="1:35" s="118" customFormat="1" ht="12" customHeight="1" x14ac:dyDescent="0.2">
      <c r="A15" s="103" t="s">
        <v>1482</v>
      </c>
      <c r="B15" s="103"/>
      <c r="C15" s="103"/>
      <c r="D15" s="103"/>
      <c r="E15" s="103" t="s">
        <v>226</v>
      </c>
      <c r="F15" s="137"/>
      <c r="G15" s="137"/>
      <c r="H15" s="138"/>
      <c r="I15" s="139"/>
      <c r="J15" s="140"/>
      <c r="K15" s="103"/>
      <c r="L15" s="103"/>
      <c r="M15" s="265"/>
      <c r="N15" s="172">
        <f t="shared" ref="N15:S15" si="11" xml:space="preserve"> SUM(N5:N14)</f>
        <v>212938.60832209428</v>
      </c>
      <c r="O15" s="277">
        <f t="shared" si="11"/>
        <v>9.1461177661274456E-4</v>
      </c>
      <c r="P15" s="142">
        <f t="shared" si="11"/>
        <v>-10543558.725460814</v>
      </c>
      <c r="Q15" s="287">
        <f t="shared" si="11"/>
        <v>-4.528658778086859</v>
      </c>
      <c r="R15" s="143">
        <f t="shared" si="11"/>
        <v>-5.2431962113764401</v>
      </c>
      <c r="S15" s="287">
        <f t="shared" si="11"/>
        <v>0.71453743328958141</v>
      </c>
      <c r="T15" s="103"/>
      <c r="U15" s="103"/>
      <c r="V15" s="103"/>
      <c r="W15" s="144">
        <f xml:space="preserve"> SUM(W5:W14)</f>
        <v>7.6385469027058397E-4</v>
      </c>
      <c r="X15" s="144">
        <f xml:space="preserve"> SUM(X5:X14)</f>
        <v>1.8090824614378786E-4</v>
      </c>
      <c r="Y15" s="103"/>
      <c r="Z15" s="145"/>
      <c r="AA15" s="145"/>
      <c r="AB15" s="192"/>
      <c r="AC15" s="146"/>
      <c r="AD15" s="147"/>
      <c r="AE15" s="302">
        <f xml:space="preserve"> SUM(AE5:AE14)</f>
        <v>5.9546328027398952E-4</v>
      </c>
      <c r="AF15" s="185"/>
    </row>
    <row r="16" spans="1:35" s="118" customFormat="1" ht="12" customHeight="1" x14ac:dyDescent="0.2">
      <c r="A16" s="121"/>
      <c r="B16" s="121"/>
      <c r="C16" s="121"/>
      <c r="D16" s="121"/>
      <c r="E16" s="121"/>
      <c r="F16" s="122"/>
      <c r="G16" s="122"/>
      <c r="H16" s="123"/>
      <c r="I16" s="124"/>
      <c r="J16" s="125"/>
      <c r="K16" s="121"/>
      <c r="L16" s="121"/>
      <c r="M16" s="264"/>
      <c r="N16" s="127"/>
      <c r="O16" s="276"/>
      <c r="P16" s="129"/>
      <c r="Q16" s="286"/>
      <c r="R16" s="130"/>
      <c r="S16" s="286"/>
      <c r="T16" s="121"/>
      <c r="U16" s="121"/>
      <c r="V16" s="121"/>
      <c r="W16" s="128"/>
      <c r="X16" s="128"/>
      <c r="Y16" s="121"/>
      <c r="Z16" s="131"/>
      <c r="AA16" s="131"/>
      <c r="AB16" s="132"/>
      <c r="AC16" s="133"/>
      <c r="AD16" s="134"/>
      <c r="AE16" s="301"/>
      <c r="AF16" s="136"/>
    </row>
    <row r="17" spans="1:32" s="118" customFormat="1" ht="12" customHeight="1" x14ac:dyDescent="0.2">
      <c r="A17" s="121"/>
      <c r="B17" s="121">
        <v>2096</v>
      </c>
      <c r="C17" s="121" t="s">
        <v>225</v>
      </c>
      <c r="D17" s="121" t="str">
        <f>_xll.BDP(C17,$D$3)</f>
        <v>EUR</v>
      </c>
      <c r="E17" s="121" t="s">
        <v>345</v>
      </c>
      <c r="F17" s="122">
        <f>_xll.BDP(C17,$F$3)</f>
        <v>89.28</v>
      </c>
      <c r="G17" s="122">
        <f>_xll.BDP(C17,$G$3)</f>
        <v>87.69</v>
      </c>
      <c r="H17" s="123">
        <f>IF(OR(OR(G17="#N/A N/A",G17="#N/A Real Time"),OR(F17="#N/A N/A",F17="#N/A Real Time")),0,  G17 - F17)</f>
        <v>-1.5900000000000034</v>
      </c>
      <c r="I17" s="124">
        <f>IF(OR(F17=0,F17="#N/A N/A"),0,H17 / F17*100)</f>
        <v>-1.7809139784946275</v>
      </c>
      <c r="J17" s="125">
        <v>-22500</v>
      </c>
      <c r="K17" s="121" t="str">
        <f>CONCATENATE(D228,D17, " Curncy")</f>
        <v>EUREUR Curncy</v>
      </c>
      <c r="L17" s="121">
        <f>IF(D17 = D228,1,_xll.BDP(K17,$L$3))</f>
        <v>1</v>
      </c>
      <c r="M17" s="264">
        <f>IF(D17 = D228,1,_xll.BDP(K17,$M$3)*L17)</f>
        <v>1</v>
      </c>
      <c r="N17" s="127">
        <f>H17*J17*T17/M17</f>
        <v>35775.00000000008</v>
      </c>
      <c r="O17" s="276">
        <f>N17 / Y228</f>
        <v>1.5366042149964588E-4</v>
      </c>
      <c r="P17" s="129">
        <f>IF(J17=0,0,G17*J17*T17/M17)</f>
        <v>-1973025</v>
      </c>
      <c r="Q17" s="286">
        <f>P17 / Y228*100</f>
        <v>-0.84745172083672426</v>
      </c>
      <c r="R17" s="130">
        <f>IF(Q17&lt;0,Q17,0)</f>
        <v>-0.84745172083672426</v>
      </c>
      <c r="S17" s="286">
        <f>IF(Q17&gt;0,Q17,0)</f>
        <v>0</v>
      </c>
      <c r="T17" s="121">
        <f>IF(EXACT(D17,UPPER(D17)),1,0.01)/V17</f>
        <v>1</v>
      </c>
      <c r="U17" s="121">
        <v>0</v>
      </c>
      <c r="V17" s="121">
        <v>1</v>
      </c>
      <c r="W17" s="128">
        <f>IF(AND(Q17&lt;0,O17&gt;0),O17,0)</f>
        <v>1.5366042149964588E-4</v>
      </c>
      <c r="X17" s="128">
        <f>IF(AND(Q17&gt;0,O17&gt;0),O17,0)</f>
        <v>0</v>
      </c>
      <c r="Y17" s="121"/>
      <c r="Z17" s="131">
        <f>_xll.BDH(C17,$Z$3,$D$1,$D$1)</f>
        <v>86.92</v>
      </c>
      <c r="AA17" s="131">
        <f>IF(OR(OR(F17="#N/A N/A",F17="#N/A Real Time"),OR(Z17="#N/A N/A",Z17="#N/A Real Time")),0,  F17 - Z17)</f>
        <v>2.3599999999999994</v>
      </c>
      <c r="AB17" s="191">
        <f>IF(OR(Z17=0,Z17="#N/A N/A"),0,AA17 / Z17*100)</f>
        <v>2.7151403589507588</v>
      </c>
      <c r="AC17" s="133">
        <v>-22500</v>
      </c>
      <c r="AD17" s="134">
        <f>IF(D17 = D228,1,_xll.BDP(K17,$AD$3)*L17)</f>
        <v>1</v>
      </c>
      <c r="AE17" s="301">
        <f>AA17*AC17*T17/AD17 / AF228</f>
        <v>-2.2731533174734055E-4</v>
      </c>
      <c r="AF17" s="136"/>
    </row>
    <row r="18" spans="1:32" s="118" customFormat="1" ht="12" customHeight="1" x14ac:dyDescent="0.2">
      <c r="A18" s="121"/>
      <c r="B18" s="121">
        <v>23509</v>
      </c>
      <c r="C18" s="121" t="s">
        <v>428</v>
      </c>
      <c r="D18" s="121" t="str">
        <f>_xll.BDP(C18,$D$3)</f>
        <v>EUR</v>
      </c>
      <c r="E18" s="121" t="s">
        <v>429</v>
      </c>
      <c r="F18" s="122">
        <f>_xll.BDP(C18,$F$3)</f>
        <v>21.72</v>
      </c>
      <c r="G18" s="122">
        <f>_xll.BDP(C18,$G$3)</f>
        <v>21.76</v>
      </c>
      <c r="H18" s="123">
        <f>IF(OR(OR(G18="#N/A N/A",G18="#N/A Real Time"),OR(F18="#N/A N/A",F18="#N/A Real Time")),0,  G18 - F18)</f>
        <v>4.00000000000027E-2</v>
      </c>
      <c r="I18" s="124">
        <f>IF(OR(F18=0,F18="#N/A N/A"),0,H18 / F18*100)</f>
        <v>0.18416206261511373</v>
      </c>
      <c r="J18" s="125">
        <v>-41095</v>
      </c>
      <c r="K18" s="121" t="str">
        <f>CONCATENATE(D228,D18, " Curncy")</f>
        <v>EUREUR Curncy</v>
      </c>
      <c r="L18" s="121">
        <f>IF(D18 = D228,1,_xll.BDP(K18,$L$3))</f>
        <v>1</v>
      </c>
      <c r="M18" s="264">
        <f>IF(D18 = D228,1,_xll.BDP(K18,$M$3)*L18)</f>
        <v>1</v>
      </c>
      <c r="N18" s="127">
        <f>H18*J18*T18/M18</f>
        <v>-1643.8000000001109</v>
      </c>
      <c r="O18" s="276">
        <f>N18 / Y228</f>
        <v>-7.0604332875229737E-6</v>
      </c>
      <c r="P18" s="129">
        <f>IF(J18=0,0,G18*J18*T18/M18)</f>
        <v>-894227.20000000007</v>
      </c>
      <c r="Q18" s="286">
        <f>P18 / Y228*100</f>
        <v>-0.38408757084122386</v>
      </c>
      <c r="R18" s="130">
        <f>IF(Q18&lt;0,Q18,0)</f>
        <v>-0.38408757084122386</v>
      </c>
      <c r="S18" s="286">
        <f>IF(Q18&gt;0,Q18,0)</f>
        <v>0</v>
      </c>
      <c r="T18" s="121">
        <f>IF(EXACT(D18,UPPER(D18)),1,0.01)/V18</f>
        <v>1</v>
      </c>
      <c r="U18" s="121">
        <v>0</v>
      </c>
      <c r="V18" s="121">
        <v>1</v>
      </c>
      <c r="W18" s="128">
        <f>IF(AND(Q18&lt;0,O18&gt;0),O18,0)</f>
        <v>0</v>
      </c>
      <c r="X18" s="128">
        <f>IF(AND(Q18&gt;0,O18&gt;0),O18,0)</f>
        <v>0</v>
      </c>
      <c r="Y18" s="121"/>
      <c r="Z18" s="131">
        <f>_xll.BDH(C18,$Z$3,$D$1,$D$1)</f>
        <v>21.58</v>
      </c>
      <c r="AA18" s="131">
        <f>IF(OR(OR(F18="#N/A N/A",F18="#N/A Real Time"),OR(Z18="#N/A N/A",Z18="#N/A Real Time")),0,  F18 - Z18)</f>
        <v>0.14000000000000057</v>
      </c>
      <c r="AB18" s="191">
        <f>IF(OR(Z18=0,Z18="#N/A N/A"),0,AA18 / Z18*100)</f>
        <v>0.64874884151992851</v>
      </c>
      <c r="AC18" s="133">
        <v>-41095</v>
      </c>
      <c r="AD18" s="134">
        <f>IF(D18 = D228,1,_xll.BDP(K18,$AD$3)*L18)</f>
        <v>1</v>
      </c>
      <c r="AE18" s="301">
        <f>AA18*AC18*T18/AD18 / AF228</f>
        <v>-2.4629252319058002E-5</v>
      </c>
      <c r="AF18" s="136"/>
    </row>
    <row r="19" spans="1:32" s="118" customFormat="1" ht="12" customHeight="1" x14ac:dyDescent="0.2">
      <c r="A19" s="103" t="s">
        <v>1483</v>
      </c>
      <c r="B19" s="103"/>
      <c r="C19" s="103"/>
      <c r="D19" s="103"/>
      <c r="E19" s="103" t="s">
        <v>224</v>
      </c>
      <c r="F19" s="137"/>
      <c r="G19" s="137"/>
      <c r="H19" s="138"/>
      <c r="I19" s="139"/>
      <c r="J19" s="140"/>
      <c r="K19" s="103"/>
      <c r="L19" s="103"/>
      <c r="M19" s="265"/>
      <c r="N19" s="172">
        <f t="shared" ref="N19:S19" si="12" xml:space="preserve"> SUM(N16:N18)</f>
        <v>34131.199999999968</v>
      </c>
      <c r="O19" s="277">
        <f t="shared" si="12"/>
        <v>1.4659998821212291E-4</v>
      </c>
      <c r="P19" s="142">
        <f t="shared" si="12"/>
        <v>-2867252.2</v>
      </c>
      <c r="Q19" s="287">
        <f t="shared" si="12"/>
        <v>-1.2315392916779482</v>
      </c>
      <c r="R19" s="143">
        <f t="shared" si="12"/>
        <v>-1.2315392916779482</v>
      </c>
      <c r="S19" s="287">
        <f t="shared" si="12"/>
        <v>0</v>
      </c>
      <c r="T19" s="103"/>
      <c r="U19" s="103"/>
      <c r="V19" s="103"/>
      <c r="W19" s="144">
        <f xml:space="preserve"> SUM(W16:W18)</f>
        <v>1.5366042149964588E-4</v>
      </c>
      <c r="X19" s="144">
        <f xml:space="preserve"> SUM(X16:X18)</f>
        <v>0</v>
      </c>
      <c r="Y19" s="103"/>
      <c r="Z19" s="145"/>
      <c r="AA19" s="145"/>
      <c r="AB19" s="192"/>
      <c r="AC19" s="146"/>
      <c r="AD19" s="147"/>
      <c r="AE19" s="302">
        <f xml:space="preserve"> SUM(AE16:AE18)</f>
        <v>-2.5194458406639853E-4</v>
      </c>
      <c r="AF19" s="185"/>
    </row>
    <row r="20" spans="1:32" s="118" customFormat="1" ht="12" customHeight="1" x14ac:dyDescent="0.2">
      <c r="A20" s="121"/>
      <c r="B20" s="121"/>
      <c r="C20" s="121"/>
      <c r="D20" s="121"/>
      <c r="E20" s="121"/>
      <c r="F20" s="122"/>
      <c r="G20" s="122"/>
      <c r="H20" s="123"/>
      <c r="I20" s="124"/>
      <c r="J20" s="125"/>
      <c r="K20" s="121"/>
      <c r="L20" s="121"/>
      <c r="M20" s="264"/>
      <c r="N20" s="127"/>
      <c r="O20" s="276"/>
      <c r="P20" s="129"/>
      <c r="Q20" s="286"/>
      <c r="R20" s="130"/>
      <c r="S20" s="286"/>
      <c r="T20" s="121"/>
      <c r="U20" s="121"/>
      <c r="V20" s="121"/>
      <c r="W20" s="128"/>
      <c r="X20" s="128"/>
      <c r="Y20" s="121"/>
      <c r="Z20" s="131"/>
      <c r="AA20" s="131"/>
      <c r="AB20" s="132"/>
      <c r="AC20" s="133"/>
      <c r="AD20" s="134"/>
      <c r="AE20" s="301"/>
      <c r="AF20" s="136"/>
    </row>
    <row r="21" spans="1:32" s="118" customFormat="1" ht="12" customHeight="1" x14ac:dyDescent="0.2">
      <c r="A21" s="121"/>
      <c r="B21" s="121">
        <v>1895</v>
      </c>
      <c r="C21" s="121" t="s">
        <v>223</v>
      </c>
      <c r="D21" s="121" t="str">
        <f>_xll.BDP(C21,$D$3)</f>
        <v>BRL</v>
      </c>
      <c r="E21" s="121" t="s">
        <v>450</v>
      </c>
      <c r="F21" s="122">
        <f>_xll.BDP(C21,$F$3)</f>
        <v>33.93</v>
      </c>
      <c r="G21" s="122">
        <f>_xll.BDP(C21,$G$3)</f>
        <v>33.93</v>
      </c>
      <c r="H21" s="123">
        <f>IF(OR(OR(G21="#N/A N/A",G21="#N/A Real Time"),OR(F21="#N/A N/A",F21="#N/A Real Time")),0,  G21 - F21)</f>
        <v>0</v>
      </c>
      <c r="I21" s="124">
        <f>IF(OR(F21=0,F21="#N/A N/A"),0,H21 / F21*100)</f>
        <v>0</v>
      </c>
      <c r="J21" s="125">
        <v>1691400</v>
      </c>
      <c r="K21" s="121" t="str">
        <f>CONCATENATE(D228,D21, " Curncy")</f>
        <v>EURBRL Curncy</v>
      </c>
      <c r="L21" s="121">
        <f>IF(D21 = D228,1,_xll.BDP(K21,$L$3))</f>
        <v>1</v>
      </c>
      <c r="M21" s="264">
        <f>IF(D21 = D228,1,_xll.BDP(K21,$M$3)*L21)</f>
        <v>4.0765000000000002</v>
      </c>
      <c r="N21" s="127">
        <f>H21*J21*T21/M21</f>
        <v>0</v>
      </c>
      <c r="O21" s="276">
        <f>N21 / Y228</f>
        <v>0</v>
      </c>
      <c r="P21" s="129">
        <f>IF(J21=0,0,G21*J21*T21/M21)</f>
        <v>14078057.64749172</v>
      </c>
      <c r="Q21" s="286">
        <f>P21 / Y228*100</f>
        <v>6.0467932131652997</v>
      </c>
      <c r="R21" s="130">
        <f>IF(Q21&lt;0,Q21,0)</f>
        <v>0</v>
      </c>
      <c r="S21" s="286">
        <f>IF(Q21&gt;0,Q21,0)</f>
        <v>6.0467932131652997</v>
      </c>
      <c r="T21" s="121">
        <f>IF(EXACT(D21,UPPER(D21)),1,0.01)/V21</f>
        <v>1</v>
      </c>
      <c r="U21" s="121">
        <v>0</v>
      </c>
      <c r="V21" s="121">
        <v>1</v>
      </c>
      <c r="W21" s="128">
        <f>IF(AND(Q21&lt;0,O21&gt;0),O21,0)</f>
        <v>0</v>
      </c>
      <c r="X21" s="128">
        <f>IF(AND(Q21&gt;0,O21&gt;0),O21,0)</f>
        <v>0</v>
      </c>
      <c r="Y21" s="121"/>
      <c r="Z21" s="131">
        <f>_xll.BDH(C21,$Z$3,$D$1,$D$1)</f>
        <v>34.200000000000003</v>
      </c>
      <c r="AA21" s="131">
        <f>IF(OR(OR(F21="#N/A N/A",F21="#N/A Real Time"),OR(Z21="#N/A N/A",Z21="#N/A Real Time")),0,  F21 - Z21)</f>
        <v>-0.27000000000000313</v>
      </c>
      <c r="AB21" s="191">
        <f>IF(OR(Z21=0,Z21="#N/A N/A"),0,AA21 / Z21*100)</f>
        <v>-0.78947368421053532</v>
      </c>
      <c r="AC21" s="133">
        <v>1691400</v>
      </c>
      <c r="AD21" s="134">
        <f>IF(D21 = D228,1,_xll.BDP(K21,$AD$3)*L21)</f>
        <v>4.0765000000000002</v>
      </c>
      <c r="AE21" s="301">
        <f>AA21*AC21*T21/AD21 / AF228</f>
        <v>-4.7957534872361383E-4</v>
      </c>
      <c r="AF21" s="136"/>
    </row>
    <row r="22" spans="1:32" s="118" customFormat="1" ht="12" customHeight="1" x14ac:dyDescent="0.2">
      <c r="A22" s="103" t="s">
        <v>1484</v>
      </c>
      <c r="B22" s="103"/>
      <c r="C22" s="103"/>
      <c r="D22" s="103"/>
      <c r="E22" s="103" t="s">
        <v>222</v>
      </c>
      <c r="F22" s="137"/>
      <c r="G22" s="137"/>
      <c r="H22" s="138"/>
      <c r="I22" s="139"/>
      <c r="J22" s="140"/>
      <c r="K22" s="103"/>
      <c r="L22" s="103"/>
      <c r="M22" s="265"/>
      <c r="N22" s="172">
        <f t="shared" ref="N22:S22" si="13" xml:space="preserve"> SUM(N20:N21)</f>
        <v>0</v>
      </c>
      <c r="O22" s="277">
        <f t="shared" si="13"/>
        <v>0</v>
      </c>
      <c r="P22" s="142">
        <f t="shared" si="13"/>
        <v>14078057.64749172</v>
      </c>
      <c r="Q22" s="287">
        <f t="shared" si="13"/>
        <v>6.0467932131652997</v>
      </c>
      <c r="R22" s="143">
        <f t="shared" si="13"/>
        <v>0</v>
      </c>
      <c r="S22" s="287">
        <f t="shared" si="13"/>
        <v>6.0467932131652997</v>
      </c>
      <c r="T22" s="103"/>
      <c r="U22" s="103"/>
      <c r="V22" s="103"/>
      <c r="W22" s="144">
        <f xml:space="preserve"> SUM(W20:W21)</f>
        <v>0</v>
      </c>
      <c r="X22" s="144">
        <f xml:space="preserve"> SUM(X20:X21)</f>
        <v>0</v>
      </c>
      <c r="Y22" s="103"/>
      <c r="Z22" s="145"/>
      <c r="AA22" s="145"/>
      <c r="AB22" s="192"/>
      <c r="AC22" s="146"/>
      <c r="AD22" s="147"/>
      <c r="AE22" s="302">
        <f xml:space="preserve"> SUM(AE20:AE21)</f>
        <v>-4.7957534872361383E-4</v>
      </c>
      <c r="AF22" s="185"/>
    </row>
    <row r="23" spans="1:32" s="118" customFormat="1" ht="12" customHeight="1" x14ac:dyDescent="0.2">
      <c r="A23" s="121"/>
      <c r="B23" s="121"/>
      <c r="C23" s="121"/>
      <c r="D23" s="121"/>
      <c r="E23" s="121"/>
      <c r="F23" s="122"/>
      <c r="G23" s="122"/>
      <c r="H23" s="123"/>
      <c r="I23" s="124"/>
      <c r="J23" s="125"/>
      <c r="K23" s="121"/>
      <c r="L23" s="121"/>
      <c r="M23" s="264"/>
      <c r="N23" s="127"/>
      <c r="O23" s="276"/>
      <c r="P23" s="129"/>
      <c r="Q23" s="286"/>
      <c r="R23" s="130"/>
      <c r="S23" s="286"/>
      <c r="T23" s="121"/>
      <c r="U23" s="121"/>
      <c r="V23" s="121"/>
      <c r="W23" s="128"/>
      <c r="X23" s="128"/>
      <c r="Y23" s="121"/>
      <c r="Z23" s="131"/>
      <c r="AA23" s="131"/>
      <c r="AB23" s="132"/>
      <c r="AC23" s="133"/>
      <c r="AD23" s="134"/>
      <c r="AE23" s="301"/>
      <c r="AF23" s="136"/>
    </row>
    <row r="24" spans="1:32" s="118" customFormat="1" ht="12" customHeight="1" x14ac:dyDescent="0.2">
      <c r="A24" s="121"/>
      <c r="B24" s="121">
        <v>27963</v>
      </c>
      <c r="C24" s="121" t="s">
        <v>1407</v>
      </c>
      <c r="D24" s="121" t="str">
        <f>_xll.BDP(C24,$D$3)</f>
        <v>CAD</v>
      </c>
      <c r="E24" s="121" t="s">
        <v>1408</v>
      </c>
      <c r="F24" s="122">
        <f>_xll.BDP(C24,$F$3)</f>
        <v>33.64</v>
      </c>
      <c r="G24" s="122">
        <f>_xll.BDP(C24,$G$3)</f>
        <v>33.64</v>
      </c>
      <c r="H24" s="123">
        <f>IF(OR(OR(G24="#N/A N/A",G24="#N/A Real Time"),OR(F24="#N/A N/A",F24="#N/A Real Time")),0,  G24 - F24)</f>
        <v>0</v>
      </c>
      <c r="I24" s="124">
        <f>IF(OR(F24=0,F24="#N/A N/A"),0,H24 / F24*100)</f>
        <v>0</v>
      </c>
      <c r="J24" s="125">
        <v>-198000</v>
      </c>
      <c r="K24" s="121" t="str">
        <f>CONCATENATE(D228,D24, " Curncy")</f>
        <v>EURCAD Curncy</v>
      </c>
      <c r="L24" s="121">
        <f>IF(D24 = D228,1,_xll.BDP(K24,$L$3))</f>
        <v>1</v>
      </c>
      <c r="M24" s="264">
        <f>IF(D24 = D228,1,_xll.BDP(K24,$M$3)*L24)</f>
        <v>1.58718</v>
      </c>
      <c r="N24" s="127">
        <f>H24*J24*T24/M24</f>
        <v>0</v>
      </c>
      <c r="O24" s="276">
        <f>N24 / Y228</f>
        <v>0</v>
      </c>
      <c r="P24" s="129">
        <f>IF(J24=0,0,G24*J24*T24/M24)</f>
        <v>-4196575.0576494159</v>
      </c>
      <c r="Q24" s="286">
        <f>P24 / Y228*100</f>
        <v>-1.8025087133845101</v>
      </c>
      <c r="R24" s="130">
        <f>IF(Q24&lt;0,Q24,0)</f>
        <v>-1.8025087133845101</v>
      </c>
      <c r="S24" s="286">
        <f>IF(Q24&gt;0,Q24,0)</f>
        <v>0</v>
      </c>
      <c r="T24" s="121">
        <f>IF(EXACT(D24,UPPER(D24)),1,0.01)/V24</f>
        <v>1</v>
      </c>
      <c r="U24" s="121">
        <v>0</v>
      </c>
      <c r="V24" s="121">
        <v>1</v>
      </c>
      <c r="W24" s="128">
        <f>IF(AND(Q24&lt;0,O24&gt;0),O24,0)</f>
        <v>0</v>
      </c>
      <c r="X24" s="128">
        <f>IF(AND(Q24&gt;0,O24&gt;0),O24,0)</f>
        <v>0</v>
      </c>
      <c r="Y24" s="121"/>
      <c r="Z24" s="131">
        <f>_xll.BDH(C24,$Z$3,$D$1,$D$1)</f>
        <v>33.31</v>
      </c>
      <c r="AA24" s="131">
        <f>IF(OR(OR(F24="#N/A N/A",F24="#N/A Real Time"),OR(Z24="#N/A N/A",Z24="#N/A Real Time")),0,  F24 - Z24)</f>
        <v>0.32999999999999829</v>
      </c>
      <c r="AB24" s="191">
        <f>IF(OR(Z24=0,Z24="#N/A N/A"),0,AA24 / Z24*100)</f>
        <v>0.99069348543980273</v>
      </c>
      <c r="AC24" s="133">
        <v>-198000</v>
      </c>
      <c r="AD24" s="134">
        <f>IF(D24 = D228,1,_xll.BDP(K24,$AD$3)*L24)</f>
        <v>1.58772</v>
      </c>
      <c r="AE24" s="301">
        <f>AA24*AC24*T24/AD24 / AF228</f>
        <v>-1.7617302932268768E-4</v>
      </c>
      <c r="AF24" s="136"/>
    </row>
    <row r="25" spans="1:32" s="118" customFormat="1" ht="12" customHeight="1" x14ac:dyDescent="0.2">
      <c r="A25" s="121"/>
      <c r="B25" s="121">
        <v>23263</v>
      </c>
      <c r="C25" s="121" t="s">
        <v>220</v>
      </c>
      <c r="D25" s="121" t="str">
        <f>_xll.BDP(C25,$D$3)</f>
        <v>CAD</v>
      </c>
      <c r="E25" s="121" t="s">
        <v>426</v>
      </c>
      <c r="F25" s="122">
        <f>_xll.BDP(C25,$F$3)</f>
        <v>3.87</v>
      </c>
      <c r="G25" s="122">
        <f>_xll.BDP(C25,$G$3)</f>
        <v>3.87</v>
      </c>
      <c r="H25" s="123">
        <f>IF(OR(OR(G25="#N/A N/A",G25="#N/A Real Time"),OR(F25="#N/A N/A",F25="#N/A Real Time")),0,  G25 - F25)</f>
        <v>0</v>
      </c>
      <c r="I25" s="124">
        <f>IF(OR(F25=0,F25="#N/A N/A"),0,H25 / F25*100)</f>
        <v>0</v>
      </c>
      <c r="J25" s="125">
        <v>-800280</v>
      </c>
      <c r="K25" s="121" t="str">
        <f>CONCATENATE(D228,D25, " Curncy")</f>
        <v>EURCAD Curncy</v>
      </c>
      <c r="L25" s="121">
        <f>IF(D25 = D228,1,_xll.BDP(K25,$L$3))</f>
        <v>1</v>
      </c>
      <c r="M25" s="264">
        <f>IF(D25 = D228,1,_xll.BDP(K25,$M$3)*L25)</f>
        <v>1.58718</v>
      </c>
      <c r="N25" s="127">
        <f>H25*J25*T25/M25</f>
        <v>0</v>
      </c>
      <c r="O25" s="276">
        <f>N25 / Y228</f>
        <v>0</v>
      </c>
      <c r="P25" s="129">
        <f>IF(J25=0,0,G25*J25*T25/M25)</f>
        <v>-1951312.13850981</v>
      </c>
      <c r="Q25" s="286">
        <f>P25 / Y228*100</f>
        <v>-0.83812563432786058</v>
      </c>
      <c r="R25" s="130">
        <f>IF(Q25&lt;0,Q25,0)</f>
        <v>-0.83812563432786058</v>
      </c>
      <c r="S25" s="286">
        <f>IF(Q25&gt;0,Q25,0)</f>
        <v>0</v>
      </c>
      <c r="T25" s="121">
        <f>IF(EXACT(D25,UPPER(D25)),1,0.01)/V25</f>
        <v>1</v>
      </c>
      <c r="U25" s="121">
        <v>0</v>
      </c>
      <c r="V25" s="121">
        <v>1</v>
      </c>
      <c r="W25" s="128">
        <f>IF(AND(Q25&lt;0,O25&gt;0),O25,0)</f>
        <v>0</v>
      </c>
      <c r="X25" s="128">
        <f>IF(AND(Q25&gt;0,O25&gt;0),O25,0)</f>
        <v>0</v>
      </c>
      <c r="Y25" s="121"/>
      <c r="Z25" s="131">
        <f>_xll.BDH(C25,$Z$3,$D$1,$D$1)</f>
        <v>4.2</v>
      </c>
      <c r="AA25" s="131">
        <f>IF(OR(OR(F25="#N/A N/A",F25="#N/A Real Time"),OR(Z25="#N/A N/A",Z25="#N/A Real Time")),0,  F25 - Z25)</f>
        <v>-0.33000000000000007</v>
      </c>
      <c r="AB25" s="191">
        <f>IF(OR(Z25=0,Z25="#N/A N/A"),0,AA25 / Z25*100)</f>
        <v>-7.8571428571428585</v>
      </c>
      <c r="AC25" s="133">
        <v>-800280</v>
      </c>
      <c r="AD25" s="134">
        <f>IF(D25 = D228,1,_xll.BDP(K25,$AD$3)*L25)</f>
        <v>1.58772</v>
      </c>
      <c r="AE25" s="301">
        <f>AA25*AC25*T25/AD25 / AF228</f>
        <v>7.1205935306243055E-4</v>
      </c>
      <c r="AF25" s="136"/>
    </row>
    <row r="26" spans="1:32" s="118" customFormat="1" ht="12" customHeight="1" x14ac:dyDescent="0.2">
      <c r="A26" s="103" t="s">
        <v>1485</v>
      </c>
      <c r="B26" s="103"/>
      <c r="C26" s="103"/>
      <c r="D26" s="103"/>
      <c r="E26" s="103" t="s">
        <v>219</v>
      </c>
      <c r="F26" s="137"/>
      <c r="G26" s="137"/>
      <c r="H26" s="138"/>
      <c r="I26" s="139"/>
      <c r="J26" s="140"/>
      <c r="K26" s="103"/>
      <c r="L26" s="103"/>
      <c r="M26" s="265"/>
      <c r="N26" s="172">
        <f t="shared" ref="N26:S26" si="14" xml:space="preserve"> SUM(N23:N25)</f>
        <v>0</v>
      </c>
      <c r="O26" s="277">
        <f t="shared" si="14"/>
        <v>0</v>
      </c>
      <c r="P26" s="142">
        <f t="shared" si="14"/>
        <v>-6147887.1961592259</v>
      </c>
      <c r="Q26" s="287">
        <f t="shared" si="14"/>
        <v>-2.6406343477123708</v>
      </c>
      <c r="R26" s="143">
        <f t="shared" si="14"/>
        <v>-2.6406343477123708</v>
      </c>
      <c r="S26" s="287">
        <f t="shared" si="14"/>
        <v>0</v>
      </c>
      <c r="T26" s="103"/>
      <c r="U26" s="103"/>
      <c r="V26" s="103"/>
      <c r="W26" s="144">
        <f xml:space="preserve"> SUM(W23:W25)</f>
        <v>0</v>
      </c>
      <c r="X26" s="144">
        <f xml:space="preserve"> SUM(X23:X25)</f>
        <v>0</v>
      </c>
      <c r="Y26" s="103"/>
      <c r="Z26" s="145"/>
      <c r="AA26" s="145"/>
      <c r="AB26" s="192"/>
      <c r="AC26" s="146"/>
      <c r="AD26" s="147"/>
      <c r="AE26" s="302">
        <f xml:space="preserve"> SUM(AE23:AE25)</f>
        <v>5.3588632373974287E-4</v>
      </c>
      <c r="AF26" s="185"/>
    </row>
    <row r="27" spans="1:32" s="118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4"/>
      <c r="N27" s="127"/>
      <c r="O27" s="276"/>
      <c r="P27" s="129"/>
      <c r="Q27" s="286"/>
      <c r="R27" s="130"/>
      <c r="S27" s="286"/>
      <c r="T27" s="121"/>
      <c r="U27" s="121"/>
      <c r="V27" s="121"/>
      <c r="W27" s="128"/>
      <c r="X27" s="128"/>
      <c r="Y27" s="121"/>
      <c r="Z27" s="131"/>
      <c r="AA27" s="131"/>
      <c r="AB27" s="132"/>
      <c r="AC27" s="133"/>
      <c r="AD27" s="134"/>
      <c r="AE27" s="301"/>
      <c r="AF27" s="136"/>
    </row>
    <row r="28" spans="1:32" s="118" customFormat="1" ht="12" customHeight="1" x14ac:dyDescent="0.2">
      <c r="A28" s="121"/>
      <c r="B28" s="121">
        <v>27226</v>
      </c>
      <c r="C28" s="121" t="s">
        <v>216</v>
      </c>
      <c r="D28" s="121" t="str">
        <f>_xll.BDP(C28,$D$3)</f>
        <v>DKK</v>
      </c>
      <c r="E28" s="121" t="s">
        <v>346</v>
      </c>
      <c r="F28" s="122">
        <f>_xll.BDP(C28,$F$3)</f>
        <v>136.4</v>
      </c>
      <c r="G28" s="122">
        <f>_xll.BDP(C28,$G$3)</f>
        <v>135.6</v>
      </c>
      <c r="H28" s="123">
        <f>IF(OR(OR(G28="#N/A N/A",G28="#N/A Real Time"),OR(F28="#N/A N/A",F28="#N/A Real Time")),0,  G28 - F28)</f>
        <v>-0.80000000000001137</v>
      </c>
      <c r="I28" s="124">
        <f>IF(OR(F28=0,F28="#N/A N/A"),0,H28 / F28*100)</f>
        <v>-0.58651026392962713</v>
      </c>
      <c r="J28" s="125">
        <v>-36004</v>
      </c>
      <c r="K28" s="121" t="str">
        <f>CONCATENATE(D228,D28, " Curncy")</f>
        <v>EURDKK Curncy</v>
      </c>
      <c r="L28" s="121">
        <f>IF(D28 = D228,1,_xll.BDP(K28,$L$3))</f>
        <v>1</v>
      </c>
      <c r="M28" s="264">
        <f>IF(D28 = D228,1,_xll.BDP(K28,$M$3)*L28)</f>
        <v>7.4485999999999999</v>
      </c>
      <c r="N28" s="127">
        <f>H28*J28*T28/M28</f>
        <v>3866.9280133179936</v>
      </c>
      <c r="O28" s="276">
        <f>N28 / Y228</f>
        <v>1.6609190452417325E-5</v>
      </c>
      <c r="P28" s="129">
        <f>IF(J28=0,0,G28*J28*T28/M28)</f>
        <v>-655444.29825739062</v>
      </c>
      <c r="Q28" s="286">
        <f>P28 / Y228*100</f>
        <v>-0.28152577816846969</v>
      </c>
      <c r="R28" s="130">
        <f>IF(Q28&lt;0,Q28,0)</f>
        <v>-0.28152577816846969</v>
      </c>
      <c r="S28" s="286">
        <f>IF(Q28&gt;0,Q28,0)</f>
        <v>0</v>
      </c>
      <c r="T28" s="121">
        <f>IF(EXACT(D28,UPPER(D28)),1,0.01)/V28</f>
        <v>1</v>
      </c>
      <c r="U28" s="121">
        <v>0</v>
      </c>
      <c r="V28" s="121">
        <v>1</v>
      </c>
      <c r="W28" s="128">
        <f>IF(AND(Q28&lt;0,O28&gt;0),O28,0)</f>
        <v>1.6609190452417325E-5</v>
      </c>
      <c r="X28" s="128">
        <f>IF(AND(Q28&gt;0,O28&gt;0),O28,0)</f>
        <v>0</v>
      </c>
      <c r="Y28" s="121"/>
      <c r="Z28" s="131">
        <f>_xll.BDH(C28,$Z$3,$D$1,$D$1)</f>
        <v>133.5</v>
      </c>
      <c r="AA28" s="131">
        <f>IF(OR(OR(F28="#N/A N/A",F28="#N/A Real Time"),OR(Z28="#N/A N/A",Z28="#N/A Real Time")),0,  F28 - Z28)</f>
        <v>2.9000000000000057</v>
      </c>
      <c r="AB28" s="191">
        <f>IF(OR(Z28=0,Z28="#N/A N/A"),0,AA28 / Z28*100)</f>
        <v>2.172284644194761</v>
      </c>
      <c r="AC28" s="133">
        <v>-36004</v>
      </c>
      <c r="AD28" s="134">
        <f>IF(D28 = D228,1,_xll.BDP(K28,$AD$3)*L28)</f>
        <v>7.4512999999999998</v>
      </c>
      <c r="AE28" s="301">
        <f>AA28*AC28*T28/AD28 / AF228</f>
        <v>-5.9986138978240399E-5</v>
      </c>
      <c r="AF28" s="136"/>
    </row>
    <row r="29" spans="1:32" s="118" customFormat="1" ht="12" customHeight="1" x14ac:dyDescent="0.2">
      <c r="A29" s="103" t="s">
        <v>1486</v>
      </c>
      <c r="B29" s="103"/>
      <c r="C29" s="103"/>
      <c r="D29" s="103"/>
      <c r="E29" s="103" t="s">
        <v>214</v>
      </c>
      <c r="F29" s="137"/>
      <c r="G29" s="137"/>
      <c r="H29" s="138"/>
      <c r="I29" s="139"/>
      <c r="J29" s="140"/>
      <c r="K29" s="103"/>
      <c r="L29" s="103"/>
      <c r="M29" s="265"/>
      <c r="N29" s="172">
        <f t="shared" ref="N29:S29" si="15" xml:space="preserve"> SUM(N27:N28)</f>
        <v>3866.9280133179936</v>
      </c>
      <c r="O29" s="277">
        <f t="shared" si="15"/>
        <v>1.6609190452417325E-5</v>
      </c>
      <c r="P29" s="142">
        <f t="shared" si="15"/>
        <v>-655444.29825739062</v>
      </c>
      <c r="Q29" s="287">
        <f t="shared" si="15"/>
        <v>-0.28152577816846969</v>
      </c>
      <c r="R29" s="143">
        <f t="shared" si="15"/>
        <v>-0.28152577816846969</v>
      </c>
      <c r="S29" s="287">
        <f t="shared" si="15"/>
        <v>0</v>
      </c>
      <c r="T29" s="103"/>
      <c r="U29" s="103"/>
      <c r="V29" s="103"/>
      <c r="W29" s="144">
        <f xml:space="preserve"> SUM(W27:W28)</f>
        <v>1.6609190452417325E-5</v>
      </c>
      <c r="X29" s="144">
        <f xml:space="preserve"> SUM(X27:X28)</f>
        <v>0</v>
      </c>
      <c r="Y29" s="103"/>
      <c r="Z29" s="145"/>
      <c r="AA29" s="145"/>
      <c r="AB29" s="192"/>
      <c r="AC29" s="146"/>
      <c r="AD29" s="147"/>
      <c r="AE29" s="302">
        <f xml:space="preserve"> SUM(AE27:AE28)</f>
        <v>-5.9986138978240399E-5</v>
      </c>
      <c r="AF29" s="185"/>
    </row>
    <row r="30" spans="1:32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30"/>
      <c r="S30" s="286"/>
      <c r="T30" s="121"/>
      <c r="U30" s="121"/>
      <c r="V30" s="121"/>
      <c r="W30" s="128"/>
      <c r="X30" s="128"/>
      <c r="Y30" s="121"/>
      <c r="Z30" s="131"/>
      <c r="AA30" s="131"/>
      <c r="AB30" s="132"/>
      <c r="AC30" s="133"/>
      <c r="AD30" s="134"/>
      <c r="AE30" s="301"/>
      <c r="AF30" s="136"/>
    </row>
    <row r="31" spans="1:32" s="118" customFormat="1" ht="12" customHeight="1" x14ac:dyDescent="0.2">
      <c r="A31" s="121"/>
      <c r="B31" s="121">
        <v>3050</v>
      </c>
      <c r="C31" s="121" t="s">
        <v>213</v>
      </c>
      <c r="D31" s="121" t="str">
        <f>_xll.BDP(C31,$D$3)</f>
        <v>EUR</v>
      </c>
      <c r="E31" s="121" t="s">
        <v>425</v>
      </c>
      <c r="F31" s="122">
        <f>_xll.BDP(C31,$F$3)</f>
        <v>25.61</v>
      </c>
      <c r="G31" s="122">
        <f>_xll.BDP(C31,$G$3)</f>
        <v>25.24</v>
      </c>
      <c r="H31" s="123">
        <f>IF(OR(OR(G31="#N/A N/A",G31="#N/A Real Time"),OR(F31="#N/A N/A",F31="#N/A Real Time")),0,  G31 - F31)</f>
        <v>-0.37000000000000099</v>
      </c>
      <c r="I31" s="124">
        <f>IF(OR(F31=0,F31="#N/A N/A"),0,H31 / F31*100)</f>
        <v>-1.4447481452557633</v>
      </c>
      <c r="J31" s="125">
        <v>-89775</v>
      </c>
      <c r="K31" s="121" t="str">
        <f>CONCATENATE(D228,D31, " Curncy")</f>
        <v>EUREUR Curncy</v>
      </c>
      <c r="L31" s="121">
        <f>IF(D31 = D228,1,_xll.BDP(K31,$L$3))</f>
        <v>1</v>
      </c>
      <c r="M31" s="264">
        <f>IF(D31 = D228,1,_xll.BDP(K31,$M$3)*L31)</f>
        <v>1</v>
      </c>
      <c r="N31" s="127">
        <f>H31*J31*T31/M31</f>
        <v>33216.750000000087</v>
      </c>
      <c r="O31" s="276">
        <f>N31 / Y228</f>
        <v>1.4267225173580334E-4</v>
      </c>
      <c r="P31" s="129">
        <f>IF(J31=0,0,G31*J31*T31/M31)</f>
        <v>-2265921</v>
      </c>
      <c r="Q31" s="286">
        <f>P31 / Y228*100</f>
        <v>-0.97325611724639638</v>
      </c>
      <c r="R31" s="130">
        <f>IF(Q31&lt;0,Q31,0)</f>
        <v>-0.97325611724639638</v>
      </c>
      <c r="S31" s="286">
        <f>IF(Q31&gt;0,Q31,0)</f>
        <v>0</v>
      </c>
      <c r="T31" s="121">
        <f>IF(EXACT(D31,UPPER(D31)),1,0.01)/V31</f>
        <v>1</v>
      </c>
      <c r="U31" s="121">
        <v>0</v>
      </c>
      <c r="V31" s="121">
        <v>1</v>
      </c>
      <c r="W31" s="128">
        <f>IF(AND(Q31&lt;0,O31&gt;0),O31,0)</f>
        <v>1.4267225173580334E-4</v>
      </c>
      <c r="X31" s="128">
        <f>IF(AND(Q31&gt;0,O31&gt;0),O31,0)</f>
        <v>0</v>
      </c>
      <c r="Y31" s="121"/>
      <c r="Z31" s="131">
        <f>_xll.BDH(C31,$Z$3,$D$1,$D$1)</f>
        <v>24.79</v>
      </c>
      <c r="AA31" s="131">
        <f>IF(OR(OR(F31="#N/A N/A",F31="#N/A Real Time"),OR(Z31="#N/A N/A",Z31="#N/A Real Time")),0,  F31 - Z31)</f>
        <v>0.82000000000000028</v>
      </c>
      <c r="AB31" s="191">
        <f>IF(OR(Z31=0,Z31="#N/A N/A"),0,AA31 / Z31*100)</f>
        <v>3.3077853973376379</v>
      </c>
      <c r="AC31" s="133">
        <v>-89775</v>
      </c>
      <c r="AD31" s="134">
        <f>IF(D31 = D228,1,_xll.BDP(K31,$AD$3)*L31)</f>
        <v>1</v>
      </c>
      <c r="AE31" s="301">
        <f>AA31*AC31*T31/AD31 / AF228</f>
        <v>-3.1513995864870732E-4</v>
      </c>
      <c r="AF31" s="136"/>
    </row>
    <row r="32" spans="1:32" s="118" customFormat="1" ht="12" customHeight="1" x14ac:dyDescent="0.2">
      <c r="A32" s="121"/>
      <c r="B32" s="121">
        <v>6510</v>
      </c>
      <c r="C32" s="121" t="s">
        <v>212</v>
      </c>
      <c r="D32" s="121" t="str">
        <f>_xll.BDP(C32,$D$3)</f>
        <v>EUR</v>
      </c>
      <c r="E32" s="121" t="s">
        <v>424</v>
      </c>
      <c r="F32" s="122">
        <f>_xll.BDP(C32,$F$3)</f>
        <v>36.9</v>
      </c>
      <c r="G32" s="122">
        <f>_xll.BDP(C32,$G$3)</f>
        <v>36.31</v>
      </c>
      <c r="H32" s="123">
        <f>IF(OR(OR(G32="#N/A N/A",G32="#N/A Real Time"),OR(F32="#N/A N/A",F32="#N/A Real Time")),0,  G32 - F32)</f>
        <v>-0.58999999999999631</v>
      </c>
      <c r="I32" s="124">
        <f>IF(OR(F32=0,F32="#N/A N/A"),0,H32 / F32*100)</f>
        <v>-1.5989159891598814</v>
      </c>
      <c r="J32" s="125">
        <v>-51700</v>
      </c>
      <c r="K32" s="121" t="str">
        <f>CONCATENATE(D228,D32, " Curncy")</f>
        <v>EUREUR Curncy</v>
      </c>
      <c r="L32" s="121">
        <f>IF(D32 = D228,1,_xll.BDP(K32,$L$3))</f>
        <v>1</v>
      </c>
      <c r="M32" s="264">
        <f>IF(D32 = D228,1,_xll.BDP(K32,$M$3)*L32)</f>
        <v>1</v>
      </c>
      <c r="N32" s="127">
        <f>H32*J32*T32/M32</f>
        <v>30502.999999999807</v>
      </c>
      <c r="O32" s="276">
        <f>N32 / Y228</f>
        <v>1.3101617993022105E-4</v>
      </c>
      <c r="P32" s="129">
        <f>IF(J32=0,0,G32*J32*T32/M32)</f>
        <v>-1877227.0000000002</v>
      </c>
      <c r="Q32" s="286">
        <f>P32 / Y228*100</f>
        <v>-0.80630465987565381</v>
      </c>
      <c r="R32" s="130">
        <f>IF(Q32&lt;0,Q32,0)</f>
        <v>-0.80630465987565381</v>
      </c>
      <c r="S32" s="286">
        <f>IF(Q32&gt;0,Q32,0)</f>
        <v>0</v>
      </c>
      <c r="T32" s="121">
        <f>IF(EXACT(D32,UPPER(D32)),1,0.01)/V32</f>
        <v>1</v>
      </c>
      <c r="U32" s="121">
        <v>0</v>
      </c>
      <c r="V32" s="121">
        <v>1</v>
      </c>
      <c r="W32" s="128">
        <f>IF(AND(Q32&lt;0,O32&gt;0),O32,0)</f>
        <v>1.3101617993022105E-4</v>
      </c>
      <c r="X32" s="128">
        <f>IF(AND(Q32&gt;0,O32&gt;0),O32,0)</f>
        <v>0</v>
      </c>
      <c r="Y32" s="121"/>
      <c r="Z32" s="131">
        <f>_xll.BDH(C32,$Z$3,$D$1,$D$1)</f>
        <v>35.93</v>
      </c>
      <c r="AA32" s="131">
        <f>IF(OR(OR(F32="#N/A N/A",F32="#N/A Real Time"),OR(Z32="#N/A N/A",Z32="#N/A Real Time")),0,  F32 - Z32)</f>
        <v>0.96999999999999886</v>
      </c>
      <c r="AB32" s="191">
        <f>IF(OR(Z32=0,Z32="#N/A N/A"),0,AA32 / Z32*100)</f>
        <v>2.699693849151124</v>
      </c>
      <c r="AC32" s="133">
        <v>-51700</v>
      </c>
      <c r="AD32" s="134">
        <f>IF(D32 = D228,1,_xll.BDP(K32,$AD$3)*L32)</f>
        <v>1</v>
      </c>
      <c r="AE32" s="301">
        <f>AA32*AC32*T32/AD32 / AF228</f>
        <v>-2.1468242131445143E-4</v>
      </c>
      <c r="AF32" s="136"/>
    </row>
    <row r="33" spans="1:32" s="118" customFormat="1" ht="12" customHeight="1" x14ac:dyDescent="0.2">
      <c r="A33" s="103" t="s">
        <v>1487</v>
      </c>
      <c r="B33" s="103"/>
      <c r="C33" s="103"/>
      <c r="D33" s="103"/>
      <c r="E33" s="103" t="s">
        <v>211</v>
      </c>
      <c r="F33" s="137"/>
      <c r="G33" s="137"/>
      <c r="H33" s="138"/>
      <c r="I33" s="139"/>
      <c r="J33" s="140"/>
      <c r="K33" s="103"/>
      <c r="L33" s="103"/>
      <c r="M33" s="265"/>
      <c r="N33" s="172">
        <f t="shared" ref="N33:S33" si="16" xml:space="preserve"> SUM(N30:N32)</f>
        <v>63719.749999999898</v>
      </c>
      <c r="O33" s="277">
        <f t="shared" si="16"/>
        <v>2.7368843166602439E-4</v>
      </c>
      <c r="P33" s="142">
        <f t="shared" si="16"/>
        <v>-4143148</v>
      </c>
      <c r="Q33" s="287">
        <f t="shared" si="16"/>
        <v>-1.7795607771220503</v>
      </c>
      <c r="R33" s="143">
        <f t="shared" si="16"/>
        <v>-1.7795607771220503</v>
      </c>
      <c r="S33" s="287">
        <f t="shared" si="16"/>
        <v>0</v>
      </c>
      <c r="T33" s="103"/>
      <c r="U33" s="103"/>
      <c r="V33" s="103"/>
      <c r="W33" s="144">
        <f xml:space="preserve"> SUM(W30:W32)</f>
        <v>2.7368843166602439E-4</v>
      </c>
      <c r="X33" s="144">
        <f xml:space="preserve"> SUM(X30:X32)</f>
        <v>0</v>
      </c>
      <c r="Y33" s="103"/>
      <c r="Z33" s="145"/>
      <c r="AA33" s="145"/>
      <c r="AB33" s="192"/>
      <c r="AC33" s="146"/>
      <c r="AD33" s="147"/>
      <c r="AE33" s="302">
        <f xml:space="preserve"> SUM(AE30:AE32)</f>
        <v>-5.298223799631587E-4</v>
      </c>
      <c r="AF33" s="185"/>
    </row>
    <row r="34" spans="1:32" s="118" customFormat="1" ht="12" customHeight="1" x14ac:dyDescent="0.2">
      <c r="A34" s="121"/>
      <c r="B34" s="121"/>
      <c r="C34" s="121"/>
      <c r="D34" s="121"/>
      <c r="E34" s="121"/>
      <c r="F34" s="122"/>
      <c r="G34" s="122"/>
      <c r="H34" s="123"/>
      <c r="I34" s="124"/>
      <c r="J34" s="125"/>
      <c r="K34" s="121"/>
      <c r="L34" s="121"/>
      <c r="M34" s="264"/>
      <c r="N34" s="127"/>
      <c r="O34" s="276"/>
      <c r="P34" s="129"/>
      <c r="Q34" s="286"/>
      <c r="R34" s="130"/>
      <c r="S34" s="286"/>
      <c r="T34" s="121"/>
      <c r="U34" s="121"/>
      <c r="V34" s="121"/>
      <c r="W34" s="128"/>
      <c r="X34" s="128"/>
      <c r="Y34" s="121"/>
      <c r="Z34" s="131"/>
      <c r="AA34" s="131"/>
      <c r="AB34" s="132"/>
      <c r="AC34" s="133"/>
      <c r="AD34" s="134"/>
      <c r="AE34" s="301"/>
      <c r="AF34" s="136"/>
    </row>
    <row r="35" spans="1:32" s="118" customFormat="1" ht="12" customHeight="1" x14ac:dyDescent="0.2">
      <c r="A35" s="121"/>
      <c r="B35" s="121">
        <v>1494</v>
      </c>
      <c r="C35" s="121" t="s">
        <v>210</v>
      </c>
      <c r="D35" s="121" t="str">
        <f>_xll.BDP(C35,$D$3)</f>
        <v>EUR</v>
      </c>
      <c r="E35" s="121" t="s">
        <v>423</v>
      </c>
      <c r="F35" s="122">
        <f>_xll.BDP(C35,$F$3)</f>
        <v>60.17</v>
      </c>
      <c r="G35" s="122">
        <f>_xll.BDP(C35,$G$3)</f>
        <v>59.91</v>
      </c>
      <c r="H35" s="123">
        <f t="shared" ref="H35:H48" si="17">IF(OR(OR(G35="#N/A N/A",G35="#N/A Real Time"),OR(F35="#N/A N/A",F35="#N/A Real Time")),0,  G35 - F35)</f>
        <v>-0.26000000000000512</v>
      </c>
      <c r="I35" s="124">
        <f t="shared" ref="I35:I48" si="18">IF(OR(F35=0,F35="#N/A N/A"),0,H35 / F35*100)</f>
        <v>-0.43210902443078791</v>
      </c>
      <c r="J35" s="125">
        <v>-34000</v>
      </c>
      <c r="K35" s="121" t="str">
        <f>CONCATENATE(D228,D35, " Curncy")</f>
        <v>EUREUR Curncy</v>
      </c>
      <c r="L35" s="121">
        <f>IF(D35 = D228,1,_xll.BDP(K35,$L$3))</f>
        <v>1</v>
      </c>
      <c r="M35" s="264">
        <f>IF(D35 = D228,1,_xll.BDP(K35,$M$3)*L35)</f>
        <v>1</v>
      </c>
      <c r="N35" s="127">
        <f t="shared" ref="N35:N48" si="19">H35*J35*T35/M35</f>
        <v>8840.0000000001746</v>
      </c>
      <c r="O35" s="276">
        <f>N35 / Y228</f>
        <v>3.7969479414588217E-5</v>
      </c>
      <c r="P35" s="129">
        <f t="shared" ref="P35:P48" si="20">IF(J35=0,0,G35*J35*T35/M35)</f>
        <v>-2036940</v>
      </c>
      <c r="Q35" s="286">
        <f>P35 / Y228*100</f>
        <v>-0.87490442758766729</v>
      </c>
      <c r="R35" s="130">
        <f t="shared" ref="R35:R48" si="21">IF(Q35&lt;0,Q35,0)</f>
        <v>-0.87490442758766729</v>
      </c>
      <c r="S35" s="286">
        <f t="shared" ref="S35:S48" si="22">IF(Q35&gt;0,Q35,0)</f>
        <v>0</v>
      </c>
      <c r="T35" s="121">
        <f t="shared" ref="T35:T48" si="23">IF(EXACT(D35,UPPER(D35)),1,0.01)/V35</f>
        <v>1</v>
      </c>
      <c r="U35" s="121">
        <v>0</v>
      </c>
      <c r="V35" s="121">
        <v>1</v>
      </c>
      <c r="W35" s="128">
        <f t="shared" ref="W35:W48" si="24">IF(AND(Q35&lt;0,O35&gt;0),O35,0)</f>
        <v>3.7969479414588217E-5</v>
      </c>
      <c r="X35" s="128">
        <f t="shared" ref="X35:X48" si="25">IF(AND(Q35&gt;0,O35&gt;0),O35,0)</f>
        <v>0</v>
      </c>
      <c r="Y35" s="121"/>
      <c r="Z35" s="131">
        <f>_xll.BDH(C35,$Z$3,$D$1,$D$1)</f>
        <v>59.53</v>
      </c>
      <c r="AA35" s="131">
        <f t="shared" ref="AA35:AA48" si="26">IF(OR(OR(F35="#N/A N/A",F35="#N/A Real Time"),OR(Z35="#N/A N/A",Z35="#N/A Real Time")),0,  F35 - Z35)</f>
        <v>0.64000000000000057</v>
      </c>
      <c r="AB35" s="191">
        <f t="shared" ref="AB35:AB48" si="27">IF(OR(Z35=0,Z35="#N/A N/A"),0,AA35 / Z35*100)</f>
        <v>1.0750881908281547</v>
      </c>
      <c r="AC35" s="133">
        <v>-34000</v>
      </c>
      <c r="AD35" s="134">
        <f>IF(D35 = D228,1,_xll.BDP(K35,$AD$3)*L35)</f>
        <v>1</v>
      </c>
      <c r="AE35" s="301">
        <f>AA35*AC35*T35/AD35 / AF228</f>
        <v>-9.3152196211339662E-5</v>
      </c>
      <c r="AF35" s="136"/>
    </row>
    <row r="36" spans="1:32" s="118" customFormat="1" ht="12" customHeight="1" x14ac:dyDescent="0.2">
      <c r="A36" s="121"/>
      <c r="B36" s="121">
        <v>4275</v>
      </c>
      <c r="C36" s="121" t="s">
        <v>209</v>
      </c>
      <c r="D36" s="121" t="str">
        <f>_xll.BDP(C36,$D$3)</f>
        <v>EUR</v>
      </c>
      <c r="E36" s="121" t="s">
        <v>422</v>
      </c>
      <c r="F36" s="122">
        <f>_xll.BDP(C36,$F$3)</f>
        <v>28.24</v>
      </c>
      <c r="G36" s="122">
        <f>_xll.BDP(C36,$G$3)</f>
        <v>28.1</v>
      </c>
      <c r="H36" s="123">
        <f t="shared" si="17"/>
        <v>-0.13999999999999702</v>
      </c>
      <c r="I36" s="124">
        <f t="shared" si="18"/>
        <v>-0.49575070821528694</v>
      </c>
      <c r="J36" s="125">
        <v>-71990</v>
      </c>
      <c r="K36" s="121" t="str">
        <f>CONCATENATE(D228,D36, " Curncy")</f>
        <v>EUREUR Curncy</v>
      </c>
      <c r="L36" s="121">
        <f>IF(D36 = D228,1,_xll.BDP(K36,$L$3))</f>
        <v>1</v>
      </c>
      <c r="M36" s="264">
        <f>IF(D36 = D228,1,_xll.BDP(K36,$M$3)*L36)</f>
        <v>1</v>
      </c>
      <c r="N36" s="127">
        <f t="shared" si="19"/>
        <v>10078.599999999786</v>
      </c>
      <c r="O36" s="276">
        <f>N36 / Y228</f>
        <v>4.3289501722607814E-5</v>
      </c>
      <c r="P36" s="129">
        <f t="shared" si="20"/>
        <v>-2022919</v>
      </c>
      <c r="Q36" s="286">
        <f>P36 / Y228*100</f>
        <v>-0.86888214171807532</v>
      </c>
      <c r="R36" s="130">
        <f t="shared" si="21"/>
        <v>-0.86888214171807532</v>
      </c>
      <c r="S36" s="286">
        <f t="shared" si="22"/>
        <v>0</v>
      </c>
      <c r="T36" s="121">
        <f t="shared" si="23"/>
        <v>1</v>
      </c>
      <c r="U36" s="121">
        <v>0</v>
      </c>
      <c r="V36" s="121">
        <v>1</v>
      </c>
      <c r="W36" s="128">
        <f t="shared" si="24"/>
        <v>4.3289501722607814E-5</v>
      </c>
      <c r="X36" s="128">
        <f t="shared" si="25"/>
        <v>0</v>
      </c>
      <c r="Y36" s="121"/>
      <c r="Z36" s="131">
        <f>_xll.BDH(C36,$Z$3,$D$1,$D$1)</f>
        <v>28.11</v>
      </c>
      <c r="AA36" s="131">
        <f t="shared" si="26"/>
        <v>0.12999999999999901</v>
      </c>
      <c r="AB36" s="191">
        <f t="shared" si="27"/>
        <v>0.4624688722874386</v>
      </c>
      <c r="AC36" s="133">
        <v>-71990</v>
      </c>
      <c r="AD36" s="134">
        <f>IF(D36 = D228,1,_xll.BDP(K36,$AD$3)*L36)</f>
        <v>1</v>
      </c>
      <c r="AE36" s="301">
        <f>AA36*AC36*T36/AD36 / AF228</f>
        <v>-4.0063578064478723E-5</v>
      </c>
      <c r="AF36" s="136"/>
    </row>
    <row r="37" spans="1:32" s="118" customFormat="1" ht="12" customHeight="1" x14ac:dyDescent="0.2">
      <c r="A37" s="121"/>
      <c r="B37" s="121">
        <v>3987</v>
      </c>
      <c r="C37" s="121" t="s">
        <v>207</v>
      </c>
      <c r="D37" s="121" t="str">
        <f>_xll.BDP(C37,$D$3)</f>
        <v>EUR</v>
      </c>
      <c r="E37" s="121" t="s">
        <v>421</v>
      </c>
      <c r="F37" s="122">
        <f>_xll.BDP(C37,$F$3)</f>
        <v>109.6</v>
      </c>
      <c r="G37" s="122">
        <f>_xll.BDP(C37,$G$3)</f>
        <v>109.25</v>
      </c>
      <c r="H37" s="123">
        <f t="shared" si="17"/>
        <v>-0.34999999999999432</v>
      </c>
      <c r="I37" s="124">
        <f t="shared" si="18"/>
        <v>-0.31934306569342552</v>
      </c>
      <c r="J37" s="125">
        <v>-4297</v>
      </c>
      <c r="K37" s="121" t="str">
        <f>CONCATENATE(D228,D37, " Curncy")</f>
        <v>EUREUR Curncy</v>
      </c>
      <c r="L37" s="121">
        <f>IF(D37 = D228,1,_xll.BDP(K37,$L$3))</f>
        <v>1</v>
      </c>
      <c r="M37" s="264">
        <f>IF(D37 = D228,1,_xll.BDP(K37,$M$3)*L37)</f>
        <v>1</v>
      </c>
      <c r="N37" s="127">
        <f t="shared" si="19"/>
        <v>1503.9499999999755</v>
      </c>
      <c r="O37" s="276">
        <f>N37 / Y228</f>
        <v>6.4597509689556433E-6</v>
      </c>
      <c r="P37" s="129">
        <f t="shared" si="20"/>
        <v>-469447.25</v>
      </c>
      <c r="Q37" s="286">
        <f>P37 / Y228*100</f>
        <v>-0.20163651238811875</v>
      </c>
      <c r="R37" s="130">
        <f t="shared" si="21"/>
        <v>-0.20163651238811875</v>
      </c>
      <c r="S37" s="286">
        <f t="shared" si="22"/>
        <v>0</v>
      </c>
      <c r="T37" s="121">
        <f t="shared" si="23"/>
        <v>1</v>
      </c>
      <c r="U37" s="121">
        <v>0</v>
      </c>
      <c r="V37" s="121">
        <v>1</v>
      </c>
      <c r="W37" s="128">
        <f t="shared" si="24"/>
        <v>6.4597509689556433E-6</v>
      </c>
      <c r="X37" s="128">
        <f t="shared" si="25"/>
        <v>0</v>
      </c>
      <c r="Y37" s="121"/>
      <c r="Z37" s="131">
        <f>_xll.BDH(C37,$Z$3,$D$1,$D$1)</f>
        <v>107.2</v>
      </c>
      <c r="AA37" s="131">
        <f t="shared" si="26"/>
        <v>2.3999999999999915</v>
      </c>
      <c r="AB37" s="191">
        <f t="shared" si="27"/>
        <v>2.2388059701492455</v>
      </c>
      <c r="AC37" s="133">
        <v>-4297</v>
      </c>
      <c r="AD37" s="134">
        <f>IF(D37 = D228,1,_xll.BDP(K37,$AD$3)*L37)</f>
        <v>1</v>
      </c>
      <c r="AE37" s="301">
        <f>AA37*AC37*T37/AD37 / AF228</f>
        <v>-4.4147976520601993E-5</v>
      </c>
      <c r="AF37" s="136"/>
    </row>
    <row r="38" spans="1:32" s="118" customFormat="1" ht="12" customHeight="1" x14ac:dyDescent="0.2">
      <c r="A38" s="121"/>
      <c r="B38" s="121">
        <v>23543</v>
      </c>
      <c r="C38" s="121" t="s">
        <v>206</v>
      </c>
      <c r="D38" s="121" t="str">
        <f>_xll.BDP(C38,$D$3)</f>
        <v>EUR</v>
      </c>
      <c r="E38" s="121" t="s">
        <v>420</v>
      </c>
      <c r="F38" s="122">
        <f>_xll.BDP(C38,$F$3)</f>
        <v>429</v>
      </c>
      <c r="G38" s="122">
        <f>_xll.BDP(C38,$G$3)</f>
        <v>417.4</v>
      </c>
      <c r="H38" s="123">
        <f t="shared" si="17"/>
        <v>-11.600000000000023</v>
      </c>
      <c r="I38" s="124">
        <f t="shared" si="18"/>
        <v>-2.7039627039627092</v>
      </c>
      <c r="J38" s="125">
        <v>-2400</v>
      </c>
      <c r="K38" s="121" t="str">
        <f>CONCATENATE(D228,D38, " Curncy")</f>
        <v>EUREUR Curncy</v>
      </c>
      <c r="L38" s="121">
        <f>IF(D38 = D228,1,_xll.BDP(K38,$L$3))</f>
        <v>1</v>
      </c>
      <c r="M38" s="264">
        <f>IF(D38 = D228,1,_xll.BDP(K38,$M$3)*L38)</f>
        <v>1</v>
      </c>
      <c r="N38" s="127">
        <f t="shared" si="19"/>
        <v>27840.000000000055</v>
      </c>
      <c r="O38" s="276">
        <f>N38 / Y228</f>
        <v>1.1957808901607659E-4</v>
      </c>
      <c r="P38" s="129">
        <f t="shared" si="20"/>
        <v>-1001760</v>
      </c>
      <c r="Q38" s="286">
        <f>P38 / Y228*100</f>
        <v>-0.43027495133888166</v>
      </c>
      <c r="R38" s="130">
        <f t="shared" si="21"/>
        <v>-0.43027495133888166</v>
      </c>
      <c r="S38" s="286">
        <f t="shared" si="22"/>
        <v>0</v>
      </c>
      <c r="T38" s="121">
        <f t="shared" si="23"/>
        <v>1</v>
      </c>
      <c r="U38" s="121">
        <v>0</v>
      </c>
      <c r="V38" s="121">
        <v>1</v>
      </c>
      <c r="W38" s="128">
        <f t="shared" si="24"/>
        <v>1.1957808901607659E-4</v>
      </c>
      <c r="X38" s="128">
        <f t="shared" si="25"/>
        <v>0</v>
      </c>
      <c r="Y38" s="121"/>
      <c r="Z38" s="131">
        <f>_xll.BDH(C38,$Z$3,$D$1,$D$1)</f>
        <v>455.8</v>
      </c>
      <c r="AA38" s="131">
        <f t="shared" si="26"/>
        <v>-26.800000000000011</v>
      </c>
      <c r="AB38" s="191">
        <f t="shared" si="27"/>
        <v>-5.8797718297498927</v>
      </c>
      <c r="AC38" s="133">
        <v>-2400</v>
      </c>
      <c r="AD38" s="134">
        <f>IF(D38 = D228,1,_xll.BDP(K38,$AD$3)*L38)</f>
        <v>1</v>
      </c>
      <c r="AE38" s="301">
        <f>AA38*AC38*T38/AD38 / AF228</f>
        <v>2.7534693291881272E-4</v>
      </c>
      <c r="AF38" s="136"/>
    </row>
    <row r="39" spans="1:32" s="118" customFormat="1" ht="12" customHeight="1" x14ac:dyDescent="0.2">
      <c r="A39" s="121"/>
      <c r="B39" s="121">
        <v>4317</v>
      </c>
      <c r="C39" s="121" t="s">
        <v>204</v>
      </c>
      <c r="D39" s="121" t="str">
        <f>_xll.BDP(C39,$D$3)</f>
        <v>EUR</v>
      </c>
      <c r="E39" s="121" t="s">
        <v>418</v>
      </c>
      <c r="F39" s="122">
        <f>_xll.BDP(C39,$F$3)</f>
        <v>28.26</v>
      </c>
      <c r="G39" s="122">
        <f>_xll.BDP(C39,$G$3)</f>
        <v>27.8</v>
      </c>
      <c r="H39" s="123">
        <f t="shared" si="17"/>
        <v>-0.46000000000000085</v>
      </c>
      <c r="I39" s="124">
        <f t="shared" si="18"/>
        <v>-1.6277423920736052</v>
      </c>
      <c r="J39" s="125">
        <v>-58400</v>
      </c>
      <c r="K39" s="121" t="str">
        <f>CONCATENATE(D228,D39, " Curncy")</f>
        <v>EUREUR Curncy</v>
      </c>
      <c r="L39" s="121">
        <f>IF(D39 = D228,1,_xll.BDP(K39,$L$3))</f>
        <v>1</v>
      </c>
      <c r="M39" s="264">
        <f>IF(D39 = D228,1,_xll.BDP(K39,$M$3)*L39)</f>
        <v>1</v>
      </c>
      <c r="N39" s="127">
        <f t="shared" si="19"/>
        <v>26864.000000000051</v>
      </c>
      <c r="O39" s="276">
        <f>N39 / Y228</f>
        <v>1.1538598359654747E-4</v>
      </c>
      <c r="P39" s="129">
        <f t="shared" si="20"/>
        <v>-1623520</v>
      </c>
      <c r="Q39" s="286">
        <f>P39 / Y228*100</f>
        <v>-0.6973326834747855</v>
      </c>
      <c r="R39" s="130">
        <f t="shared" si="21"/>
        <v>-0.6973326834747855</v>
      </c>
      <c r="S39" s="286">
        <f t="shared" si="22"/>
        <v>0</v>
      </c>
      <c r="T39" s="121">
        <f t="shared" si="23"/>
        <v>1</v>
      </c>
      <c r="U39" s="121">
        <v>0</v>
      </c>
      <c r="V39" s="121">
        <v>1</v>
      </c>
      <c r="W39" s="128">
        <f t="shared" si="24"/>
        <v>1.1538598359654747E-4</v>
      </c>
      <c r="X39" s="128">
        <f t="shared" si="25"/>
        <v>0</v>
      </c>
      <c r="Y39" s="121"/>
      <c r="Z39" s="131">
        <f>_xll.BDH(C39,$Z$3,$D$1,$D$1)</f>
        <v>28.26</v>
      </c>
      <c r="AA39" s="131">
        <f t="shared" si="26"/>
        <v>0</v>
      </c>
      <c r="AB39" s="191">
        <f t="shared" si="27"/>
        <v>0</v>
      </c>
      <c r="AC39" s="133">
        <v>-58400</v>
      </c>
      <c r="AD39" s="134">
        <f>IF(D39 = D228,1,_xll.BDP(K39,$AD$3)*L39)</f>
        <v>1</v>
      </c>
      <c r="AE39" s="301">
        <f>AA39*AC39*T39/AD39 / AF228</f>
        <v>0</v>
      </c>
      <c r="AF39" s="136"/>
    </row>
    <row r="40" spans="1:32" s="118" customFormat="1" ht="12" customHeight="1" x14ac:dyDescent="0.2">
      <c r="A40" s="121"/>
      <c r="B40" s="121">
        <v>719</v>
      </c>
      <c r="C40" s="121" t="s">
        <v>203</v>
      </c>
      <c r="D40" s="121" t="str">
        <f>_xll.BDP(C40,$D$3)</f>
        <v>EUR</v>
      </c>
      <c r="E40" s="121" t="s">
        <v>417</v>
      </c>
      <c r="F40" s="122">
        <f>_xll.BDP(C40,$F$3)</f>
        <v>13.785</v>
      </c>
      <c r="G40" s="122">
        <f>_xll.BDP(C40,$G$3)</f>
        <v>13.73</v>
      </c>
      <c r="H40" s="123">
        <f t="shared" si="17"/>
        <v>-5.4999999999999716E-2</v>
      </c>
      <c r="I40" s="124">
        <f t="shared" si="18"/>
        <v>-0.39898440333695839</v>
      </c>
      <c r="J40" s="125">
        <v>129500</v>
      </c>
      <c r="K40" s="121" t="str">
        <f>CONCATENATE(D228,D40, " Curncy")</f>
        <v>EUREUR Curncy</v>
      </c>
      <c r="L40" s="121">
        <f>IF(D40 = D228,1,_xll.BDP(K40,$L$3))</f>
        <v>1</v>
      </c>
      <c r="M40" s="264">
        <f>IF(D40 = D228,1,_xll.BDP(K40,$M$3)*L40)</f>
        <v>1</v>
      </c>
      <c r="N40" s="127">
        <f t="shared" si="19"/>
        <v>-7122.4999999999636</v>
      </c>
      <c r="O40" s="276">
        <f>N40 / Y228</f>
        <v>-3.0592490625610615E-5</v>
      </c>
      <c r="P40" s="129">
        <f t="shared" si="20"/>
        <v>1778035</v>
      </c>
      <c r="Q40" s="286">
        <f>P40 / Y228*100</f>
        <v>0.76369981143570165</v>
      </c>
      <c r="R40" s="130">
        <f t="shared" si="21"/>
        <v>0</v>
      </c>
      <c r="S40" s="286">
        <f t="shared" si="22"/>
        <v>0.76369981143570165</v>
      </c>
      <c r="T40" s="121">
        <f t="shared" si="23"/>
        <v>1</v>
      </c>
      <c r="U40" s="121">
        <v>0</v>
      </c>
      <c r="V40" s="121">
        <v>1</v>
      </c>
      <c r="W40" s="128">
        <f t="shared" si="24"/>
        <v>0</v>
      </c>
      <c r="X40" s="128">
        <f t="shared" si="25"/>
        <v>0</v>
      </c>
      <c r="Y40" s="121"/>
      <c r="Z40" s="131">
        <f>_xll.BDH(C40,$Z$3,$D$1,$D$1)</f>
        <v>13.625</v>
      </c>
      <c r="AA40" s="131">
        <f t="shared" si="26"/>
        <v>0.16000000000000014</v>
      </c>
      <c r="AB40" s="191">
        <f t="shared" si="27"/>
        <v>1.1743119266055055</v>
      </c>
      <c r="AC40" s="133">
        <v>129500</v>
      </c>
      <c r="AD40" s="134">
        <f>IF(D40 = D228,1,_xll.BDP(K40,$AD$3)*L40)</f>
        <v>1</v>
      </c>
      <c r="AE40" s="301">
        <f>AA40*AC40*T40/AD40 / AF228</f>
        <v>8.8700069186532982E-5</v>
      </c>
      <c r="AF40" s="136"/>
    </row>
    <row r="41" spans="1:32" s="118" customFormat="1" ht="12" customHeight="1" x14ac:dyDescent="0.2">
      <c r="A41" s="121"/>
      <c r="B41" s="121">
        <v>1253</v>
      </c>
      <c r="C41" s="121" t="s">
        <v>602</v>
      </c>
      <c r="D41" s="121" t="str">
        <f>_xll.BDP(C41,$D$3)</f>
        <v>EUR</v>
      </c>
      <c r="E41" s="121" t="s">
        <v>640</v>
      </c>
      <c r="F41" s="122">
        <f>_xll.BDP(C41,$F$3)</f>
        <v>19.55</v>
      </c>
      <c r="G41" s="122">
        <f>_xll.BDP(C41,$G$3)</f>
        <v>19.39</v>
      </c>
      <c r="H41" s="123">
        <f t="shared" si="17"/>
        <v>-0.16000000000000014</v>
      </c>
      <c r="I41" s="124">
        <f t="shared" si="18"/>
        <v>-0.81841432225064004</v>
      </c>
      <c r="J41" s="125">
        <v>-90000</v>
      </c>
      <c r="K41" s="121" t="str">
        <f>CONCATENATE(D228,D41, " Curncy")</f>
        <v>EUREUR Curncy</v>
      </c>
      <c r="L41" s="121">
        <f>IF(D41 = D228,1,_xll.BDP(K41,$L$3))</f>
        <v>1</v>
      </c>
      <c r="M41" s="264">
        <f>IF(D41 = D228,1,_xll.BDP(K41,$M$3)*L41)</f>
        <v>1</v>
      </c>
      <c r="N41" s="127">
        <f t="shared" si="19"/>
        <v>14400.000000000013</v>
      </c>
      <c r="O41" s="276">
        <f>N41 / Y228</f>
        <v>6.1850735697970588E-5</v>
      </c>
      <c r="P41" s="129">
        <f t="shared" si="20"/>
        <v>-1745100</v>
      </c>
      <c r="Q41" s="286">
        <f>P41 / Y228*100</f>
        <v>-0.74955360323978037</v>
      </c>
      <c r="R41" s="130">
        <f t="shared" si="21"/>
        <v>-0.74955360323978037</v>
      </c>
      <c r="S41" s="286">
        <f t="shared" si="22"/>
        <v>0</v>
      </c>
      <c r="T41" s="121">
        <f t="shared" si="23"/>
        <v>1</v>
      </c>
      <c r="U41" s="121">
        <v>0</v>
      </c>
      <c r="V41" s="121">
        <v>1</v>
      </c>
      <c r="W41" s="128">
        <f t="shared" si="24"/>
        <v>6.1850735697970588E-5</v>
      </c>
      <c r="X41" s="128">
        <f t="shared" si="25"/>
        <v>0</v>
      </c>
      <c r="Y41" s="121"/>
      <c r="Z41" s="131">
        <f>_xll.BDH(C41,$Z$3,$D$1,$D$1)</f>
        <v>18.954999999999998</v>
      </c>
      <c r="AA41" s="131">
        <f t="shared" si="26"/>
        <v>0.59500000000000242</v>
      </c>
      <c r="AB41" s="191">
        <f t="shared" si="27"/>
        <v>3.1390134529148113</v>
      </c>
      <c r="AC41" s="133">
        <v>-90000</v>
      </c>
      <c r="AD41" s="134">
        <f>IF(D41 = D228,1,_xll.BDP(K41,$AD$3)*L41)</f>
        <v>1</v>
      </c>
      <c r="AE41" s="301">
        <f>AA41*AC41*T41/AD41 / AF228</f>
        <v>-2.2924173286384444E-4</v>
      </c>
      <c r="AF41" s="136"/>
    </row>
    <row r="42" spans="1:32" s="118" customFormat="1" ht="12" customHeight="1" x14ac:dyDescent="0.2">
      <c r="A42" s="121"/>
      <c r="B42" s="121">
        <v>7168</v>
      </c>
      <c r="C42" s="121" t="s">
        <v>202</v>
      </c>
      <c r="D42" s="121" t="str">
        <f>_xll.BDP(C42,$D$3)</f>
        <v>EUR</v>
      </c>
      <c r="E42" s="121" t="s">
        <v>416</v>
      </c>
      <c r="F42" s="122">
        <f>_xll.BDP(C42,$F$3)</f>
        <v>115.8</v>
      </c>
      <c r="G42" s="122">
        <f>_xll.BDP(C42,$G$3)</f>
        <v>115.3</v>
      </c>
      <c r="H42" s="123">
        <f t="shared" si="17"/>
        <v>-0.5</v>
      </c>
      <c r="I42" s="124">
        <f t="shared" si="18"/>
        <v>-0.43177892918825561</v>
      </c>
      <c r="J42" s="125">
        <v>-2660</v>
      </c>
      <c r="K42" s="121" t="str">
        <f>CONCATENATE(D228,D42, " Curncy")</f>
        <v>EUREUR Curncy</v>
      </c>
      <c r="L42" s="121">
        <f>IF(D42 = D228,1,_xll.BDP(K42,$L$3))</f>
        <v>1</v>
      </c>
      <c r="M42" s="264">
        <f>IF(D42 = D228,1,_xll.BDP(K42,$M$3)*L42)</f>
        <v>1</v>
      </c>
      <c r="N42" s="127">
        <f t="shared" si="19"/>
        <v>1330</v>
      </c>
      <c r="O42" s="276">
        <f>N42 / Y228</f>
        <v>5.7126026721042229E-6</v>
      </c>
      <c r="P42" s="129">
        <f t="shared" si="20"/>
        <v>-306698</v>
      </c>
      <c r="Q42" s="286">
        <f>P42 / Y228*100</f>
        <v>-0.13173261761872337</v>
      </c>
      <c r="R42" s="130">
        <f t="shared" si="21"/>
        <v>-0.13173261761872337</v>
      </c>
      <c r="S42" s="286">
        <f t="shared" si="22"/>
        <v>0</v>
      </c>
      <c r="T42" s="121">
        <f t="shared" si="23"/>
        <v>1</v>
      </c>
      <c r="U42" s="121">
        <v>0</v>
      </c>
      <c r="V42" s="121">
        <v>1</v>
      </c>
      <c r="W42" s="128">
        <f t="shared" si="24"/>
        <v>5.7126026721042229E-6</v>
      </c>
      <c r="X42" s="128">
        <f t="shared" si="25"/>
        <v>0</v>
      </c>
      <c r="Y42" s="121"/>
      <c r="Z42" s="131">
        <f>_xll.BDH(C42,$Z$3,$D$1,$D$1)</f>
        <v>112.7</v>
      </c>
      <c r="AA42" s="131">
        <f t="shared" si="26"/>
        <v>3.0999999999999943</v>
      </c>
      <c r="AB42" s="191">
        <f t="shared" si="27"/>
        <v>2.7506654835847333</v>
      </c>
      <c r="AC42" s="133">
        <v>-2660</v>
      </c>
      <c r="AD42" s="134">
        <f>IF(D42 = D228,1,_xll.BDP(K42,$AD$3)*L42)</f>
        <v>1</v>
      </c>
      <c r="AE42" s="301">
        <f>AA42*AC42*T42/AD42 / AF228</f>
        <v>-3.5300230237072833E-5</v>
      </c>
      <c r="AF42" s="136"/>
    </row>
    <row r="43" spans="1:32" s="118" customFormat="1" ht="12" customHeight="1" x14ac:dyDescent="0.2">
      <c r="A43" s="121"/>
      <c r="B43" s="121">
        <v>7003</v>
      </c>
      <c r="C43" s="121" t="s">
        <v>200</v>
      </c>
      <c r="D43" s="121" t="str">
        <f>_xll.BDP(C43,$D$3)</f>
        <v>EUR</v>
      </c>
      <c r="E43" s="121" t="s">
        <v>317</v>
      </c>
      <c r="F43" s="122">
        <f>_xll.BDP(C43,$F$3)</f>
        <v>10.984999999999999</v>
      </c>
      <c r="G43" s="122">
        <f>_xll.BDP(C43,$G$3)</f>
        <v>10.835000000000001</v>
      </c>
      <c r="H43" s="123">
        <f t="shared" si="17"/>
        <v>-0.14999999999999858</v>
      </c>
      <c r="I43" s="124">
        <f t="shared" si="18"/>
        <v>-1.3654984069185123</v>
      </c>
      <c r="J43" s="125">
        <v>-271000</v>
      </c>
      <c r="K43" s="121" t="str">
        <f>CONCATENATE(D228,D43, " Curncy")</f>
        <v>EUREUR Curncy</v>
      </c>
      <c r="L43" s="121">
        <f>IF(D43 = D228,1,_xll.BDP(K43,$L$3))</f>
        <v>1</v>
      </c>
      <c r="M43" s="264">
        <f>IF(D43 = D228,1,_xll.BDP(K43,$M$3)*L43)</f>
        <v>1</v>
      </c>
      <c r="N43" s="127">
        <f t="shared" si="19"/>
        <v>40649.999999999614</v>
      </c>
      <c r="O43" s="276">
        <f>N43 / Y228</f>
        <v>1.7459947264739431E-4</v>
      </c>
      <c r="P43" s="129">
        <f t="shared" si="20"/>
        <v>-2936285</v>
      </c>
      <c r="Q43" s="286">
        <f>P43 / Y228*100</f>
        <v>-1.261190190756357</v>
      </c>
      <c r="R43" s="130">
        <f t="shared" si="21"/>
        <v>-1.261190190756357</v>
      </c>
      <c r="S43" s="286">
        <f t="shared" si="22"/>
        <v>0</v>
      </c>
      <c r="T43" s="121">
        <f t="shared" si="23"/>
        <v>1</v>
      </c>
      <c r="U43" s="121">
        <v>0</v>
      </c>
      <c r="V43" s="121">
        <v>1</v>
      </c>
      <c r="W43" s="128">
        <f t="shared" si="24"/>
        <v>1.7459947264739431E-4</v>
      </c>
      <c r="X43" s="128">
        <f t="shared" si="25"/>
        <v>0</v>
      </c>
      <c r="Y43" s="121"/>
      <c r="Z43" s="131">
        <f>_xll.BDH(C43,$Z$3,$D$1,$D$1)</f>
        <v>11.775</v>
      </c>
      <c r="AA43" s="131">
        <f t="shared" si="26"/>
        <v>-0.79000000000000092</v>
      </c>
      <c r="AB43" s="191">
        <f t="shared" si="27"/>
        <v>-6.7091295116772907</v>
      </c>
      <c r="AC43" s="133">
        <v>-271000</v>
      </c>
      <c r="AD43" s="134">
        <f>IF(D43 = D228,1,_xll.BDP(K43,$AD$3)*L43)</f>
        <v>1</v>
      </c>
      <c r="AE43" s="301">
        <f>AA43*AC43*T43/AD43 / AF228</f>
        <v>9.1649603340467436E-4</v>
      </c>
      <c r="AF43" s="136"/>
    </row>
    <row r="44" spans="1:32" s="118" customFormat="1" ht="12" customHeight="1" x14ac:dyDescent="0.2">
      <c r="A44" s="121"/>
      <c r="B44" s="121">
        <v>25712</v>
      </c>
      <c r="C44" s="121" t="s">
        <v>199</v>
      </c>
      <c r="D44" s="121" t="str">
        <f>_xll.BDP(C44,$D$3)</f>
        <v>EUR</v>
      </c>
      <c r="E44" s="121" t="s">
        <v>414</v>
      </c>
      <c r="F44" s="122">
        <f>_xll.BDP(C44,$F$3)</f>
        <v>80.849999999999994</v>
      </c>
      <c r="G44" s="122">
        <f>_xll.BDP(C44,$G$3)</f>
        <v>80.400000000000006</v>
      </c>
      <c r="H44" s="123">
        <f t="shared" si="17"/>
        <v>-0.44999999999998863</v>
      </c>
      <c r="I44" s="124">
        <f t="shared" si="18"/>
        <v>-0.5565862708719711</v>
      </c>
      <c r="J44" s="125">
        <v>-2736</v>
      </c>
      <c r="K44" s="121" t="str">
        <f>CONCATENATE(D228,D44, " Curncy")</f>
        <v>EUREUR Curncy</v>
      </c>
      <c r="L44" s="121">
        <f>IF(D44 = D228,1,_xll.BDP(K44,$L$3))</f>
        <v>1</v>
      </c>
      <c r="M44" s="264">
        <f>IF(D44 = D228,1,_xll.BDP(K44,$M$3)*L44)</f>
        <v>1</v>
      </c>
      <c r="N44" s="127">
        <f t="shared" si="19"/>
        <v>1231.1999999999689</v>
      </c>
      <c r="O44" s="276">
        <f>N44 / Y228</f>
        <v>5.2882379021763464E-6</v>
      </c>
      <c r="P44" s="129">
        <f t="shared" si="20"/>
        <v>-219974.40000000002</v>
      </c>
      <c r="Q44" s="286">
        <f>P44 / Y228*100</f>
        <v>-9.4483183852219793E-2</v>
      </c>
      <c r="R44" s="130">
        <f t="shared" si="21"/>
        <v>-9.4483183852219793E-2</v>
      </c>
      <c r="S44" s="286">
        <f t="shared" si="22"/>
        <v>0</v>
      </c>
      <c r="T44" s="121">
        <f t="shared" si="23"/>
        <v>1</v>
      </c>
      <c r="U44" s="121">
        <v>0</v>
      </c>
      <c r="V44" s="121">
        <v>1</v>
      </c>
      <c r="W44" s="128">
        <f t="shared" si="24"/>
        <v>5.2882379021763464E-6</v>
      </c>
      <c r="X44" s="128">
        <f t="shared" si="25"/>
        <v>0</v>
      </c>
      <c r="Y44" s="121"/>
      <c r="Z44" s="131">
        <f>_xll.BDH(C44,$Z$3,$D$1,$D$1)</f>
        <v>79.55</v>
      </c>
      <c r="AA44" s="131">
        <f t="shared" si="26"/>
        <v>1.2999999999999972</v>
      </c>
      <c r="AB44" s="191">
        <f t="shared" si="27"/>
        <v>1.6341923318667468</v>
      </c>
      <c r="AC44" s="133">
        <v>-2736</v>
      </c>
      <c r="AD44" s="134">
        <f>IF(D44 = D228,1,_xll.BDP(K44,$AD$3)*L44)</f>
        <v>1</v>
      </c>
      <c r="AE44" s="301">
        <f>AA44*AC44*T44/AD44 / AF228</f>
        <v>-1.5226274424838781E-5</v>
      </c>
      <c r="AF44" s="136"/>
    </row>
    <row r="45" spans="1:32" s="118" customFormat="1" ht="12" customHeight="1" x14ac:dyDescent="0.2">
      <c r="A45" s="121"/>
      <c r="B45" s="121">
        <v>299</v>
      </c>
      <c r="C45" s="121" t="s">
        <v>197</v>
      </c>
      <c r="D45" s="121" t="str">
        <f>_xll.BDP(C45,$D$3)</f>
        <v>EUR</v>
      </c>
      <c r="E45" s="121" t="s">
        <v>413</v>
      </c>
      <c r="F45" s="122">
        <f>_xll.BDP(C45,$F$3)</f>
        <v>53.64</v>
      </c>
      <c r="G45" s="122">
        <f>_xll.BDP(C45,$G$3)</f>
        <v>53.14</v>
      </c>
      <c r="H45" s="123">
        <f t="shared" si="17"/>
        <v>-0.5</v>
      </c>
      <c r="I45" s="124">
        <f t="shared" si="18"/>
        <v>-0.93214019388516023</v>
      </c>
      <c r="J45" s="125">
        <v>-138000</v>
      </c>
      <c r="K45" s="121" t="str">
        <f>CONCATENATE(D228,D45, " Curncy")</f>
        <v>EUREUR Curncy</v>
      </c>
      <c r="L45" s="121">
        <f>IF(D45 = D228,1,_xll.BDP(K45,$L$3))</f>
        <v>1</v>
      </c>
      <c r="M45" s="264">
        <f>IF(D45 = D228,1,_xll.BDP(K45,$M$3)*L45)</f>
        <v>1</v>
      </c>
      <c r="N45" s="127">
        <f t="shared" si="19"/>
        <v>69000</v>
      </c>
      <c r="O45" s="276">
        <f>N45 / Y228</f>
        <v>2.9636810855277547E-4</v>
      </c>
      <c r="P45" s="129">
        <f t="shared" si="20"/>
        <v>-7333320</v>
      </c>
      <c r="Q45" s="286">
        <f>P45 / Y228*100</f>
        <v>-3.1498002576988973</v>
      </c>
      <c r="R45" s="130">
        <f t="shared" si="21"/>
        <v>-3.1498002576988973</v>
      </c>
      <c r="S45" s="286">
        <f t="shared" si="22"/>
        <v>0</v>
      </c>
      <c r="T45" s="121">
        <f t="shared" si="23"/>
        <v>1</v>
      </c>
      <c r="U45" s="121">
        <v>0</v>
      </c>
      <c r="V45" s="121">
        <v>1</v>
      </c>
      <c r="W45" s="128">
        <f t="shared" si="24"/>
        <v>2.9636810855277547E-4</v>
      </c>
      <c r="X45" s="128">
        <f t="shared" si="25"/>
        <v>0</v>
      </c>
      <c r="Y45" s="121"/>
      <c r="Z45" s="131">
        <f>_xll.BDH(C45,$Z$3,$D$1,$D$1)</f>
        <v>53.54</v>
      </c>
      <c r="AA45" s="131">
        <f t="shared" si="26"/>
        <v>0.10000000000000142</v>
      </c>
      <c r="AB45" s="191">
        <f t="shared" si="27"/>
        <v>0.18677624206201235</v>
      </c>
      <c r="AC45" s="133">
        <v>-138000</v>
      </c>
      <c r="AD45" s="134">
        <f>IF(D45 = D228,1,_xll.BDP(K45,$AD$3)*L45)</f>
        <v>1</v>
      </c>
      <c r="AE45" s="301">
        <f>AA45*AC45*T45/AD45 / AF228</f>
        <v>-5.907630090608936E-5</v>
      </c>
      <c r="AF45" s="136"/>
    </row>
    <row r="46" spans="1:32" s="118" customFormat="1" ht="12" customHeight="1" x14ac:dyDescent="0.2">
      <c r="A46" s="121"/>
      <c r="B46" s="121">
        <v>3999</v>
      </c>
      <c r="C46" s="121" t="s">
        <v>196</v>
      </c>
      <c r="D46" s="121" t="str">
        <f>_xll.BDP(C46,$D$3)</f>
        <v>EUR</v>
      </c>
      <c r="E46" s="121" t="s">
        <v>412</v>
      </c>
      <c r="F46" s="122">
        <f>_xll.BDP(C46,$F$3)</f>
        <v>4.3040000000000003</v>
      </c>
      <c r="G46" s="122">
        <f>_xll.BDP(C46,$G$3)</f>
        <v>4.202</v>
      </c>
      <c r="H46" s="123">
        <f t="shared" si="17"/>
        <v>-0.10200000000000031</v>
      </c>
      <c r="I46" s="124">
        <f t="shared" si="18"/>
        <v>-2.3698884758364387</v>
      </c>
      <c r="J46" s="125">
        <v>-190000</v>
      </c>
      <c r="K46" s="121" t="str">
        <f>CONCATENATE(D228,D46, " Curncy")</f>
        <v>EUREUR Curncy</v>
      </c>
      <c r="L46" s="121">
        <f>IF(D46 = D228,1,_xll.BDP(K46,$L$3))</f>
        <v>1</v>
      </c>
      <c r="M46" s="264">
        <f>IF(D46 = D228,1,_xll.BDP(K46,$M$3)*L46)</f>
        <v>1</v>
      </c>
      <c r="N46" s="127">
        <f t="shared" si="19"/>
        <v>19380.000000000058</v>
      </c>
      <c r="O46" s="276">
        <f>N46 / Y228</f>
        <v>8.3240781793518916E-5</v>
      </c>
      <c r="P46" s="129">
        <f t="shared" si="20"/>
        <v>-798380</v>
      </c>
      <c r="Q46" s="286">
        <f>P46 / Y228*100</f>
        <v>-0.34291937754545637</v>
      </c>
      <c r="R46" s="130">
        <f t="shared" si="21"/>
        <v>-0.34291937754545637</v>
      </c>
      <c r="S46" s="286">
        <f t="shared" si="22"/>
        <v>0</v>
      </c>
      <c r="T46" s="121">
        <f t="shared" si="23"/>
        <v>1</v>
      </c>
      <c r="U46" s="121">
        <v>0</v>
      </c>
      <c r="V46" s="121">
        <v>1</v>
      </c>
      <c r="W46" s="128">
        <f t="shared" si="24"/>
        <v>8.3240781793518916E-5</v>
      </c>
      <c r="X46" s="128">
        <f t="shared" si="25"/>
        <v>0</v>
      </c>
      <c r="Y46" s="121"/>
      <c r="Z46" s="131">
        <f>_xll.BDH(C46,$Z$3,$D$1,$D$1)</f>
        <v>4.3319999999999999</v>
      </c>
      <c r="AA46" s="131">
        <f t="shared" si="26"/>
        <v>-2.7999999999999581E-2</v>
      </c>
      <c r="AB46" s="191">
        <f t="shared" si="27"/>
        <v>-0.64635272391504117</v>
      </c>
      <c r="AC46" s="133">
        <v>-190000</v>
      </c>
      <c r="AD46" s="134">
        <f>IF(D46 = D228,1,_xll.BDP(K46,$AD$3)*L46)</f>
        <v>1</v>
      </c>
      <c r="AE46" s="301">
        <f>AA46*AC46*T46/AD46 / AF228</f>
        <v>2.2774342088433782E-5</v>
      </c>
      <c r="AF46" s="136"/>
    </row>
    <row r="47" spans="1:32" s="118" customFormat="1" ht="12" customHeight="1" x14ac:dyDescent="0.2">
      <c r="A47" s="121"/>
      <c r="B47" s="121">
        <v>2055</v>
      </c>
      <c r="C47" s="121" t="s">
        <v>195</v>
      </c>
      <c r="D47" s="121" t="str">
        <f>_xll.BDP(C47,$D$3)</f>
        <v>EUR</v>
      </c>
      <c r="E47" s="121" t="s">
        <v>411</v>
      </c>
      <c r="F47" s="122">
        <f>_xll.BDP(C47,$F$3)</f>
        <v>79.900000000000006</v>
      </c>
      <c r="G47" s="122">
        <f>_xll.BDP(C47,$G$3)</f>
        <v>79.239999999999995</v>
      </c>
      <c r="H47" s="123">
        <f t="shared" si="17"/>
        <v>-0.6600000000000108</v>
      </c>
      <c r="I47" s="124">
        <f t="shared" si="18"/>
        <v>-0.82603254067585818</v>
      </c>
      <c r="J47" s="125">
        <v>-12000</v>
      </c>
      <c r="K47" s="121" t="str">
        <f>CONCATENATE(D228,D47, " Curncy")</f>
        <v>EUREUR Curncy</v>
      </c>
      <c r="L47" s="121">
        <f>IF(D47 = D228,1,_xll.BDP(K47,$L$3))</f>
        <v>1</v>
      </c>
      <c r="M47" s="264">
        <f>IF(D47 = D228,1,_xll.BDP(K47,$M$3)*L47)</f>
        <v>1</v>
      </c>
      <c r="N47" s="127">
        <f t="shared" si="19"/>
        <v>7920.0000000001291</v>
      </c>
      <c r="O47" s="276">
        <f>N47 / Y228</f>
        <v>3.4017904633884346E-5</v>
      </c>
      <c r="P47" s="129">
        <f t="shared" si="20"/>
        <v>-950879.99999999988</v>
      </c>
      <c r="Q47" s="286">
        <f>P47 / Y228*100</f>
        <v>-0.40842102472559871</v>
      </c>
      <c r="R47" s="130">
        <f t="shared" si="21"/>
        <v>-0.40842102472559871</v>
      </c>
      <c r="S47" s="286">
        <f t="shared" si="22"/>
        <v>0</v>
      </c>
      <c r="T47" s="121">
        <f t="shared" si="23"/>
        <v>1</v>
      </c>
      <c r="U47" s="121">
        <v>0</v>
      </c>
      <c r="V47" s="121">
        <v>1</v>
      </c>
      <c r="W47" s="128">
        <f t="shared" si="24"/>
        <v>3.4017904633884346E-5</v>
      </c>
      <c r="X47" s="128">
        <f t="shared" si="25"/>
        <v>0</v>
      </c>
      <c r="Y47" s="121"/>
      <c r="Z47" s="131">
        <f>_xll.BDH(C47,$Z$3,$D$1,$D$1)</f>
        <v>79.98</v>
      </c>
      <c r="AA47" s="131">
        <f t="shared" si="26"/>
        <v>-7.9999999999998295E-2</v>
      </c>
      <c r="AB47" s="191">
        <f t="shared" si="27"/>
        <v>-0.10002500625156076</v>
      </c>
      <c r="AC47" s="133">
        <v>-12000</v>
      </c>
      <c r="AD47" s="134">
        <f>IF(D47 = D228,1,_xll.BDP(K47,$AD$3)*L47)</f>
        <v>1</v>
      </c>
      <c r="AE47" s="301">
        <f>AA47*AC47*T47/AD47 / AF228</f>
        <v>4.1096557152060706E-6</v>
      </c>
      <c r="AF47" s="136"/>
    </row>
    <row r="48" spans="1:32" s="118" customFormat="1" ht="12" customHeight="1" x14ac:dyDescent="0.2">
      <c r="A48" s="121"/>
      <c r="B48" s="121">
        <v>3988</v>
      </c>
      <c r="C48" s="121" t="s">
        <v>194</v>
      </c>
      <c r="D48" s="121" t="str">
        <f>_xll.BDP(C48,$D$3)</f>
        <v>EUR</v>
      </c>
      <c r="E48" s="121" t="s">
        <v>410</v>
      </c>
      <c r="F48" s="122">
        <f>_xll.BDP(C48,$F$3)</f>
        <v>21</v>
      </c>
      <c r="G48" s="122">
        <f>_xll.BDP(C48,$G$3)</f>
        <v>20.8</v>
      </c>
      <c r="H48" s="123">
        <f t="shared" si="17"/>
        <v>-0.19999999999999929</v>
      </c>
      <c r="I48" s="124">
        <f t="shared" si="18"/>
        <v>-0.952380952380949</v>
      </c>
      <c r="J48" s="125">
        <v>161000</v>
      </c>
      <c r="K48" s="121" t="str">
        <f>CONCATENATE(D228,D48, " Curncy")</f>
        <v>EUREUR Curncy</v>
      </c>
      <c r="L48" s="121">
        <f>IF(D48 = D228,1,_xll.BDP(K48,$L$3))</f>
        <v>1</v>
      </c>
      <c r="M48" s="264">
        <f>IF(D48 = D228,1,_xll.BDP(K48,$M$3)*L48)</f>
        <v>1</v>
      </c>
      <c r="N48" s="127">
        <f t="shared" si="19"/>
        <v>-32199.999999999887</v>
      </c>
      <c r="O48" s="276">
        <f>N48 / Y228</f>
        <v>-1.3830511732462807E-4</v>
      </c>
      <c r="P48" s="129">
        <f t="shared" si="20"/>
        <v>3348800</v>
      </c>
      <c r="Q48" s="286">
        <f>P48 / Y228*100</f>
        <v>1.438373220176137</v>
      </c>
      <c r="R48" s="130">
        <f t="shared" si="21"/>
        <v>0</v>
      </c>
      <c r="S48" s="286">
        <f t="shared" si="22"/>
        <v>1.438373220176137</v>
      </c>
      <c r="T48" s="121">
        <f t="shared" si="23"/>
        <v>1</v>
      </c>
      <c r="U48" s="121">
        <v>0</v>
      </c>
      <c r="V48" s="121">
        <v>1</v>
      </c>
      <c r="W48" s="128">
        <f t="shared" si="24"/>
        <v>0</v>
      </c>
      <c r="X48" s="128">
        <f t="shared" si="25"/>
        <v>0</v>
      </c>
      <c r="Y48" s="121"/>
      <c r="Z48" s="131">
        <f>_xll.BDH(C48,$Z$3,$D$1,$D$1)</f>
        <v>21</v>
      </c>
      <c r="AA48" s="131">
        <f t="shared" si="26"/>
        <v>0</v>
      </c>
      <c r="AB48" s="191">
        <f t="shared" si="27"/>
        <v>0</v>
      </c>
      <c r="AC48" s="133">
        <v>161000</v>
      </c>
      <c r="AD48" s="134">
        <f>IF(D48 = D228,1,_xll.BDP(K48,$AD$3)*L48)</f>
        <v>1</v>
      </c>
      <c r="AE48" s="301">
        <f>AA48*AC48*T48/AD48 / AF228</f>
        <v>0</v>
      </c>
      <c r="AF48" s="136"/>
    </row>
    <row r="49" spans="1:32" s="118" customFormat="1" ht="12" customHeight="1" x14ac:dyDescent="0.2">
      <c r="A49" s="103" t="s">
        <v>1488</v>
      </c>
      <c r="B49" s="103"/>
      <c r="C49" s="103"/>
      <c r="D49" s="103"/>
      <c r="E49" s="103" t="s">
        <v>193</v>
      </c>
      <c r="F49" s="137"/>
      <c r="G49" s="137"/>
      <c r="H49" s="138"/>
      <c r="I49" s="139"/>
      <c r="J49" s="140"/>
      <c r="K49" s="103"/>
      <c r="L49" s="103"/>
      <c r="M49" s="265"/>
      <c r="N49" s="172">
        <f t="shared" ref="N49:S49" si="28" xml:space="preserve"> SUM(N34:N48)</f>
        <v>189715.24999999994</v>
      </c>
      <c r="O49" s="277">
        <f t="shared" si="28"/>
        <v>8.1486304066836135E-4</v>
      </c>
      <c r="P49" s="142">
        <f t="shared" si="28"/>
        <v>-16318388.649999999</v>
      </c>
      <c r="Q49" s="287">
        <f t="shared" si="28"/>
        <v>-7.0090579403327222</v>
      </c>
      <c r="R49" s="143">
        <f t="shared" si="28"/>
        <v>-9.2111309719445611</v>
      </c>
      <c r="S49" s="287">
        <f t="shared" si="28"/>
        <v>2.2020730316118389</v>
      </c>
      <c r="T49" s="103"/>
      <c r="U49" s="103"/>
      <c r="V49" s="103"/>
      <c r="W49" s="144">
        <f xml:space="preserve"> SUM(W34:W48)</f>
        <v>9.8376064861859999E-4</v>
      </c>
      <c r="X49" s="144">
        <f xml:space="preserve"> SUM(X34:X48)</f>
        <v>0</v>
      </c>
      <c r="Y49" s="103"/>
      <c r="Z49" s="145"/>
      <c r="AA49" s="145"/>
      <c r="AB49" s="192"/>
      <c r="AC49" s="146"/>
      <c r="AD49" s="147"/>
      <c r="AE49" s="302">
        <f xml:space="preserve"> SUM(AE34:AE48)</f>
        <v>7.912187440853941E-4</v>
      </c>
      <c r="AF49" s="185"/>
    </row>
    <row r="50" spans="1:32" s="118" customFormat="1" ht="12" customHeight="1" x14ac:dyDescent="0.2">
      <c r="A50" s="121"/>
      <c r="B50" s="121"/>
      <c r="C50" s="121"/>
      <c r="D50" s="121"/>
      <c r="E50" s="121"/>
      <c r="F50" s="122"/>
      <c r="G50" s="122"/>
      <c r="H50" s="123"/>
      <c r="I50" s="124"/>
      <c r="J50" s="125"/>
      <c r="K50" s="121"/>
      <c r="L50" s="121"/>
      <c r="M50" s="264"/>
      <c r="N50" s="127"/>
      <c r="O50" s="276"/>
      <c r="P50" s="129"/>
      <c r="Q50" s="286"/>
      <c r="R50" s="130"/>
      <c r="S50" s="286"/>
      <c r="T50" s="121"/>
      <c r="U50" s="121"/>
      <c r="V50" s="121"/>
      <c r="W50" s="128"/>
      <c r="X50" s="128"/>
      <c r="Y50" s="121"/>
      <c r="Z50" s="131"/>
      <c r="AA50" s="131"/>
      <c r="AB50" s="132"/>
      <c r="AC50" s="133"/>
      <c r="AD50" s="134"/>
      <c r="AE50" s="301"/>
      <c r="AF50" s="136"/>
    </row>
    <row r="51" spans="1:32" s="118" customFormat="1" ht="12" customHeight="1" x14ac:dyDescent="0.2">
      <c r="A51" s="121"/>
      <c r="B51" s="121">
        <v>117</v>
      </c>
      <c r="C51" s="121" t="s">
        <v>708</v>
      </c>
      <c r="D51" s="121" t="str">
        <f>_xll.BDP(C51,$D$3)</f>
        <v>EUR</v>
      </c>
      <c r="E51" s="121" t="s">
        <v>740</v>
      </c>
      <c r="F51" s="122">
        <f>_xll.BDP(C51,$F$3)</f>
        <v>10.544</v>
      </c>
      <c r="G51" s="122">
        <f>_xll.BDP(C51,$G$3)</f>
        <v>10.417999999999999</v>
      </c>
      <c r="H51" s="123">
        <f t="shared" ref="H51:H62" si="29">IF(OR(OR(G51="#N/A N/A",G51="#N/A Real Time"),OR(F51="#N/A N/A",F51="#N/A Real Time")),0,  G51 - F51)</f>
        <v>-0.12600000000000122</v>
      </c>
      <c r="I51" s="124">
        <f t="shared" ref="I51:I62" si="30">IF(OR(F51=0,F51="#N/A N/A"),0,H51 / F51*100)</f>
        <v>-1.1949924127465972</v>
      </c>
      <c r="J51" s="125">
        <v>-184000</v>
      </c>
      <c r="K51" s="121" t="str">
        <f>CONCATENATE(D228,D51, " Curncy")</f>
        <v>EUREUR Curncy</v>
      </c>
      <c r="L51" s="121">
        <f>IF(D51 = D228,1,_xll.BDP(K51,$L$3))</f>
        <v>1</v>
      </c>
      <c r="M51" s="264">
        <f>IF(D51 = D228,1,_xll.BDP(K51,$M$3)*L51)</f>
        <v>1</v>
      </c>
      <c r="N51" s="127">
        <f t="shared" ref="N51:N62" si="31">H51*J51*T51/M51</f>
        <v>23184.000000000226</v>
      </c>
      <c r="O51" s="276">
        <f>N51 / Y228</f>
        <v>9.9579684473733528E-5</v>
      </c>
      <c r="P51" s="129">
        <f t="shared" ref="P51:P62" si="32">IF(J51=0,0,G51*J51*T51/M51)</f>
        <v>-1916911.9999999998</v>
      </c>
      <c r="Q51" s="286">
        <f>P51 / Y228*100</f>
        <v>-0.82335012130741714</v>
      </c>
      <c r="R51" s="130">
        <f t="shared" ref="R51:R62" si="33">IF(Q51&lt;0,Q51,0)</f>
        <v>-0.82335012130741714</v>
      </c>
      <c r="S51" s="286">
        <f t="shared" ref="S51:S62" si="34">IF(Q51&gt;0,Q51,0)</f>
        <v>0</v>
      </c>
      <c r="T51" s="121">
        <f t="shared" ref="T51:T62" si="35">IF(EXACT(D51,UPPER(D51)),1,0.01)/V51</f>
        <v>1</v>
      </c>
      <c r="U51" s="121">
        <v>0</v>
      </c>
      <c r="V51" s="121">
        <v>1</v>
      </c>
      <c r="W51" s="128">
        <f t="shared" ref="W51:W62" si="36">IF(AND(Q51&lt;0,O51&gt;0),O51,0)</f>
        <v>9.9579684473733528E-5</v>
      </c>
      <c r="X51" s="128">
        <f t="shared" ref="X51:X62" si="37">IF(AND(Q51&gt;0,O51&gt;0),O51,0)</f>
        <v>0</v>
      </c>
      <c r="Y51" s="121"/>
      <c r="Z51" s="131">
        <f>_xll.BDH(C51,$Z$3,$D$1,$D$1)</f>
        <v>10.85</v>
      </c>
      <c r="AA51" s="131">
        <f t="shared" ref="AA51:AA62" si="38">IF(OR(OR(F51="#N/A N/A",F51="#N/A Real Time"),OR(Z51="#N/A N/A",Z51="#N/A Real Time")),0,  F51 - Z51)</f>
        <v>-0.30599999999999916</v>
      </c>
      <c r="AB51" s="191">
        <f t="shared" ref="AB51:AB62" si="39">IF(OR(Z51=0,Z51="#N/A N/A"),0,AA51 / Z51*100)</f>
        <v>-2.8202764976958452</v>
      </c>
      <c r="AC51" s="133">
        <v>-184000</v>
      </c>
      <c r="AD51" s="134">
        <f>IF(D51 = D228,1,_xll.BDP(K51,$AD$3)*L51)</f>
        <v>1</v>
      </c>
      <c r="AE51" s="301">
        <f>AA51*AC51*T51/AD51 / AF228</f>
        <v>2.410313076968405E-4</v>
      </c>
      <c r="AF51" s="136"/>
    </row>
    <row r="52" spans="1:32" s="118" customFormat="1" ht="12" customHeight="1" x14ac:dyDescent="0.2">
      <c r="A52" s="121"/>
      <c r="B52" s="121">
        <v>3982</v>
      </c>
      <c r="C52" s="121" t="s">
        <v>712</v>
      </c>
      <c r="D52" s="121" t="str">
        <f>_xll.BDP(C52,$D$3)</f>
        <v>EUR</v>
      </c>
      <c r="E52" s="121" t="s">
        <v>744</v>
      </c>
      <c r="F52" s="122">
        <f>_xll.BDP(C52,$F$3)</f>
        <v>25.94</v>
      </c>
      <c r="G52" s="122">
        <f>_xll.BDP(C52,$G$3)</f>
        <v>25.61</v>
      </c>
      <c r="H52" s="123">
        <f t="shared" si="29"/>
        <v>-0.33000000000000185</v>
      </c>
      <c r="I52" s="124">
        <f t="shared" si="30"/>
        <v>-1.2721665381650034</v>
      </c>
      <c r="J52" s="125">
        <v>-41000</v>
      </c>
      <c r="K52" s="121" t="str">
        <f>CONCATENATE(D228,D52, " Curncy")</f>
        <v>EUREUR Curncy</v>
      </c>
      <c r="L52" s="121">
        <f>IF(D52 = D228,1,_xll.BDP(K52,$L$3))</f>
        <v>1</v>
      </c>
      <c r="M52" s="264">
        <f>IF(D52 = D228,1,_xll.BDP(K52,$M$3)*L52)</f>
        <v>1</v>
      </c>
      <c r="N52" s="127">
        <f t="shared" si="31"/>
        <v>13530.000000000076</v>
      </c>
      <c r="O52" s="276">
        <f>N52 / Y228</f>
        <v>5.8113920416218472E-5</v>
      </c>
      <c r="P52" s="129">
        <f t="shared" si="32"/>
        <v>-1050010</v>
      </c>
      <c r="Q52" s="286">
        <f>P52 / Y228*100</f>
        <v>-0.45099924298768079</v>
      </c>
      <c r="R52" s="130">
        <f t="shared" si="33"/>
        <v>-0.45099924298768079</v>
      </c>
      <c r="S52" s="286">
        <f t="shared" si="34"/>
        <v>0</v>
      </c>
      <c r="T52" s="121">
        <f t="shared" si="35"/>
        <v>1</v>
      </c>
      <c r="U52" s="121">
        <v>0</v>
      </c>
      <c r="V52" s="121">
        <v>1</v>
      </c>
      <c r="W52" s="128">
        <f t="shared" si="36"/>
        <v>5.8113920416218472E-5</v>
      </c>
      <c r="X52" s="128">
        <f t="shared" si="37"/>
        <v>0</v>
      </c>
      <c r="Y52" s="121"/>
      <c r="Z52" s="131">
        <f>_xll.BDH(C52,$Z$3,$D$1,$D$1)</f>
        <v>25.76</v>
      </c>
      <c r="AA52" s="131">
        <f t="shared" si="38"/>
        <v>0.17999999999999972</v>
      </c>
      <c r="AB52" s="191">
        <f t="shared" si="39"/>
        <v>0.69875776397515421</v>
      </c>
      <c r="AC52" s="133">
        <v>-41000</v>
      </c>
      <c r="AD52" s="134">
        <f>IF(D52 = D228,1,_xll.BDP(K52,$AD$3)*L52)</f>
        <v>1</v>
      </c>
      <c r="AE52" s="301">
        <f>AA52*AC52*T52/AD52 / AF228</f>
        <v>-3.1592978310647287E-5</v>
      </c>
      <c r="AF52" s="136"/>
    </row>
    <row r="53" spans="1:32" s="118" customFormat="1" ht="12" customHeight="1" x14ac:dyDescent="0.2">
      <c r="A53" s="121"/>
      <c r="B53" s="121">
        <v>23985</v>
      </c>
      <c r="C53" s="121" t="s">
        <v>191</v>
      </c>
      <c r="D53" s="121" t="str">
        <f>_xll.BDP(C53,$D$3)</f>
        <v>EUR</v>
      </c>
      <c r="E53" s="121" t="s">
        <v>338</v>
      </c>
      <c r="F53" s="122">
        <f>_xll.BDP(C53,$F$3)</f>
        <v>15.14</v>
      </c>
      <c r="G53" s="122">
        <f>_xll.BDP(C53,$G$3)</f>
        <v>15.04</v>
      </c>
      <c r="H53" s="123">
        <f t="shared" si="29"/>
        <v>-0.10000000000000142</v>
      </c>
      <c r="I53" s="124">
        <f t="shared" si="30"/>
        <v>-0.66050198150595396</v>
      </c>
      <c r="J53" s="125">
        <v>-472000</v>
      </c>
      <c r="K53" s="121" t="str">
        <f>CONCATENATE(D228,D53, " Curncy")</f>
        <v>EUREUR Curncy</v>
      </c>
      <c r="L53" s="121">
        <f>IF(D53 = D228,1,_xll.BDP(K53,$L$3))</f>
        <v>1</v>
      </c>
      <c r="M53" s="264">
        <f>IF(D53 = D228,1,_xll.BDP(K53,$M$3)*L53)</f>
        <v>1</v>
      </c>
      <c r="N53" s="127">
        <f t="shared" si="31"/>
        <v>47200.000000000669</v>
      </c>
      <c r="O53" s="276">
        <f>N53 / Y228</f>
        <v>2.027329670100174E-4</v>
      </c>
      <c r="P53" s="129">
        <f t="shared" si="32"/>
        <v>-7098880</v>
      </c>
      <c r="Q53" s="286">
        <f>P53 / Y228*100</f>
        <v>-3.0491038238306181</v>
      </c>
      <c r="R53" s="130">
        <f t="shared" si="33"/>
        <v>-3.0491038238306181</v>
      </c>
      <c r="S53" s="286">
        <f t="shared" si="34"/>
        <v>0</v>
      </c>
      <c r="T53" s="121">
        <f t="shared" si="35"/>
        <v>1</v>
      </c>
      <c r="U53" s="121">
        <v>0</v>
      </c>
      <c r="V53" s="121">
        <v>1</v>
      </c>
      <c r="W53" s="128">
        <f t="shared" si="36"/>
        <v>2.027329670100174E-4</v>
      </c>
      <c r="X53" s="128">
        <f t="shared" si="37"/>
        <v>0</v>
      </c>
      <c r="Y53" s="121"/>
      <c r="Z53" s="131">
        <f>_xll.BDH(C53,$Z$3,$D$1,$D$1)</f>
        <v>15.38</v>
      </c>
      <c r="AA53" s="131">
        <f t="shared" si="38"/>
        <v>-0.24000000000000021</v>
      </c>
      <c r="AB53" s="191">
        <f t="shared" si="39"/>
        <v>-1.5604681404421339</v>
      </c>
      <c r="AC53" s="133">
        <v>-472000</v>
      </c>
      <c r="AD53" s="134">
        <f>IF(D53 = D228,1,_xll.BDP(K53,$AD$3)*L53)</f>
        <v>1</v>
      </c>
      <c r="AE53" s="301">
        <f>AA53*AC53*T53/AD53 / AF228</f>
        <v>4.8493937439432705E-4</v>
      </c>
      <c r="AF53" s="136"/>
    </row>
    <row r="54" spans="1:32" s="118" customFormat="1" ht="12" customHeight="1" x14ac:dyDescent="0.2">
      <c r="A54" s="121"/>
      <c r="B54" s="121">
        <v>1980</v>
      </c>
      <c r="C54" s="121" t="s">
        <v>190</v>
      </c>
      <c r="D54" s="121" t="str">
        <f>_xll.BDP(C54,$D$3)</f>
        <v>EUR</v>
      </c>
      <c r="E54" s="121" t="s">
        <v>409</v>
      </c>
      <c r="F54" s="122">
        <f>_xll.BDP(C54,$F$3)</f>
        <v>21.74</v>
      </c>
      <c r="G54" s="122">
        <f>_xll.BDP(C54,$G$3)</f>
        <v>21.2</v>
      </c>
      <c r="H54" s="123">
        <f t="shared" si="29"/>
        <v>-0.53999999999999915</v>
      </c>
      <c r="I54" s="124">
        <f t="shared" si="30"/>
        <v>-2.4839006439742373</v>
      </c>
      <c r="J54" s="125">
        <v>-262000</v>
      </c>
      <c r="K54" s="121" t="str">
        <f>CONCATENATE(D228,D54, " Curncy")</f>
        <v>EUREUR Curncy</v>
      </c>
      <c r="L54" s="121">
        <f>IF(D54 = D228,1,_xll.BDP(K54,$L$3))</f>
        <v>1</v>
      </c>
      <c r="M54" s="264">
        <f>IF(D54 = D228,1,_xll.BDP(K54,$M$3)*L54)</f>
        <v>1</v>
      </c>
      <c r="N54" s="127">
        <f t="shared" si="31"/>
        <v>141479.99999999977</v>
      </c>
      <c r="O54" s="276">
        <f>N54 / Y228</f>
        <v>6.0768347823255949E-4</v>
      </c>
      <c r="P54" s="129">
        <f t="shared" si="32"/>
        <v>-5554400</v>
      </c>
      <c r="Q54" s="286">
        <f>P54 / Y228*100</f>
        <v>-2.3857203219500525</v>
      </c>
      <c r="R54" s="130">
        <f t="shared" si="33"/>
        <v>-2.3857203219500525</v>
      </c>
      <c r="S54" s="286">
        <f t="shared" si="34"/>
        <v>0</v>
      </c>
      <c r="T54" s="121">
        <f t="shared" si="35"/>
        <v>1</v>
      </c>
      <c r="U54" s="121">
        <v>0</v>
      </c>
      <c r="V54" s="121">
        <v>1</v>
      </c>
      <c r="W54" s="128">
        <f t="shared" si="36"/>
        <v>6.0768347823255949E-4</v>
      </c>
      <c r="X54" s="128">
        <f t="shared" si="37"/>
        <v>0</v>
      </c>
      <c r="Y54" s="121"/>
      <c r="Z54" s="131">
        <f>_xll.BDH(C54,$Z$3,$D$1,$D$1)</f>
        <v>22.46</v>
      </c>
      <c r="AA54" s="131">
        <f t="shared" si="38"/>
        <v>-0.72000000000000242</v>
      </c>
      <c r="AB54" s="191">
        <f t="shared" si="39"/>
        <v>-3.2056990204808655</v>
      </c>
      <c r="AC54" s="133">
        <v>-262000</v>
      </c>
      <c r="AD54" s="134">
        <f>IF(D54 = D228,1,_xll.BDP(K54,$AD$3)*L54)</f>
        <v>1</v>
      </c>
      <c r="AE54" s="301">
        <f>AA54*AC54*T54/AD54 / AF228</f>
        <v>8.0754734803801273E-4</v>
      </c>
      <c r="AF54" s="136"/>
    </row>
    <row r="55" spans="1:32" s="118" customFormat="1" ht="12" customHeight="1" x14ac:dyDescent="0.2">
      <c r="A55" s="121"/>
      <c r="B55" s="121">
        <v>1933</v>
      </c>
      <c r="C55" s="121" t="s">
        <v>189</v>
      </c>
      <c r="D55" s="121" t="str">
        <f>_xll.BDP(C55,$D$3)</f>
        <v>EUR</v>
      </c>
      <c r="E55" s="121" t="s">
        <v>331</v>
      </c>
      <c r="F55" s="122">
        <f>_xll.BDP(C55,$F$3)</f>
        <v>23.44</v>
      </c>
      <c r="G55" s="122">
        <f>_xll.BDP(C55,$G$3)</f>
        <v>23.19</v>
      </c>
      <c r="H55" s="123">
        <f t="shared" si="29"/>
        <v>-0.25</v>
      </c>
      <c r="I55" s="124">
        <f t="shared" si="30"/>
        <v>-1.0665529010238908</v>
      </c>
      <c r="J55" s="125">
        <v>-58000</v>
      </c>
      <c r="K55" s="121" t="str">
        <f>CONCATENATE(D228,D55, " Curncy")</f>
        <v>EUREUR Curncy</v>
      </c>
      <c r="L55" s="121">
        <f>IF(D55 = D228,1,_xll.BDP(K55,$L$3))</f>
        <v>1</v>
      </c>
      <c r="M55" s="264">
        <f>IF(D55 = D228,1,_xll.BDP(K55,$M$3)*L55)</f>
        <v>1</v>
      </c>
      <c r="N55" s="127">
        <f t="shared" si="31"/>
        <v>14500</v>
      </c>
      <c r="O55" s="276">
        <f>N55 / Y228</f>
        <v>6.2280254695873109E-5</v>
      </c>
      <c r="P55" s="129">
        <f t="shared" si="32"/>
        <v>-1345020</v>
      </c>
      <c r="Q55" s="286">
        <f>P55 / Y228*100</f>
        <v>-0.57771164255891894</v>
      </c>
      <c r="R55" s="130">
        <f t="shared" si="33"/>
        <v>-0.57771164255891894</v>
      </c>
      <c r="S55" s="286">
        <f t="shared" si="34"/>
        <v>0</v>
      </c>
      <c r="T55" s="121">
        <f t="shared" si="35"/>
        <v>1</v>
      </c>
      <c r="U55" s="121">
        <v>0</v>
      </c>
      <c r="V55" s="121">
        <v>1</v>
      </c>
      <c r="W55" s="128">
        <f t="shared" si="36"/>
        <v>6.2280254695873109E-5</v>
      </c>
      <c r="X55" s="128">
        <f t="shared" si="37"/>
        <v>0</v>
      </c>
      <c r="Y55" s="121"/>
      <c r="Z55" s="131">
        <f>_xll.BDH(C55,$Z$3,$D$1,$D$1)</f>
        <v>23.87</v>
      </c>
      <c r="AA55" s="131">
        <f t="shared" si="38"/>
        <v>-0.42999999999999972</v>
      </c>
      <c r="AB55" s="191">
        <f t="shared" si="39"/>
        <v>-1.8014243820695421</v>
      </c>
      <c r="AC55" s="133">
        <v>-58000</v>
      </c>
      <c r="AD55" s="134">
        <f>IF(D55 = D228,1,_xll.BDP(K55,$AD$3)*L55)</f>
        <v>1</v>
      </c>
      <c r="AE55" s="301">
        <f>AA55*AC55*T55/AD55 / AF228</f>
        <v>1.067654307679599E-4</v>
      </c>
      <c r="AF55" s="136"/>
    </row>
    <row r="56" spans="1:32" s="118" customFormat="1" ht="12" customHeight="1" x14ac:dyDescent="0.2">
      <c r="A56" s="121"/>
      <c r="B56" s="121">
        <v>2450</v>
      </c>
      <c r="C56" s="121" t="s">
        <v>187</v>
      </c>
      <c r="D56" s="121" t="str">
        <f>_xll.BDP(C56,$D$3)</f>
        <v>EUR</v>
      </c>
      <c r="E56" s="121" t="s">
        <v>408</v>
      </c>
      <c r="F56" s="122">
        <f>_xll.BDP(C56,$F$3)</f>
        <v>84.97</v>
      </c>
      <c r="G56" s="122">
        <f>_xll.BDP(C56,$G$3)</f>
        <v>83.6</v>
      </c>
      <c r="H56" s="123">
        <f t="shared" si="29"/>
        <v>-1.3700000000000045</v>
      </c>
      <c r="I56" s="124">
        <f t="shared" si="30"/>
        <v>-1.6123337648581906</v>
      </c>
      <c r="J56" s="125">
        <v>9391</v>
      </c>
      <c r="K56" s="121" t="str">
        <f>CONCATENATE(D228,D56, " Curncy")</f>
        <v>EUREUR Curncy</v>
      </c>
      <c r="L56" s="121">
        <f>IF(D56 = D228,1,_xll.BDP(K56,$L$3))</f>
        <v>1</v>
      </c>
      <c r="M56" s="264">
        <f>IF(D56 = D228,1,_xll.BDP(K56,$M$3)*L56)</f>
        <v>1</v>
      </c>
      <c r="N56" s="127">
        <f t="shared" si="31"/>
        <v>-12865.670000000042</v>
      </c>
      <c r="O56" s="276">
        <f>N56 / Y228</f>
        <v>-5.5260496857452157E-5</v>
      </c>
      <c r="P56" s="129">
        <f t="shared" si="32"/>
        <v>785087.6</v>
      </c>
      <c r="Q56" s="286">
        <f>P56 / Y228*100</f>
        <v>0.33721003921773618</v>
      </c>
      <c r="R56" s="130">
        <f t="shared" si="33"/>
        <v>0</v>
      </c>
      <c r="S56" s="286">
        <f t="shared" si="34"/>
        <v>0.33721003921773618</v>
      </c>
      <c r="T56" s="121">
        <f t="shared" si="35"/>
        <v>1</v>
      </c>
      <c r="U56" s="121">
        <v>0</v>
      </c>
      <c r="V56" s="121">
        <v>1</v>
      </c>
      <c r="W56" s="128">
        <f t="shared" si="36"/>
        <v>0</v>
      </c>
      <c r="X56" s="128">
        <f t="shared" si="37"/>
        <v>0</v>
      </c>
      <c r="Y56" s="121"/>
      <c r="Z56" s="131">
        <f>_xll.BDH(C56,$Z$3,$D$1,$D$1)</f>
        <v>84.78</v>
      </c>
      <c r="AA56" s="131">
        <f t="shared" si="38"/>
        <v>0.18999999999999773</v>
      </c>
      <c r="AB56" s="191">
        <f t="shared" si="39"/>
        <v>0.22410945977824689</v>
      </c>
      <c r="AC56" s="133">
        <v>9391</v>
      </c>
      <c r="AD56" s="134">
        <f>IF(D56 = D228,1,_xll.BDP(K56,$AD$3)*L56)</f>
        <v>1</v>
      </c>
      <c r="AE56" s="301">
        <f>AA56*AC56*T56/AD56 / AF228</f>
        <v>7.6383516625886538E-6</v>
      </c>
      <c r="AF56" s="136"/>
    </row>
    <row r="57" spans="1:32" s="118" customFormat="1" ht="12" customHeight="1" x14ac:dyDescent="0.2">
      <c r="A57" s="121"/>
      <c r="B57" s="121">
        <v>27088</v>
      </c>
      <c r="C57" s="121" t="s">
        <v>452</v>
      </c>
      <c r="D57" s="121" t="str">
        <f>_xll.BDP(C57,$D$3)</f>
        <v>EUR</v>
      </c>
      <c r="E57" s="121" t="s">
        <v>453</v>
      </c>
      <c r="F57" s="122">
        <f>_xll.BDP(C57,$F$3)</f>
        <v>138.75</v>
      </c>
      <c r="G57" s="122">
        <f>_xll.BDP(C57,$G$3)</f>
        <v>138.05000000000001</v>
      </c>
      <c r="H57" s="123">
        <f t="shared" si="29"/>
        <v>-0.69999999999998863</v>
      </c>
      <c r="I57" s="124">
        <f t="shared" si="30"/>
        <v>-0.50450450450449635</v>
      </c>
      <c r="J57" s="125">
        <v>-10424</v>
      </c>
      <c r="K57" s="121" t="str">
        <f>CONCATENATE(D228,D57, " Curncy")</f>
        <v>EUREUR Curncy</v>
      </c>
      <c r="L57" s="121">
        <f>IF(D57 = D228,1,_xll.BDP(K57,$L$3))</f>
        <v>1</v>
      </c>
      <c r="M57" s="264">
        <f>IF(D57 = D228,1,_xll.BDP(K57,$M$3)*L57)</f>
        <v>1</v>
      </c>
      <c r="N57" s="127">
        <f t="shared" si="31"/>
        <v>7296.799999999881</v>
      </c>
      <c r="O57" s="276">
        <f>N57 / Y228</f>
        <v>3.1341142238954444E-5</v>
      </c>
      <c r="P57" s="129">
        <f t="shared" si="32"/>
        <v>-1439033.2000000002</v>
      </c>
      <c r="Q57" s="286">
        <f>P57 / Y228*100</f>
        <v>-0.61809209801253318</v>
      </c>
      <c r="R57" s="130">
        <f t="shared" si="33"/>
        <v>-0.61809209801253318</v>
      </c>
      <c r="S57" s="286">
        <f t="shared" si="34"/>
        <v>0</v>
      </c>
      <c r="T57" s="121">
        <f t="shared" si="35"/>
        <v>1</v>
      </c>
      <c r="U57" s="121">
        <v>0</v>
      </c>
      <c r="V57" s="121">
        <v>1</v>
      </c>
      <c r="W57" s="128">
        <f t="shared" si="36"/>
        <v>3.1341142238954444E-5</v>
      </c>
      <c r="X57" s="128">
        <f t="shared" si="37"/>
        <v>0</v>
      </c>
      <c r="Y57" s="121"/>
      <c r="Z57" s="131">
        <f>_xll.BDH(C57,$Z$3,$D$1,$D$1)</f>
        <v>149.30000000000001</v>
      </c>
      <c r="AA57" s="131">
        <f t="shared" si="38"/>
        <v>-10.550000000000011</v>
      </c>
      <c r="AB57" s="191">
        <f t="shared" si="39"/>
        <v>-7.0663094440723437</v>
      </c>
      <c r="AC57" s="133">
        <v>-10424</v>
      </c>
      <c r="AD57" s="134">
        <f>IF(D57 = D228,1,_xll.BDP(K57,$AD$3)*L57)</f>
        <v>1</v>
      </c>
      <c r="AE57" s="301">
        <f>AA57*AC57*T57/AD57 / AF228</f>
        <v>4.7078332281198993E-4</v>
      </c>
      <c r="AF57" s="136"/>
    </row>
    <row r="58" spans="1:32" s="118" customFormat="1" ht="12" customHeight="1" x14ac:dyDescent="0.2">
      <c r="A58" s="121"/>
      <c r="B58" s="121">
        <v>3209</v>
      </c>
      <c r="C58" s="121" t="s">
        <v>186</v>
      </c>
      <c r="D58" s="121" t="str">
        <f>_xll.BDP(C58,$D$3)</f>
        <v>EUR</v>
      </c>
      <c r="E58" s="121" t="s">
        <v>407</v>
      </c>
      <c r="F58" s="122">
        <f>_xll.BDP(C58,$F$3)</f>
        <v>13.79</v>
      </c>
      <c r="G58" s="122">
        <f>_xll.BDP(C58,$G$3)</f>
        <v>13.734999999999999</v>
      </c>
      <c r="H58" s="123">
        <f t="shared" si="29"/>
        <v>-5.4999999999999716E-2</v>
      </c>
      <c r="I58" s="124">
        <f t="shared" si="30"/>
        <v>-0.39883973894125968</v>
      </c>
      <c r="J58" s="125">
        <v>-213000</v>
      </c>
      <c r="K58" s="121" t="str">
        <f>CONCATENATE(D228,D58, " Curncy")</f>
        <v>EUREUR Curncy</v>
      </c>
      <c r="L58" s="121">
        <f>IF(D58 = D228,1,_xll.BDP(K58,$L$3))</f>
        <v>1</v>
      </c>
      <c r="M58" s="264">
        <f>IF(D58 = D228,1,_xll.BDP(K58,$M$3)*L58)</f>
        <v>1</v>
      </c>
      <c r="N58" s="127">
        <f t="shared" si="31"/>
        <v>11714.99999999994</v>
      </c>
      <c r="O58" s="276">
        <f>N58 / Y228</f>
        <v>5.0318150604286185E-5</v>
      </c>
      <c r="P58" s="129">
        <f t="shared" si="32"/>
        <v>-2925555</v>
      </c>
      <c r="Q58" s="286">
        <f>P58 / Y228*100</f>
        <v>-1.2565814519088623</v>
      </c>
      <c r="R58" s="130">
        <f t="shared" si="33"/>
        <v>-1.2565814519088623</v>
      </c>
      <c r="S58" s="286">
        <f t="shared" si="34"/>
        <v>0</v>
      </c>
      <c r="T58" s="121">
        <f t="shared" si="35"/>
        <v>1</v>
      </c>
      <c r="U58" s="121">
        <v>0</v>
      </c>
      <c r="V58" s="121">
        <v>1</v>
      </c>
      <c r="W58" s="128">
        <f t="shared" si="36"/>
        <v>5.0318150604286185E-5</v>
      </c>
      <c r="X58" s="128">
        <f t="shared" si="37"/>
        <v>0</v>
      </c>
      <c r="Y58" s="121"/>
      <c r="Z58" s="131">
        <f>_xll.BDH(C58,$Z$3,$D$1,$D$1)</f>
        <v>13.195</v>
      </c>
      <c r="AA58" s="131">
        <f t="shared" si="38"/>
        <v>0.59499999999999886</v>
      </c>
      <c r="AB58" s="191">
        <f t="shared" si="39"/>
        <v>4.5092838196286387</v>
      </c>
      <c r="AC58" s="133">
        <v>-213000</v>
      </c>
      <c r="AD58" s="134">
        <f>IF(D58 = D228,1,_xll.BDP(K58,$AD$3)*L58)</f>
        <v>1</v>
      </c>
      <c r="AE58" s="301">
        <f>AA58*AC58*T58/AD58 / AF228</f>
        <v>-5.425387677777619E-4</v>
      </c>
      <c r="AF58" s="136"/>
    </row>
    <row r="59" spans="1:32" s="118" customFormat="1" ht="12" customHeight="1" x14ac:dyDescent="0.2">
      <c r="A59" s="121"/>
      <c r="B59" s="121">
        <v>829</v>
      </c>
      <c r="C59" s="121" t="s">
        <v>185</v>
      </c>
      <c r="D59" s="121" t="str">
        <f>_xll.BDP(C59,$D$3)</f>
        <v>EUR</v>
      </c>
      <c r="E59" s="121" t="s">
        <v>406</v>
      </c>
      <c r="F59" s="122">
        <f>_xll.BDP(C59,$F$3)</f>
        <v>21.19</v>
      </c>
      <c r="G59" s="122">
        <f>_xll.BDP(C59,$G$3)</f>
        <v>21.16</v>
      </c>
      <c r="H59" s="123">
        <f t="shared" si="29"/>
        <v>-3.0000000000001137E-2</v>
      </c>
      <c r="I59" s="124">
        <f t="shared" si="30"/>
        <v>-0.14157621519585245</v>
      </c>
      <c r="J59" s="125">
        <v>-94728</v>
      </c>
      <c r="K59" s="121" t="str">
        <f>CONCATENATE(D228,D59, " Curncy")</f>
        <v>EUREUR Curncy</v>
      </c>
      <c r="L59" s="121">
        <f>IF(D59 = D228,1,_xll.BDP(K59,$L$3))</f>
        <v>1</v>
      </c>
      <c r="M59" s="264">
        <f>IF(D59 = D228,1,_xll.BDP(K59,$M$3)*L59)</f>
        <v>1</v>
      </c>
      <c r="N59" s="127">
        <f t="shared" si="31"/>
        <v>2841.8400000001075</v>
      </c>
      <c r="O59" s="276">
        <f>N59 / Y228</f>
        <v>1.2206242689994946E-5</v>
      </c>
      <c r="P59" s="129">
        <f t="shared" si="32"/>
        <v>-2004444.48</v>
      </c>
      <c r="Q59" s="286">
        <f>P59 / Y228*100</f>
        <v>-0.86094698440094419</v>
      </c>
      <c r="R59" s="130">
        <f t="shared" si="33"/>
        <v>-0.86094698440094419</v>
      </c>
      <c r="S59" s="286">
        <f t="shared" si="34"/>
        <v>0</v>
      </c>
      <c r="T59" s="121">
        <f t="shared" si="35"/>
        <v>1</v>
      </c>
      <c r="U59" s="121">
        <v>0</v>
      </c>
      <c r="V59" s="121">
        <v>1</v>
      </c>
      <c r="W59" s="128">
        <f t="shared" si="36"/>
        <v>1.2206242689994946E-5</v>
      </c>
      <c r="X59" s="128">
        <f t="shared" si="37"/>
        <v>0</v>
      </c>
      <c r="Y59" s="121"/>
      <c r="Z59" s="131">
        <f>_xll.BDH(C59,$Z$3,$D$1,$D$1)</f>
        <v>21.54</v>
      </c>
      <c r="AA59" s="131">
        <f t="shared" si="38"/>
        <v>-0.34999999999999787</v>
      </c>
      <c r="AB59" s="191">
        <f t="shared" si="39"/>
        <v>-1.624883936861643</v>
      </c>
      <c r="AC59" s="133">
        <v>-94728</v>
      </c>
      <c r="AD59" s="134">
        <f>IF(D59 = D228,1,_xll.BDP(K59,$AD$3)*L59)</f>
        <v>1</v>
      </c>
      <c r="AE59" s="301">
        <f>AA59*AC59*T59/AD59 / AF228</f>
        <v>1.4193209719428782E-4</v>
      </c>
      <c r="AF59" s="136"/>
    </row>
    <row r="60" spans="1:32" s="118" customFormat="1" ht="12" customHeight="1" x14ac:dyDescent="0.2">
      <c r="A60" s="121"/>
      <c r="B60" s="121">
        <v>24720</v>
      </c>
      <c r="C60" s="121" t="s">
        <v>184</v>
      </c>
      <c r="D60" s="121" t="str">
        <f>_xll.BDP(C60,$D$3)</f>
        <v>EUR</v>
      </c>
      <c r="E60" s="121" t="s">
        <v>405</v>
      </c>
      <c r="F60" s="122">
        <f>_xll.BDP(C60,$F$3)</f>
        <v>24.75</v>
      </c>
      <c r="G60" s="122">
        <f>_xll.BDP(C60,$G$3)</f>
        <v>24.43</v>
      </c>
      <c r="H60" s="123">
        <f t="shared" si="29"/>
        <v>-0.32000000000000028</v>
      </c>
      <c r="I60" s="124">
        <f t="shared" si="30"/>
        <v>-1.2929292929292941</v>
      </c>
      <c r="J60" s="125">
        <v>169928</v>
      </c>
      <c r="K60" s="121" t="str">
        <f>CONCATENATE(D228,D60, " Curncy")</f>
        <v>EUREUR Curncy</v>
      </c>
      <c r="L60" s="121">
        <f>IF(D60 = D228,1,_xll.BDP(K60,$L$3))</f>
        <v>1</v>
      </c>
      <c r="M60" s="264">
        <f>IF(D60 = D228,1,_xll.BDP(K60,$M$3)*L60)</f>
        <v>1</v>
      </c>
      <c r="N60" s="127">
        <f t="shared" si="31"/>
        <v>-54376.96000000005</v>
      </c>
      <c r="O60" s="276">
        <f>N60 / Y228</f>
        <v>-2.3355937368188325E-4</v>
      </c>
      <c r="P60" s="129">
        <f t="shared" si="32"/>
        <v>4151341.04</v>
      </c>
      <c r="Q60" s="286">
        <f>P60 / Y228*100</f>
        <v>1.7830798434526258</v>
      </c>
      <c r="R60" s="130">
        <f t="shared" si="33"/>
        <v>0</v>
      </c>
      <c r="S60" s="286">
        <f t="shared" si="34"/>
        <v>1.7830798434526258</v>
      </c>
      <c r="T60" s="121">
        <f t="shared" si="35"/>
        <v>1</v>
      </c>
      <c r="U60" s="121">
        <v>0</v>
      </c>
      <c r="V60" s="121">
        <v>1</v>
      </c>
      <c r="W60" s="128">
        <f t="shared" si="36"/>
        <v>0</v>
      </c>
      <c r="X60" s="128">
        <f t="shared" si="37"/>
        <v>0</v>
      </c>
      <c r="Y60" s="121"/>
      <c r="Z60" s="131">
        <f>_xll.BDH(C60,$Z$3,$D$1,$D$1)</f>
        <v>24.35</v>
      </c>
      <c r="AA60" s="131">
        <f t="shared" si="38"/>
        <v>0.39999999999999858</v>
      </c>
      <c r="AB60" s="191">
        <f t="shared" si="39"/>
        <v>1.6427104722792549</v>
      </c>
      <c r="AC60" s="133">
        <v>169928</v>
      </c>
      <c r="AD60" s="134">
        <f>IF(D60 = D228,1,_xll.BDP(K60,$AD$3)*L60)</f>
        <v>1</v>
      </c>
      <c r="AE60" s="301">
        <f>AA60*AC60*T60/AD60 / AF228</f>
        <v>2.9097732348897897E-4</v>
      </c>
      <c r="AF60" s="136"/>
    </row>
    <row r="61" spans="1:32" s="118" customFormat="1" ht="12" customHeight="1" x14ac:dyDescent="0.2">
      <c r="A61" s="121"/>
      <c r="B61" s="121">
        <v>10361</v>
      </c>
      <c r="C61" s="121" t="s">
        <v>183</v>
      </c>
      <c r="D61" s="121" t="str">
        <f>_xll.BDP(C61,$D$3)</f>
        <v>EUR</v>
      </c>
      <c r="E61" s="121" t="s">
        <v>404</v>
      </c>
      <c r="F61" s="122">
        <f>_xll.BDP(C61,$F$3)</f>
        <v>133.35</v>
      </c>
      <c r="G61" s="122">
        <f>_xll.BDP(C61,$G$3)</f>
        <v>133.55000000000001</v>
      </c>
      <c r="H61" s="123">
        <f t="shared" si="29"/>
        <v>0.20000000000001705</v>
      </c>
      <c r="I61" s="124">
        <f t="shared" si="30"/>
        <v>0.14998125234346987</v>
      </c>
      <c r="J61" s="125">
        <v>-16000</v>
      </c>
      <c r="K61" s="121" t="str">
        <f>CONCATENATE(D228,D61, " Curncy")</f>
        <v>EUREUR Curncy</v>
      </c>
      <c r="L61" s="121">
        <f>IF(D61 = D228,1,_xll.BDP(K61,$L$3))</f>
        <v>1</v>
      </c>
      <c r="M61" s="264">
        <f>IF(D61 = D228,1,_xll.BDP(K61,$M$3)*L61)</f>
        <v>1</v>
      </c>
      <c r="N61" s="127">
        <f t="shared" si="31"/>
        <v>-3200.0000000002728</v>
      </c>
      <c r="O61" s="276">
        <f>N61 / Y228</f>
        <v>-1.3744607932883512E-5</v>
      </c>
      <c r="P61" s="129">
        <f t="shared" si="32"/>
        <v>-2136800</v>
      </c>
      <c r="Q61" s="286">
        <f>P61 / Y228*100</f>
        <v>-0.91779619471821816</v>
      </c>
      <c r="R61" s="130">
        <f t="shared" si="33"/>
        <v>-0.91779619471821816</v>
      </c>
      <c r="S61" s="286">
        <f t="shared" si="34"/>
        <v>0</v>
      </c>
      <c r="T61" s="121">
        <f t="shared" si="35"/>
        <v>1</v>
      </c>
      <c r="U61" s="121">
        <v>0</v>
      </c>
      <c r="V61" s="121">
        <v>1</v>
      </c>
      <c r="W61" s="128">
        <f t="shared" si="36"/>
        <v>0</v>
      </c>
      <c r="X61" s="128">
        <f t="shared" si="37"/>
        <v>0</v>
      </c>
      <c r="Y61" s="121"/>
      <c r="Z61" s="131">
        <f>_xll.BDH(C61,$Z$3,$D$1,$D$1)</f>
        <v>135.6</v>
      </c>
      <c r="AA61" s="131">
        <f t="shared" si="38"/>
        <v>-2.25</v>
      </c>
      <c r="AB61" s="191">
        <f t="shared" si="39"/>
        <v>-1.6592920353982303</v>
      </c>
      <c r="AC61" s="133">
        <v>-16000</v>
      </c>
      <c r="AD61" s="134">
        <f>IF(D61 = D228,1,_xll.BDP(K61,$AD$3)*L61)</f>
        <v>1</v>
      </c>
      <c r="AE61" s="301">
        <f>AA61*AC61*T61/AD61 / AF228</f>
        <v>1.5411208932023093E-4</v>
      </c>
      <c r="AF61" s="136"/>
    </row>
    <row r="62" spans="1:32" s="118" customFormat="1" ht="12" customHeight="1" x14ac:dyDescent="0.2">
      <c r="A62" s="121"/>
      <c r="B62" s="121">
        <v>19393</v>
      </c>
      <c r="C62" s="121" t="s">
        <v>182</v>
      </c>
      <c r="D62" s="121" t="str">
        <f>_xll.BDP(C62,$D$3)</f>
        <v>EUR</v>
      </c>
      <c r="E62" s="121" t="s">
        <v>303</v>
      </c>
      <c r="F62" s="122">
        <f>_xll.BDP(C62,$F$3)</f>
        <v>95.92</v>
      </c>
      <c r="G62" s="122">
        <f>_xll.BDP(C62,$G$3)</f>
        <v>94.12</v>
      </c>
      <c r="H62" s="123">
        <f t="shared" si="29"/>
        <v>-1.7999999999999972</v>
      </c>
      <c r="I62" s="124">
        <f t="shared" si="30"/>
        <v>-1.8765638031693048</v>
      </c>
      <c r="J62" s="125">
        <v>-35500</v>
      </c>
      <c r="K62" s="121" t="str">
        <f>CONCATENATE(D228,D62, " Curncy")</f>
        <v>EUREUR Curncy</v>
      </c>
      <c r="L62" s="121">
        <f>IF(D62 = D228,1,_xll.BDP(K62,$L$3))</f>
        <v>1</v>
      </c>
      <c r="M62" s="264">
        <f>IF(D62 = D228,1,_xll.BDP(K62,$M$3)*L62)</f>
        <v>1</v>
      </c>
      <c r="N62" s="127">
        <f t="shared" si="31"/>
        <v>63899.999999999898</v>
      </c>
      <c r="O62" s="276">
        <f>N62 / Y228</f>
        <v>2.744626396597438E-4</v>
      </c>
      <c r="P62" s="129">
        <f t="shared" si="32"/>
        <v>-3341260</v>
      </c>
      <c r="Q62" s="286">
        <f>P62 / Y228*100</f>
        <v>-1.4351346469319515</v>
      </c>
      <c r="R62" s="130">
        <f t="shared" si="33"/>
        <v>-1.4351346469319515</v>
      </c>
      <c r="S62" s="286">
        <f t="shared" si="34"/>
        <v>0</v>
      </c>
      <c r="T62" s="121">
        <f t="shared" si="35"/>
        <v>1</v>
      </c>
      <c r="U62" s="121">
        <v>0</v>
      </c>
      <c r="V62" s="121">
        <v>1</v>
      </c>
      <c r="W62" s="128">
        <f t="shared" si="36"/>
        <v>2.744626396597438E-4</v>
      </c>
      <c r="X62" s="128">
        <f t="shared" si="37"/>
        <v>0</v>
      </c>
      <c r="Y62" s="121"/>
      <c r="Z62" s="131">
        <f>_xll.BDH(C62,$Z$3,$D$1,$D$1)</f>
        <v>96.28</v>
      </c>
      <c r="AA62" s="131">
        <f t="shared" si="38"/>
        <v>-0.35999999999999943</v>
      </c>
      <c r="AB62" s="191">
        <f t="shared" si="39"/>
        <v>-0.37390943082675471</v>
      </c>
      <c r="AC62" s="133">
        <v>-35500</v>
      </c>
      <c r="AD62" s="134">
        <f>IF(D62 = D228,1,_xll.BDP(K62,$AD$3)*L62)</f>
        <v>1</v>
      </c>
      <c r="AE62" s="301">
        <f>AA62*AC62*T62/AD62 / AF228</f>
        <v>5.470979170868189E-5</v>
      </c>
      <c r="AF62" s="136"/>
    </row>
    <row r="63" spans="1:32" s="118" customFormat="1" ht="12" customHeight="1" x14ac:dyDescent="0.2">
      <c r="A63" s="103" t="s">
        <v>1489</v>
      </c>
      <c r="B63" s="103"/>
      <c r="C63" s="103"/>
      <c r="D63" s="103"/>
      <c r="E63" s="103" t="s">
        <v>181</v>
      </c>
      <c r="F63" s="137"/>
      <c r="G63" s="137"/>
      <c r="H63" s="138"/>
      <c r="I63" s="139"/>
      <c r="J63" s="140"/>
      <c r="K63" s="103"/>
      <c r="L63" s="103"/>
      <c r="M63" s="265"/>
      <c r="N63" s="172">
        <f t="shared" ref="N63:S63" si="40" xml:space="preserve"> SUM(N50:N62)</f>
        <v>255205.01000000024</v>
      </c>
      <c r="O63" s="277">
        <f t="shared" si="40"/>
        <v>1.0961540015491625E-3</v>
      </c>
      <c r="P63" s="142">
        <f t="shared" si="40"/>
        <v>-23875886.040000003</v>
      </c>
      <c r="Q63" s="287">
        <f t="shared" si="40"/>
        <v>-10.255146645936835</v>
      </c>
      <c r="R63" s="143">
        <f t="shared" si="40"/>
        <v>-12.375436528607198</v>
      </c>
      <c r="S63" s="287">
        <f t="shared" si="40"/>
        <v>2.1202898826703622</v>
      </c>
      <c r="T63" s="103"/>
      <c r="U63" s="103"/>
      <c r="V63" s="103"/>
      <c r="W63" s="144">
        <f xml:space="preserve"> SUM(W50:W62)</f>
        <v>1.3987184800213813E-3</v>
      </c>
      <c r="X63" s="144">
        <f xml:space="preserve"> SUM(X50:X62)</f>
        <v>0</v>
      </c>
      <c r="Y63" s="103"/>
      <c r="Z63" s="145"/>
      <c r="AA63" s="145"/>
      <c r="AB63" s="192"/>
      <c r="AC63" s="146"/>
      <c r="AD63" s="147"/>
      <c r="AE63" s="302">
        <f xml:space="preserve"> SUM(AE50:AE62)</f>
        <v>2.1863046909954892E-3</v>
      </c>
      <c r="AF63" s="185"/>
    </row>
    <row r="64" spans="1:32" s="118" customFormat="1" ht="12" customHeight="1" x14ac:dyDescent="0.2">
      <c r="A64" s="121"/>
      <c r="B64" s="121"/>
      <c r="C64" s="121"/>
      <c r="D64" s="121"/>
      <c r="E64" s="121"/>
      <c r="F64" s="122"/>
      <c r="G64" s="122"/>
      <c r="H64" s="123"/>
      <c r="I64" s="124"/>
      <c r="J64" s="125"/>
      <c r="K64" s="121"/>
      <c r="L64" s="121"/>
      <c r="M64" s="264"/>
      <c r="N64" s="127"/>
      <c r="O64" s="276"/>
      <c r="P64" s="129"/>
      <c r="Q64" s="286"/>
      <c r="R64" s="130"/>
      <c r="S64" s="286"/>
      <c r="T64" s="121"/>
      <c r="U64" s="121"/>
      <c r="V64" s="121"/>
      <c r="W64" s="128"/>
      <c r="X64" s="128"/>
      <c r="Y64" s="121"/>
      <c r="Z64" s="131"/>
      <c r="AA64" s="131"/>
      <c r="AB64" s="132"/>
      <c r="AC64" s="133"/>
      <c r="AD64" s="134"/>
      <c r="AE64" s="301"/>
      <c r="AF64" s="136"/>
    </row>
    <row r="65" spans="1:32" s="118" customFormat="1" ht="12" customHeight="1" x14ac:dyDescent="0.2">
      <c r="A65" s="121"/>
      <c r="B65" s="121">
        <v>6948</v>
      </c>
      <c r="C65" s="121" t="s">
        <v>456</v>
      </c>
      <c r="D65" s="121" t="str">
        <f>_xll.BDP(C65,$D$3)</f>
        <v>EUR</v>
      </c>
      <c r="E65" s="121" t="s">
        <v>457</v>
      </c>
      <c r="F65" s="122">
        <f>_xll.BDP(C65,$F$3)</f>
        <v>1.73</v>
      </c>
      <c r="G65" s="122">
        <f>_xll.BDP(C65,$G$3)</f>
        <v>1.7</v>
      </c>
      <c r="H65" s="123">
        <f>IF(OR(OR(G65="#N/A N/A",G65="#N/A Real Time"),OR(F65="#N/A N/A",F65="#N/A Real Time")),0,  G65 - F65)</f>
        <v>-3.0000000000000027E-2</v>
      </c>
      <c r="I65" s="124">
        <f>IF(OR(F65=0,F65="#N/A N/A"),0,H65 / F65*100)</f>
        <v>-1.7341040462427761</v>
      </c>
      <c r="J65" s="125">
        <v>163400</v>
      </c>
      <c r="K65" s="121" t="str">
        <f>CONCATENATE(D228,D65, " Curncy")</f>
        <v>EUREUR Curncy</v>
      </c>
      <c r="L65" s="121">
        <f>IF(D65 = D228,1,_xll.BDP(K65,$L$3))</f>
        <v>1</v>
      </c>
      <c r="M65" s="264">
        <f>IF(D65 = D228,1,_xll.BDP(K65,$M$3)*L65)</f>
        <v>1</v>
      </c>
      <c r="N65" s="127">
        <f>H65*J65*T65/M65</f>
        <v>-4902.0000000000045</v>
      </c>
      <c r="O65" s="276">
        <f>N65 / Y228</f>
        <v>-2.1055021277184154E-5</v>
      </c>
      <c r="P65" s="129">
        <f>IF(J65=0,0,G65*J65*T65/M65)</f>
        <v>277780</v>
      </c>
      <c r="Q65" s="286">
        <f>P65 / Y228*100</f>
        <v>0.11931178723737677</v>
      </c>
      <c r="R65" s="130">
        <f>IF(Q65&lt;0,Q65,0)</f>
        <v>0</v>
      </c>
      <c r="S65" s="286">
        <f>IF(Q65&gt;0,Q65,0)</f>
        <v>0.11931178723737677</v>
      </c>
      <c r="T65" s="121">
        <f>IF(EXACT(D65,UPPER(D65)),1,0.01)/V65</f>
        <v>1</v>
      </c>
      <c r="U65" s="121">
        <v>0</v>
      </c>
      <c r="V65" s="121">
        <v>1</v>
      </c>
      <c r="W65" s="128">
        <f>IF(AND(Q65&lt;0,O65&gt;0),O65,0)</f>
        <v>0</v>
      </c>
      <c r="X65" s="128">
        <f>IF(AND(Q65&gt;0,O65&gt;0),O65,0)</f>
        <v>0</v>
      </c>
      <c r="Y65" s="121"/>
      <c r="Z65" s="131">
        <f>_xll.BDH(C65,$Z$3,$D$1,$D$1)</f>
        <v>1.7749999999999999</v>
      </c>
      <c r="AA65" s="131">
        <f>IF(OR(OR(F65="#N/A N/A",F65="#N/A Real Time"),OR(Z65="#N/A N/A",Z65="#N/A Real Time")),0,  F65 - Z65)</f>
        <v>-4.4999999999999929E-2</v>
      </c>
      <c r="AB65" s="191">
        <f>IF(OR(Z65=0,Z65="#N/A N/A"),0,AA65 / Z65*100)</f>
        <v>-2.53521126760563</v>
      </c>
      <c r="AC65" s="133">
        <v>163400</v>
      </c>
      <c r="AD65" s="134">
        <f>IF(D65 = D228,1,_xll.BDP(K65,$AD$3)*L65)</f>
        <v>1</v>
      </c>
      <c r="AE65" s="301">
        <f>AA65*AC65*T65/AD65 / AF228</f>
        <v>-3.1477394243657113E-5</v>
      </c>
      <c r="AF65" s="136"/>
    </row>
    <row r="66" spans="1:32" s="118" customFormat="1" ht="12" customHeight="1" x14ac:dyDescent="0.2">
      <c r="A66" s="103" t="s">
        <v>1490</v>
      </c>
      <c r="B66" s="103"/>
      <c r="C66" s="103"/>
      <c r="D66" s="103"/>
      <c r="E66" s="103" t="s">
        <v>455</v>
      </c>
      <c r="F66" s="137"/>
      <c r="G66" s="137"/>
      <c r="H66" s="138"/>
      <c r="I66" s="139"/>
      <c r="J66" s="140"/>
      <c r="K66" s="103"/>
      <c r="L66" s="103"/>
      <c r="M66" s="265"/>
      <c r="N66" s="172">
        <f t="shared" ref="N66:S66" si="41" xml:space="preserve"> SUM(N64:N65)</f>
        <v>-4902.0000000000045</v>
      </c>
      <c r="O66" s="277">
        <f t="shared" si="41"/>
        <v>-2.1055021277184154E-5</v>
      </c>
      <c r="P66" s="142">
        <f t="shared" si="41"/>
        <v>277780</v>
      </c>
      <c r="Q66" s="287">
        <f t="shared" si="41"/>
        <v>0.11931178723737677</v>
      </c>
      <c r="R66" s="143">
        <f t="shared" si="41"/>
        <v>0</v>
      </c>
      <c r="S66" s="287">
        <f t="shared" si="41"/>
        <v>0.11931178723737677</v>
      </c>
      <c r="T66" s="103"/>
      <c r="U66" s="103"/>
      <c r="V66" s="103"/>
      <c r="W66" s="144">
        <f xml:space="preserve"> SUM(W64:W65)</f>
        <v>0</v>
      </c>
      <c r="X66" s="144">
        <f xml:space="preserve"> SUM(X64:X65)</f>
        <v>0</v>
      </c>
      <c r="Y66" s="103"/>
      <c r="Z66" s="145"/>
      <c r="AA66" s="145"/>
      <c r="AB66" s="192"/>
      <c r="AC66" s="146"/>
      <c r="AD66" s="147"/>
      <c r="AE66" s="302">
        <f xml:space="preserve"> SUM(AE64:AE65)</f>
        <v>-3.1477394243657113E-5</v>
      </c>
      <c r="AF66" s="185"/>
    </row>
    <row r="67" spans="1:32" s="118" customFormat="1" ht="12" customHeight="1" x14ac:dyDescent="0.2">
      <c r="A67" s="121"/>
      <c r="B67" s="121"/>
      <c r="C67" s="121"/>
      <c r="D67" s="121"/>
      <c r="E67" s="121"/>
      <c r="F67" s="122"/>
      <c r="G67" s="122"/>
      <c r="H67" s="123"/>
      <c r="I67" s="124"/>
      <c r="J67" s="125"/>
      <c r="K67" s="121"/>
      <c r="L67" s="121"/>
      <c r="M67" s="264"/>
      <c r="N67" s="127"/>
      <c r="O67" s="276"/>
      <c r="P67" s="129"/>
      <c r="Q67" s="286"/>
      <c r="R67" s="130"/>
      <c r="S67" s="286"/>
      <c r="T67" s="121"/>
      <c r="U67" s="121"/>
      <c r="V67" s="121"/>
      <c r="W67" s="128"/>
      <c r="X67" s="128"/>
      <c r="Y67" s="121"/>
      <c r="Z67" s="131"/>
      <c r="AA67" s="131"/>
      <c r="AB67" s="132"/>
      <c r="AC67" s="133"/>
      <c r="AD67" s="134"/>
      <c r="AE67" s="301"/>
      <c r="AF67" s="136"/>
    </row>
    <row r="68" spans="1:32" s="118" customFormat="1" ht="12" customHeight="1" x14ac:dyDescent="0.2">
      <c r="A68" s="121"/>
      <c r="B68" s="121">
        <v>26486</v>
      </c>
      <c r="C68" s="121" t="s">
        <v>178</v>
      </c>
      <c r="D68" s="121" t="str">
        <f>_xll.BDP(C68,$D$3)</f>
        <v>HKD</v>
      </c>
      <c r="E68" s="121" t="s">
        <v>402</v>
      </c>
      <c r="F68" s="122">
        <f>_xll.BDP(C68,$F$3)</f>
        <v>17</v>
      </c>
      <c r="G68" s="122">
        <f>_xll.BDP(C68,$G$3)</f>
        <v>17.22</v>
      </c>
      <c r="H68" s="123">
        <f>IF(OR(OR(G68="#N/A N/A",G68="#N/A Real Time"),OR(F68="#N/A N/A",F68="#N/A Real Time")),0,  G68 - F68)</f>
        <v>0.21999999999999886</v>
      </c>
      <c r="I68" s="124">
        <f>IF(OR(F68=0,F68="#N/A N/A"),0,H68 / F68*100)</f>
        <v>1.2941176470588167</v>
      </c>
      <c r="J68" s="125">
        <v>-2096300</v>
      </c>
      <c r="K68" s="121" t="str">
        <f>CONCATENATE(D228,D68, " Curncy")</f>
        <v>EURHKD Curncy</v>
      </c>
      <c r="L68" s="121">
        <f>IF(D68 = D228,1,_xll.BDP(K68,$L$3))</f>
        <v>1</v>
      </c>
      <c r="M68" s="264">
        <f>IF(D68 = D228,1,_xll.BDP(K68,$M$3)*L68)</f>
        <v>9.6766000000000005</v>
      </c>
      <c r="N68" s="127">
        <f>H68*J68*T68/M68</f>
        <v>-47659.921873385028</v>
      </c>
      <c r="O68" s="276">
        <f>N68 / Y228</f>
        <v>-2.0470841883171264E-4</v>
      </c>
      <c r="P68" s="129">
        <f>IF(J68=0,0,G68*J68*T68/M68)</f>
        <v>-3730472.0666349749</v>
      </c>
      <c r="Q68" s="286">
        <f>P68 / Y228*100</f>
        <v>-1.6023086237645954</v>
      </c>
      <c r="R68" s="130">
        <f>IF(Q68&lt;0,Q68,0)</f>
        <v>-1.6023086237645954</v>
      </c>
      <c r="S68" s="286">
        <f>IF(Q68&gt;0,Q68,0)</f>
        <v>0</v>
      </c>
      <c r="T68" s="121">
        <f>IF(EXACT(D68,UPPER(D68)),1,0.01)/V68</f>
        <v>1</v>
      </c>
      <c r="U68" s="121">
        <v>0</v>
      </c>
      <c r="V68" s="121">
        <v>1</v>
      </c>
      <c r="W68" s="128">
        <f>IF(AND(Q68&lt;0,O68&gt;0),O68,0)</f>
        <v>0</v>
      </c>
      <c r="X68" s="128">
        <f>IF(AND(Q68&gt;0,O68&gt;0),O68,0)</f>
        <v>0</v>
      </c>
      <c r="Y68" s="121"/>
      <c r="Z68" s="131">
        <f>_xll.BDH(C68,$Z$3,$D$1,$D$1)</f>
        <v>17.940000000000001</v>
      </c>
      <c r="AA68" s="131">
        <f>IF(OR(OR(F68="#N/A N/A",F68="#N/A Real Time"),OR(Z68="#N/A N/A",Z68="#N/A Real Time")),0,  F68 - Z68)</f>
        <v>-0.94000000000000128</v>
      </c>
      <c r="AB68" s="191">
        <f>IF(OR(Z68=0,Z68="#N/A N/A"),0,AA68 / Z68*100)</f>
        <v>-5.2396878483835074</v>
      </c>
      <c r="AC68" s="133">
        <v>-2096300</v>
      </c>
      <c r="AD68" s="134">
        <f>IF(D68 = D228,1,_xll.BDP(K68,$AD$3)*L68)</f>
        <v>9.6493000000000002</v>
      </c>
      <c r="AE68" s="301">
        <f>AA68*AC68*T68/AD68 / AF228</f>
        <v>8.742178835985815E-4</v>
      </c>
      <c r="AF68" s="136"/>
    </row>
    <row r="69" spans="1:32" s="118" customFormat="1" ht="12" customHeight="1" x14ac:dyDescent="0.2">
      <c r="A69" s="121"/>
      <c r="B69" s="121">
        <v>28008</v>
      </c>
      <c r="C69" s="121" t="s">
        <v>1417</v>
      </c>
      <c r="D69" s="121" t="str">
        <f>_xll.BDP(C69,$D$3)</f>
        <v>HKD</v>
      </c>
      <c r="E69" s="121" t="s">
        <v>1418</v>
      </c>
      <c r="F69" s="122">
        <f>_xll.BDP(C69,$F$3)</f>
        <v>22.6</v>
      </c>
      <c r="G69" s="122">
        <f>_xll.BDP(C69,$G$3)</f>
        <v>23</v>
      </c>
      <c r="H69" s="123">
        <f>IF(OR(OR(G69="#N/A N/A",G69="#N/A Real Time"),OR(F69="#N/A N/A",F69="#N/A Real Time")),0,  G69 - F69)</f>
        <v>0.39999999999999858</v>
      </c>
      <c r="I69" s="124">
        <f>IF(OR(F69=0,F69="#N/A N/A"),0,H69 / F69*100)</f>
        <v>1.7699115044247724</v>
      </c>
      <c r="J69" s="125">
        <v>-254000</v>
      </c>
      <c r="K69" s="121" t="str">
        <f>CONCATENATE(D228,D69, " Curncy")</f>
        <v>EURHKD Curncy</v>
      </c>
      <c r="L69" s="121">
        <f>IF(D69 = D228,1,_xll.BDP(K69,$L$3))</f>
        <v>1</v>
      </c>
      <c r="M69" s="264">
        <f>IF(D69 = D228,1,_xll.BDP(K69,$M$3)*L69)</f>
        <v>9.6766000000000005</v>
      </c>
      <c r="N69" s="127">
        <f>H69*J69*T69/M69</f>
        <v>-10499.555629043221</v>
      </c>
      <c r="O69" s="276">
        <f>N69 / Y228</f>
        <v>-4.509758612208965E-5</v>
      </c>
      <c r="P69" s="129">
        <f>IF(J69=0,0,G69*J69*T69/M69)</f>
        <v>-603724.44866998738</v>
      </c>
      <c r="Q69" s="286">
        <f>P69 / Y228*100</f>
        <v>-0.25931112020201647</v>
      </c>
      <c r="R69" s="130">
        <f>IF(Q69&lt;0,Q69,0)</f>
        <v>-0.25931112020201647</v>
      </c>
      <c r="S69" s="286">
        <f>IF(Q69&gt;0,Q69,0)</f>
        <v>0</v>
      </c>
      <c r="T69" s="121">
        <f>IF(EXACT(D69,UPPER(D69)),1,0.01)/V69</f>
        <v>1</v>
      </c>
      <c r="U69" s="121">
        <v>0</v>
      </c>
      <c r="V69" s="121">
        <v>1</v>
      </c>
      <c r="W69" s="128">
        <f>IF(AND(Q69&lt;0,O69&gt;0),O69,0)</f>
        <v>0</v>
      </c>
      <c r="X69" s="128">
        <f>IF(AND(Q69&gt;0,O69&gt;0),O69,0)</f>
        <v>0</v>
      </c>
      <c r="Y69" s="121"/>
      <c r="Z69" s="131">
        <f>_xll.BDH(C69,$Z$3,$D$1,$D$1)</f>
        <v>24</v>
      </c>
      <c r="AA69" s="131">
        <f>IF(OR(OR(F69="#N/A N/A",F69="#N/A Real Time"),OR(Z69="#N/A N/A",Z69="#N/A Real Time")),0,  F69 - Z69)</f>
        <v>-1.3999999999999986</v>
      </c>
      <c r="AB69" s="191">
        <f>IF(OR(Z69=0,Z69="#N/A N/A"),0,AA69 / Z69*100)</f>
        <v>-5.8333333333333268</v>
      </c>
      <c r="AC69" s="133">
        <v>-254000</v>
      </c>
      <c r="AD69" s="134">
        <f>IF(D69 = D228,1,_xll.BDP(K69,$AD$3)*L69)</f>
        <v>9.6493000000000002</v>
      </c>
      <c r="AE69" s="301">
        <f>AA69*AC69*T69/AD69 / AF228</f>
        <v>1.5776118176181477E-4</v>
      </c>
      <c r="AF69" s="136"/>
    </row>
    <row r="70" spans="1:32" s="118" customFormat="1" ht="12" customHeight="1" x14ac:dyDescent="0.2">
      <c r="A70" s="121"/>
      <c r="B70" s="121">
        <v>21026</v>
      </c>
      <c r="C70" s="121" t="s">
        <v>177</v>
      </c>
      <c r="D70" s="121" t="str">
        <f>_xll.BDP(C70,$D$3)</f>
        <v>HKD</v>
      </c>
      <c r="E70" s="121" t="s">
        <v>401</v>
      </c>
      <c r="F70" s="122">
        <f>_xll.BDP(C70,$F$3)</f>
        <v>42.2</v>
      </c>
      <c r="G70" s="122">
        <f>_xll.BDP(C70,$G$3)</f>
        <v>42.5</v>
      </c>
      <c r="H70" s="123">
        <f>IF(OR(OR(G70="#N/A N/A",G70="#N/A Real Time"),OR(F70="#N/A N/A",F70="#N/A Real Time")),0,  G70 - F70)</f>
        <v>0.29999999999999716</v>
      </c>
      <c r="I70" s="124">
        <f>IF(OR(F70=0,F70="#N/A N/A"),0,H70 / F70*100)</f>
        <v>0.71090047393364253</v>
      </c>
      <c r="J70" s="125">
        <v>-1125000</v>
      </c>
      <c r="K70" s="121" t="str">
        <f>CONCATENATE(D228,D70, " Curncy")</f>
        <v>EURHKD Curncy</v>
      </c>
      <c r="L70" s="121">
        <f>IF(D70 = D228,1,_xll.BDP(K70,$L$3))</f>
        <v>1</v>
      </c>
      <c r="M70" s="264">
        <f>IF(D70 = D228,1,_xll.BDP(K70,$M$3)*L70)</f>
        <v>9.6766000000000005</v>
      </c>
      <c r="N70" s="127">
        <f>H70*J70*T70/M70</f>
        <v>-34877.953000020338</v>
      </c>
      <c r="O70" s="276">
        <f>N70 / Y228</f>
        <v>-1.498074342146178E-4</v>
      </c>
      <c r="P70" s="129">
        <f>IF(J70=0,0,G70*J70*T70/M70)</f>
        <v>-4941043.3416695949</v>
      </c>
      <c r="Q70" s="286">
        <f>P70 / Y228*100</f>
        <v>-2.1222719847071057</v>
      </c>
      <c r="R70" s="130">
        <f>IF(Q70&lt;0,Q70,0)</f>
        <v>-2.1222719847071057</v>
      </c>
      <c r="S70" s="286">
        <f>IF(Q70&gt;0,Q70,0)</f>
        <v>0</v>
      </c>
      <c r="T70" s="121">
        <f>IF(EXACT(D70,UPPER(D70)),1,0.01)/V70</f>
        <v>1</v>
      </c>
      <c r="U70" s="121">
        <v>0</v>
      </c>
      <c r="V70" s="121">
        <v>1</v>
      </c>
      <c r="W70" s="128">
        <f>IF(AND(Q70&lt;0,O70&gt;0),O70,0)</f>
        <v>0</v>
      </c>
      <c r="X70" s="128">
        <f>IF(AND(Q70&gt;0,O70&gt;0),O70,0)</f>
        <v>0</v>
      </c>
      <c r="Y70" s="121"/>
      <c r="Z70" s="131">
        <f>_xll.BDH(C70,$Z$3,$D$1,$D$1)</f>
        <v>42.65</v>
      </c>
      <c r="AA70" s="131">
        <f>IF(OR(OR(F70="#N/A N/A",F70="#N/A Real Time"),OR(Z70="#N/A N/A",Z70="#N/A Real Time")),0,  F70 - Z70)</f>
        <v>-0.44999999999999574</v>
      </c>
      <c r="AB70" s="191">
        <f>IF(OR(Z70=0,Z70="#N/A N/A"),0,AA70 / Z70*100)</f>
        <v>-1.0550996483001074</v>
      </c>
      <c r="AC70" s="133">
        <v>-1125000</v>
      </c>
      <c r="AD70" s="134">
        <f>IF(D70 = D228,1,_xll.BDP(K70,$AD$3)*L70)</f>
        <v>9.6493000000000002</v>
      </c>
      <c r="AE70" s="301">
        <f>AA70*AC70*T70/AD70 / AF228</f>
        <v>2.2459673303407778E-4</v>
      </c>
      <c r="AF70" s="136"/>
    </row>
    <row r="71" spans="1:32" s="118" customFormat="1" ht="12" customHeight="1" x14ac:dyDescent="0.2">
      <c r="A71" s="121"/>
      <c r="B71" s="121">
        <v>24515</v>
      </c>
      <c r="C71" s="121" t="s">
        <v>176</v>
      </c>
      <c r="D71" s="121" t="str">
        <f>_xll.BDP(C71,$D$3)</f>
        <v>HKD</v>
      </c>
      <c r="E71" s="121" t="s">
        <v>400</v>
      </c>
      <c r="F71" s="122">
        <f>_xll.BDP(C71,$F$3)</f>
        <v>28.45</v>
      </c>
      <c r="G71" s="122">
        <f>_xll.BDP(C71,$G$3)</f>
        <v>28.5</v>
      </c>
      <c r="H71" s="123">
        <f>IF(OR(OR(G71="#N/A N/A",G71="#N/A Real Time"),OR(F71="#N/A N/A",F71="#N/A Real Time")),0,  G71 - F71)</f>
        <v>5.0000000000000711E-2</v>
      </c>
      <c r="I71" s="124">
        <f>IF(OR(F71=0,F71="#N/A N/A"),0,H71 / F71*100)</f>
        <v>0.175746924428825</v>
      </c>
      <c r="J71" s="125">
        <v>-1081200</v>
      </c>
      <c r="K71" s="121" t="str">
        <f>CONCATENATE(D228,D71, " Curncy")</f>
        <v>EURHKD Curncy</v>
      </c>
      <c r="L71" s="121">
        <f>IF(D71 = D228,1,_xll.BDP(K71,$L$3))</f>
        <v>1</v>
      </c>
      <c r="M71" s="264">
        <f>IF(D71 = D228,1,_xll.BDP(K71,$M$3)*L71)</f>
        <v>9.6766000000000005</v>
      </c>
      <c r="N71" s="127">
        <f>H71*J71*T71/M71</f>
        <v>-5586.6730049811677</v>
      </c>
      <c r="O71" s="276">
        <f>N71 / Y228</f>
        <v>-2.399582190708868E-5</v>
      </c>
      <c r="P71" s="129">
        <f>IF(J71=0,0,G71*J71*T71/M71)</f>
        <v>-3184403.6128392201</v>
      </c>
      <c r="Q71" s="286">
        <f>P71 / Y228*100</f>
        <v>-1.3677618487040353</v>
      </c>
      <c r="R71" s="130">
        <f>IF(Q71&lt;0,Q71,0)</f>
        <v>-1.3677618487040353</v>
      </c>
      <c r="S71" s="286">
        <f>IF(Q71&gt;0,Q71,0)</f>
        <v>0</v>
      </c>
      <c r="T71" s="121">
        <f>IF(EXACT(D71,UPPER(D71)),1,0.01)/V71</f>
        <v>1</v>
      </c>
      <c r="U71" s="121">
        <v>0</v>
      </c>
      <c r="V71" s="121">
        <v>1</v>
      </c>
      <c r="W71" s="128">
        <f>IF(AND(Q71&lt;0,O71&gt;0),O71,0)</f>
        <v>0</v>
      </c>
      <c r="X71" s="128">
        <f>IF(AND(Q71&gt;0,O71&gt;0),O71,0)</f>
        <v>0</v>
      </c>
      <c r="Y71" s="121"/>
      <c r="Z71" s="131">
        <f>_xll.BDH(C71,$Z$3,$D$1,$D$1)</f>
        <v>29.3</v>
      </c>
      <c r="AA71" s="131">
        <f>IF(OR(OR(F71="#N/A N/A",F71="#N/A Real Time"),OR(Z71="#N/A N/A",Z71="#N/A Real Time")),0,  F71 - Z71)</f>
        <v>-0.85000000000000142</v>
      </c>
      <c r="AB71" s="191">
        <f>IF(OR(Z71=0,Z71="#N/A N/A"),0,AA71 / Z71*100)</f>
        <v>-2.9010238907849875</v>
      </c>
      <c r="AC71" s="133">
        <v>-1081200</v>
      </c>
      <c r="AD71" s="134">
        <f>IF(D71 = D228,1,_xll.BDP(K71,$AD$3)*L71)</f>
        <v>9.6493000000000002</v>
      </c>
      <c r="AE71" s="301">
        <f>AA71*AC71*T71/AD71 / AF228</f>
        <v>4.0772126339354162E-4</v>
      </c>
      <c r="AF71" s="136"/>
    </row>
    <row r="72" spans="1:32" s="118" customFormat="1" ht="12" customHeight="1" x14ac:dyDescent="0.2">
      <c r="A72" s="103" t="s">
        <v>1491</v>
      </c>
      <c r="B72" s="103"/>
      <c r="C72" s="103"/>
      <c r="D72" s="103"/>
      <c r="E72" s="103" t="s">
        <v>175</v>
      </c>
      <c r="F72" s="137"/>
      <c r="G72" s="137"/>
      <c r="H72" s="138"/>
      <c r="I72" s="139"/>
      <c r="J72" s="140"/>
      <c r="K72" s="103"/>
      <c r="L72" s="103"/>
      <c r="M72" s="265"/>
      <c r="N72" s="172">
        <f t="shared" ref="N72:S72" si="42" xml:space="preserve"> SUM(N67:N71)</f>
        <v>-98624.103507429754</v>
      </c>
      <c r="O72" s="277">
        <f t="shared" si="42"/>
        <v>-4.2360926107550879E-4</v>
      </c>
      <c r="P72" s="142">
        <f t="shared" si="42"/>
        <v>-12459643.469813777</v>
      </c>
      <c r="Q72" s="287">
        <f t="shared" si="42"/>
        <v>-5.3516535773777534</v>
      </c>
      <c r="R72" s="143">
        <f t="shared" si="42"/>
        <v>-5.3516535773777534</v>
      </c>
      <c r="S72" s="287">
        <f t="shared" si="42"/>
        <v>0</v>
      </c>
      <c r="T72" s="103"/>
      <c r="U72" s="103"/>
      <c r="V72" s="103"/>
      <c r="W72" s="144">
        <f xml:space="preserve"> SUM(W67:W71)</f>
        <v>0</v>
      </c>
      <c r="X72" s="144">
        <f xml:space="preserve"> SUM(X67:X71)</f>
        <v>0</v>
      </c>
      <c r="Y72" s="103"/>
      <c r="Z72" s="145"/>
      <c r="AA72" s="145"/>
      <c r="AB72" s="192"/>
      <c r="AC72" s="146"/>
      <c r="AD72" s="147"/>
      <c r="AE72" s="302">
        <f xml:space="preserve"> SUM(AE67:AE71)</f>
        <v>1.6642970617880156E-3</v>
      </c>
      <c r="AF72" s="185"/>
    </row>
    <row r="73" spans="1:32" s="118" customFormat="1" ht="12" customHeight="1" x14ac:dyDescent="0.2">
      <c r="A73" s="121"/>
      <c r="B73" s="121"/>
      <c r="C73" s="121"/>
      <c r="D73" s="121"/>
      <c r="E73" s="121"/>
      <c r="F73" s="122"/>
      <c r="G73" s="122"/>
      <c r="H73" s="123"/>
      <c r="I73" s="124"/>
      <c r="J73" s="125"/>
      <c r="K73" s="121"/>
      <c r="L73" s="121"/>
      <c r="M73" s="264"/>
      <c r="N73" s="127"/>
      <c r="O73" s="276"/>
      <c r="P73" s="129"/>
      <c r="Q73" s="286"/>
      <c r="R73" s="130"/>
      <c r="S73" s="286"/>
      <c r="T73" s="121"/>
      <c r="U73" s="121"/>
      <c r="V73" s="121"/>
      <c r="W73" s="128"/>
      <c r="X73" s="128"/>
      <c r="Y73" s="121"/>
      <c r="Z73" s="131"/>
      <c r="AA73" s="131"/>
      <c r="AB73" s="132"/>
      <c r="AC73" s="133"/>
      <c r="AD73" s="134"/>
      <c r="AE73" s="301"/>
      <c r="AF73" s="136"/>
    </row>
    <row r="74" spans="1:32" s="118" customFormat="1" ht="12" customHeight="1" x14ac:dyDescent="0.2">
      <c r="A74" s="121"/>
      <c r="B74" s="121">
        <v>6428</v>
      </c>
      <c r="C74" s="121" t="s">
        <v>174</v>
      </c>
      <c r="D74" s="121" t="str">
        <f>_xll.BDP(C74,$D$3)</f>
        <v>EUR</v>
      </c>
      <c r="E74" s="121" t="s">
        <v>459</v>
      </c>
      <c r="F74" s="122">
        <f>_xll.BDP(C74,$F$3)</f>
        <v>34.4</v>
      </c>
      <c r="G74" s="122">
        <f>_xll.BDP(C74,$G$3)</f>
        <v>34.08</v>
      </c>
      <c r="H74" s="123">
        <f>IF(OR(OR(G74="#N/A N/A",G74="#N/A Real Time"),OR(F74="#N/A N/A",F74="#N/A Real Time")),0,  G74 - F74)</f>
        <v>-0.32000000000000028</v>
      </c>
      <c r="I74" s="124">
        <f>IF(OR(F74=0,F74="#N/A N/A"),0,H74 / F74*100)</f>
        <v>-0.93023255813953576</v>
      </c>
      <c r="J74" s="125">
        <v>36000</v>
      </c>
      <c r="K74" s="121" t="str">
        <f>CONCATENATE(D228,D74, " Curncy")</f>
        <v>EUREUR Curncy</v>
      </c>
      <c r="L74" s="121">
        <f>IF(D74 = D228,1,_xll.BDP(K74,$L$3))</f>
        <v>1</v>
      </c>
      <c r="M74" s="264">
        <f>IF(D74 = D228,1,_xll.BDP(K74,$M$3)*L74)</f>
        <v>1</v>
      </c>
      <c r="N74" s="127">
        <f>H74*J74*T74/M74</f>
        <v>-11520.000000000011</v>
      </c>
      <c r="O74" s="276">
        <f>N74 / Y228</f>
        <v>-4.9480588558376474E-5</v>
      </c>
      <c r="P74" s="129">
        <f>IF(J74=0,0,G74*J74*T74/M74)</f>
        <v>1226880</v>
      </c>
      <c r="Q74" s="286">
        <f>P74 / Y228*100</f>
        <v>0.52696826814670894</v>
      </c>
      <c r="R74" s="130">
        <f>IF(Q74&lt;0,Q74,0)</f>
        <v>0</v>
      </c>
      <c r="S74" s="286">
        <f>IF(Q74&gt;0,Q74,0)</f>
        <v>0.52696826814670894</v>
      </c>
      <c r="T74" s="121">
        <f>IF(EXACT(D74,UPPER(D74)),1,0.01)/V74</f>
        <v>1</v>
      </c>
      <c r="U74" s="121">
        <v>0</v>
      </c>
      <c r="V74" s="121">
        <v>1</v>
      </c>
      <c r="W74" s="128">
        <f>IF(AND(Q74&lt;0,O74&gt;0),O74,0)</f>
        <v>0</v>
      </c>
      <c r="X74" s="128">
        <f>IF(AND(Q74&gt;0,O74&gt;0),O74,0)</f>
        <v>0</v>
      </c>
      <c r="Y74" s="121"/>
      <c r="Z74" s="131">
        <f>_xll.BDH(C74,$Z$3,$D$1,$D$1)</f>
        <v>33.119999999999997</v>
      </c>
      <c r="AA74" s="131">
        <f>IF(OR(OR(F74="#N/A N/A",F74="#N/A Real Time"),OR(Z74="#N/A N/A",Z74="#N/A Real Time")),0,  F74 - Z74)</f>
        <v>1.2800000000000011</v>
      </c>
      <c r="AB74" s="191">
        <f>IF(OR(Z74=0,Z74="#N/A N/A"),0,AA74 / Z74*100)</f>
        <v>3.8647342995169121</v>
      </c>
      <c r="AC74" s="133">
        <v>36000</v>
      </c>
      <c r="AD74" s="134">
        <f>IF(D74 = D228,1,_xll.BDP(K74,$AD$3)*L74)</f>
        <v>1</v>
      </c>
      <c r="AE74" s="301">
        <f>AA74*AC74*T74/AD74 / AF228</f>
        <v>1.9726347432989577E-4</v>
      </c>
      <c r="AF74" s="136"/>
    </row>
    <row r="75" spans="1:32" s="118" customFormat="1" ht="12" customHeight="1" x14ac:dyDescent="0.2">
      <c r="A75" s="103" t="s">
        <v>1492</v>
      </c>
      <c r="B75" s="103"/>
      <c r="C75" s="103"/>
      <c r="D75" s="103"/>
      <c r="E75" s="103" t="s">
        <v>172</v>
      </c>
      <c r="F75" s="137"/>
      <c r="G75" s="137"/>
      <c r="H75" s="138"/>
      <c r="I75" s="139"/>
      <c r="J75" s="140"/>
      <c r="K75" s="103"/>
      <c r="L75" s="103"/>
      <c r="M75" s="265"/>
      <c r="N75" s="172">
        <f t="shared" ref="N75:S75" si="43" xml:space="preserve"> SUM(N73:N74)</f>
        <v>-11520.000000000011</v>
      </c>
      <c r="O75" s="277">
        <f t="shared" si="43"/>
        <v>-4.9480588558376474E-5</v>
      </c>
      <c r="P75" s="142">
        <f t="shared" si="43"/>
        <v>1226880</v>
      </c>
      <c r="Q75" s="287">
        <f t="shared" si="43"/>
        <v>0.52696826814670894</v>
      </c>
      <c r="R75" s="143">
        <f t="shared" si="43"/>
        <v>0</v>
      </c>
      <c r="S75" s="287">
        <f t="shared" si="43"/>
        <v>0.52696826814670894</v>
      </c>
      <c r="T75" s="103"/>
      <c r="U75" s="103"/>
      <c r="V75" s="103"/>
      <c r="W75" s="144">
        <f xml:space="preserve"> SUM(W73:W74)</f>
        <v>0</v>
      </c>
      <c r="X75" s="144">
        <f xml:space="preserve"> SUM(X73:X74)</f>
        <v>0</v>
      </c>
      <c r="Y75" s="103"/>
      <c r="Z75" s="145"/>
      <c r="AA75" s="145"/>
      <c r="AB75" s="192"/>
      <c r="AC75" s="146"/>
      <c r="AD75" s="147"/>
      <c r="AE75" s="302">
        <f xml:space="preserve"> SUM(AE73:AE74)</f>
        <v>1.9726347432989577E-4</v>
      </c>
      <c r="AF75" s="185"/>
    </row>
    <row r="76" spans="1:32" s="118" customFormat="1" ht="12" customHeight="1" x14ac:dyDescent="0.2">
      <c r="A76" s="121"/>
      <c r="B76" s="121"/>
      <c r="C76" s="121"/>
      <c r="D76" s="121"/>
      <c r="E76" s="121"/>
      <c r="F76" s="122"/>
      <c r="G76" s="122"/>
      <c r="H76" s="123"/>
      <c r="I76" s="124"/>
      <c r="J76" s="125"/>
      <c r="K76" s="121"/>
      <c r="L76" s="121"/>
      <c r="M76" s="264"/>
      <c r="N76" s="127"/>
      <c r="O76" s="276"/>
      <c r="P76" s="129"/>
      <c r="Q76" s="286"/>
      <c r="R76" s="130"/>
      <c r="S76" s="286"/>
      <c r="T76" s="121"/>
      <c r="U76" s="121"/>
      <c r="V76" s="121"/>
      <c r="W76" s="128"/>
      <c r="X76" s="128"/>
      <c r="Y76" s="121"/>
      <c r="Z76" s="131"/>
      <c r="AA76" s="131"/>
      <c r="AB76" s="132"/>
      <c r="AC76" s="133"/>
      <c r="AD76" s="134"/>
      <c r="AE76" s="301"/>
      <c r="AF76" s="136"/>
    </row>
    <row r="77" spans="1:32" s="118" customFormat="1" ht="12" customHeight="1" x14ac:dyDescent="0.2">
      <c r="A77" s="121"/>
      <c r="B77" s="121">
        <v>25371</v>
      </c>
      <c r="C77" s="121" t="s">
        <v>171</v>
      </c>
      <c r="D77" s="121" t="str">
        <f>_xll.BDP(C77,$D$3)</f>
        <v>EUR</v>
      </c>
      <c r="E77" s="121" t="s">
        <v>399</v>
      </c>
      <c r="F77" s="122">
        <f>_xll.BDP(C77,$F$3)</f>
        <v>31.28</v>
      </c>
      <c r="G77" s="122">
        <f>_xll.BDP(C77,$G$3)</f>
        <v>31.3</v>
      </c>
      <c r="H77" s="123">
        <f>IF(OR(OR(G77="#N/A N/A",G77="#N/A Real Time"),OR(F77="#N/A N/A",F77="#N/A Real Time")),0,  G77 - F77)</f>
        <v>1.9999999999999574E-2</v>
      </c>
      <c r="I77" s="124">
        <f>IF(OR(F77=0,F77="#N/A N/A"),0,H77 / F77*100)</f>
        <v>6.3938618925829846E-2</v>
      </c>
      <c r="J77" s="125">
        <v>39000</v>
      </c>
      <c r="K77" s="121" t="str">
        <f>CONCATENATE(D228,D77, " Curncy")</f>
        <v>EUREUR Curncy</v>
      </c>
      <c r="L77" s="121">
        <f>IF(D77 = D228,1,_xll.BDP(K77,$L$3))</f>
        <v>1</v>
      </c>
      <c r="M77" s="264">
        <f>IF(D77 = D228,1,_xll.BDP(K77,$M$3)*L77)</f>
        <v>1</v>
      </c>
      <c r="N77" s="127">
        <f>H77*J77*T77/M77</f>
        <v>779.9999999999834</v>
      </c>
      <c r="O77" s="276">
        <f>N77 / Y228</f>
        <v>3.3502481836399991E-6</v>
      </c>
      <c r="P77" s="129">
        <f>IF(J77=0,0,G77*J77*T77/M77)</f>
        <v>1220700</v>
      </c>
      <c r="Q77" s="286">
        <f>P77 / Y228*100</f>
        <v>0.52431384073967102</v>
      </c>
      <c r="R77" s="130">
        <f>IF(Q77&lt;0,Q77,0)</f>
        <v>0</v>
      </c>
      <c r="S77" s="286">
        <f>IF(Q77&gt;0,Q77,0)</f>
        <v>0.52431384073967102</v>
      </c>
      <c r="T77" s="121">
        <f>IF(EXACT(D77,UPPER(D77)),1,0.01)/V77</f>
        <v>1</v>
      </c>
      <c r="U77" s="121">
        <v>0</v>
      </c>
      <c r="V77" s="121">
        <v>1</v>
      </c>
      <c r="W77" s="128">
        <f>IF(AND(Q77&lt;0,O77&gt;0),O77,0)</f>
        <v>0</v>
      </c>
      <c r="X77" s="128">
        <f>IF(AND(Q77&gt;0,O77&gt;0),O77,0)</f>
        <v>3.3502481836399991E-6</v>
      </c>
      <c r="Y77" s="121"/>
      <c r="Z77" s="131">
        <f>_xll.BDH(C77,$Z$3,$D$1,$D$1)</f>
        <v>31.88</v>
      </c>
      <c r="AA77" s="131">
        <f>IF(OR(OR(F77="#N/A N/A",F77="#N/A Real Time"),OR(Z77="#N/A N/A",Z77="#N/A Real Time")),0,  F77 - Z77)</f>
        <v>-0.59999999999999787</v>
      </c>
      <c r="AB77" s="191">
        <f>IF(OR(Z77=0,Z77="#N/A N/A"),0,AA77 / Z77*100)</f>
        <v>-1.8820577164366308</v>
      </c>
      <c r="AC77" s="133">
        <v>39000</v>
      </c>
      <c r="AD77" s="134">
        <f>IF(D77 = D228,1,_xll.BDP(K77,$AD$3)*L77)</f>
        <v>1</v>
      </c>
      <c r="AE77" s="301">
        <f>AA77*AC77*T77/AD77 / AF228</f>
        <v>-1.0017285805814974E-4</v>
      </c>
      <c r="AF77" s="136"/>
    </row>
    <row r="78" spans="1:32" s="118" customFormat="1" ht="12" customHeight="1" x14ac:dyDescent="0.2">
      <c r="A78" s="121"/>
      <c r="B78" s="121">
        <v>20770</v>
      </c>
      <c r="C78" s="121" t="s">
        <v>170</v>
      </c>
      <c r="D78" s="121" t="str">
        <f>_xll.BDP(C78,$D$3)</f>
        <v>EUR</v>
      </c>
      <c r="E78" s="121" t="s">
        <v>398</v>
      </c>
      <c r="F78" s="122">
        <f>_xll.BDP(C78,$F$3)</f>
        <v>16.501999999999999</v>
      </c>
      <c r="G78" s="122">
        <f>_xll.BDP(C78,$G$3)</f>
        <v>16.329999999999998</v>
      </c>
      <c r="H78" s="123">
        <f>IF(OR(OR(G78="#N/A N/A",G78="#N/A Real Time"),OR(F78="#N/A N/A",F78="#N/A Real Time")),0,  G78 - F78)</f>
        <v>-0.1720000000000006</v>
      </c>
      <c r="I78" s="124">
        <f>IF(OR(F78=0,F78="#N/A N/A"),0,H78 / F78*100)</f>
        <v>-1.0422979032844539</v>
      </c>
      <c r="J78" s="125">
        <v>-350000</v>
      </c>
      <c r="K78" s="121" t="str">
        <f>CONCATENATE(D228,D78, " Curncy")</f>
        <v>EUREUR Curncy</v>
      </c>
      <c r="L78" s="121">
        <f>IF(D78 = D228,1,_xll.BDP(K78,$L$3))</f>
        <v>1</v>
      </c>
      <c r="M78" s="264">
        <f>IF(D78 = D228,1,_xll.BDP(K78,$M$3)*L78)</f>
        <v>1</v>
      </c>
      <c r="N78" s="127">
        <f>H78*J78*T78/M78</f>
        <v>60200.000000000211</v>
      </c>
      <c r="O78" s="276">
        <f>N78 / Y228</f>
        <v>2.5857043673734991E-4</v>
      </c>
      <c r="P78" s="129">
        <f>IF(J78=0,0,G78*J78*T78/M78)</f>
        <v>-5715499.9999999991</v>
      </c>
      <c r="Q78" s="286">
        <f>P78 / Y228*100</f>
        <v>-2.4549158325121563</v>
      </c>
      <c r="R78" s="130">
        <f>IF(Q78&lt;0,Q78,0)</f>
        <v>-2.4549158325121563</v>
      </c>
      <c r="S78" s="286">
        <f>IF(Q78&gt;0,Q78,0)</f>
        <v>0</v>
      </c>
      <c r="T78" s="121">
        <f>IF(EXACT(D78,UPPER(D78)),1,0.01)/V78</f>
        <v>1</v>
      </c>
      <c r="U78" s="121">
        <v>0</v>
      </c>
      <c r="V78" s="121">
        <v>1</v>
      </c>
      <c r="W78" s="128">
        <f>IF(AND(Q78&lt;0,O78&gt;0),O78,0)</f>
        <v>2.5857043673734991E-4</v>
      </c>
      <c r="X78" s="128">
        <f>IF(AND(Q78&gt;0,O78&gt;0),O78,0)</f>
        <v>0</v>
      </c>
      <c r="Y78" s="121"/>
      <c r="Z78" s="131">
        <f>_xll.BDH(C78,$Z$3,$D$1,$D$1)</f>
        <v>16.788</v>
      </c>
      <c r="AA78" s="131">
        <f>IF(OR(OR(F78="#N/A N/A",F78="#N/A Real Time"),OR(Z78="#N/A N/A",Z78="#N/A Real Time")),0,  F78 - Z78)</f>
        <v>-0.28600000000000136</v>
      </c>
      <c r="AB78" s="191">
        <f>IF(OR(Z78=0,Z78="#N/A N/A"),0,AA78 / Z78*100)</f>
        <v>-1.7035978079580734</v>
      </c>
      <c r="AC78" s="133">
        <v>-350000</v>
      </c>
      <c r="AD78" s="134">
        <f>IF(D78 = D228,1,_xll.BDP(K78,$AD$3)*L78)</f>
        <v>1</v>
      </c>
      <c r="AE78" s="301">
        <f>AA78*AC78*T78/AD78 / AF228</f>
        <v>4.2851722613764415E-4</v>
      </c>
      <c r="AF78" s="136"/>
    </row>
    <row r="79" spans="1:32" s="118" customFormat="1" ht="12" customHeight="1" x14ac:dyDescent="0.2">
      <c r="A79" s="121"/>
      <c r="B79" s="121">
        <v>26543</v>
      </c>
      <c r="C79" s="121" t="s">
        <v>169</v>
      </c>
      <c r="D79" s="121" t="str">
        <f>_xll.BDP(C79,$D$3)</f>
        <v>EUR</v>
      </c>
      <c r="E79" s="121" t="s">
        <v>397</v>
      </c>
      <c r="F79" s="122">
        <f>_xll.BDP(C79,$F$3)</f>
        <v>0.44850000000000001</v>
      </c>
      <c r="G79" s="122">
        <f>_xll.BDP(C79,$G$3)</f>
        <v>0.44600000000000001</v>
      </c>
      <c r="H79" s="123">
        <f>IF(OR(OR(G79="#N/A N/A",G79="#N/A Real Time"),OR(F79="#N/A N/A",F79="#N/A Real Time")),0,  G79 - F79)</f>
        <v>-2.5000000000000022E-3</v>
      </c>
      <c r="I79" s="124">
        <f>IF(OR(F79=0,F79="#N/A N/A"),0,H79 / F79*100)</f>
        <v>-0.5574136008918622</v>
      </c>
      <c r="J79" s="125">
        <v>-123291</v>
      </c>
      <c r="K79" s="121" t="str">
        <f>CONCATENATE(D228,D79, " Curncy")</f>
        <v>EUREUR Curncy</v>
      </c>
      <c r="L79" s="121">
        <f>IF(D79 = D228,1,_xll.BDP(K79,$L$3))</f>
        <v>1</v>
      </c>
      <c r="M79" s="264">
        <f>IF(D79 = D228,1,_xll.BDP(K79,$M$3)*L79)</f>
        <v>1</v>
      </c>
      <c r="N79" s="127">
        <f>H79*J79*T79/M79</f>
        <v>308.22750000000025</v>
      </c>
      <c r="O79" s="276">
        <f>N79 / Y228</f>
        <v>1.3238956692601547E-6</v>
      </c>
      <c r="P79" s="129">
        <f>IF(J79=0,0,G79*J79*T79/M79)</f>
        <v>-54987.786</v>
      </c>
      <c r="Q79" s="286">
        <f>P79 / Y228*100</f>
        <v>-2.361829873960114E-2</v>
      </c>
      <c r="R79" s="130">
        <f>IF(Q79&lt;0,Q79,0)</f>
        <v>-2.361829873960114E-2</v>
      </c>
      <c r="S79" s="286">
        <f>IF(Q79&gt;0,Q79,0)</f>
        <v>0</v>
      </c>
      <c r="T79" s="121">
        <f>IF(EXACT(D79,UPPER(D79)),1,0.01)/V79</f>
        <v>1</v>
      </c>
      <c r="U79" s="121">
        <v>0</v>
      </c>
      <c r="V79" s="121">
        <v>1</v>
      </c>
      <c r="W79" s="128">
        <f>IF(AND(Q79&lt;0,O79&gt;0),O79,0)</f>
        <v>1.3238956692601547E-6</v>
      </c>
      <c r="X79" s="128">
        <f>IF(AND(Q79&gt;0,O79&gt;0),O79,0)</f>
        <v>0</v>
      </c>
      <c r="Y79" s="121"/>
      <c r="Z79" s="131">
        <f>_xll.BDH(C79,$Z$3,$D$1,$D$1)</f>
        <v>0.439</v>
      </c>
      <c r="AA79" s="131">
        <f>IF(OR(OR(F79="#N/A N/A",F79="#N/A Real Time"),OR(Z79="#N/A N/A",Z79="#N/A Real Time")),0,  F79 - Z79)</f>
        <v>9.5000000000000084E-3</v>
      </c>
      <c r="AB79" s="191">
        <f>IF(OR(Z79=0,Z79="#N/A N/A"),0,AA79 / Z79*100)</f>
        <v>2.1640091116173141</v>
      </c>
      <c r="AC79" s="133">
        <v>-123291</v>
      </c>
      <c r="AD79" s="134">
        <f>IF(D79 = D228,1,_xll.BDP(K79,$AD$3)*L79)</f>
        <v>1</v>
      </c>
      <c r="AE79" s="301">
        <f>AA79*AC79*T79/AD79 / AF228</f>
        <v>-5.0140560900448832E-6</v>
      </c>
      <c r="AF79" s="136"/>
    </row>
    <row r="80" spans="1:32" s="118" customFormat="1" ht="12" customHeight="1" x14ac:dyDescent="0.2">
      <c r="A80" s="103" t="s">
        <v>1493</v>
      </c>
      <c r="B80" s="103"/>
      <c r="C80" s="103"/>
      <c r="D80" s="103"/>
      <c r="E80" s="103" t="s">
        <v>168</v>
      </c>
      <c r="F80" s="137"/>
      <c r="G80" s="137"/>
      <c r="H80" s="138"/>
      <c r="I80" s="139"/>
      <c r="J80" s="140"/>
      <c r="K80" s="103"/>
      <c r="L80" s="103"/>
      <c r="M80" s="265"/>
      <c r="N80" s="172">
        <f t="shared" ref="N80:S80" si="44" xml:space="preserve"> SUM(N76:N79)</f>
        <v>61288.227500000197</v>
      </c>
      <c r="O80" s="277">
        <f t="shared" si="44"/>
        <v>2.6324458059025007E-4</v>
      </c>
      <c r="P80" s="142">
        <f t="shared" si="44"/>
        <v>-4549787.7859999994</v>
      </c>
      <c r="Q80" s="287">
        <f t="shared" si="44"/>
        <v>-1.9542202905120865</v>
      </c>
      <c r="R80" s="143">
        <f t="shared" si="44"/>
        <v>-2.4785341312517573</v>
      </c>
      <c r="S80" s="287">
        <f t="shared" si="44"/>
        <v>0.52431384073967102</v>
      </c>
      <c r="T80" s="103"/>
      <c r="U80" s="103"/>
      <c r="V80" s="103"/>
      <c r="W80" s="144">
        <f xml:space="preserve"> SUM(W76:W79)</f>
        <v>2.5989433240661004E-4</v>
      </c>
      <c r="X80" s="144">
        <f xml:space="preserve"> SUM(X76:X79)</f>
        <v>3.3502481836399991E-6</v>
      </c>
      <c r="Y80" s="103"/>
      <c r="Z80" s="145"/>
      <c r="AA80" s="145"/>
      <c r="AB80" s="192"/>
      <c r="AC80" s="146"/>
      <c r="AD80" s="147"/>
      <c r="AE80" s="302">
        <f xml:space="preserve"> SUM(AE76:AE79)</f>
        <v>3.233303119894495E-4</v>
      </c>
      <c r="AF80" s="185"/>
    </row>
    <row r="81" spans="1:32" s="118" customFormat="1" ht="12" customHeight="1" x14ac:dyDescent="0.2">
      <c r="A81" s="121"/>
      <c r="B81" s="121"/>
      <c r="C81" s="121"/>
      <c r="D81" s="121"/>
      <c r="E81" s="121"/>
      <c r="F81" s="122"/>
      <c r="G81" s="122"/>
      <c r="H81" s="123"/>
      <c r="I81" s="124"/>
      <c r="J81" s="125"/>
      <c r="K81" s="121"/>
      <c r="L81" s="121"/>
      <c r="M81" s="264"/>
      <c r="N81" s="127"/>
      <c r="O81" s="276"/>
      <c r="P81" s="129"/>
      <c r="Q81" s="286"/>
      <c r="R81" s="130"/>
      <c r="S81" s="286"/>
      <c r="T81" s="121"/>
      <c r="U81" s="121"/>
      <c r="V81" s="121"/>
      <c r="W81" s="128"/>
      <c r="X81" s="128"/>
      <c r="Y81" s="121"/>
      <c r="Z81" s="131"/>
      <c r="AA81" s="131"/>
      <c r="AB81" s="132"/>
      <c r="AC81" s="133"/>
      <c r="AD81" s="134"/>
      <c r="AE81" s="301"/>
      <c r="AF81" s="136"/>
    </row>
    <row r="82" spans="1:32" s="118" customFormat="1" ht="12" customHeight="1" x14ac:dyDescent="0.2">
      <c r="A82" s="121"/>
      <c r="B82" s="121">
        <v>1595</v>
      </c>
      <c r="C82" s="121" t="s">
        <v>167</v>
      </c>
      <c r="D82" s="121" t="str">
        <f>_xll.BDP(C82,$D$3)</f>
        <v>JPY</v>
      </c>
      <c r="E82" s="121" t="s">
        <v>396</v>
      </c>
      <c r="F82" s="122">
        <f>_xll.BDP(C82,$F$3)</f>
        <v>2079</v>
      </c>
      <c r="G82" s="122">
        <f>_xll.BDP(C82,$G$3)</f>
        <v>2056</v>
      </c>
      <c r="H82" s="123">
        <f t="shared" ref="H82:H94" si="45">IF(OR(OR(G82="#N/A N/A",G82="#N/A Real Time"),OR(F82="#N/A N/A",F82="#N/A Real Time")),0,  G82 - F82)</f>
        <v>-23</v>
      </c>
      <c r="I82" s="124">
        <f t="shared" ref="I82:I94" si="46">IF(OR(F82=0,F82="#N/A N/A"),0,H82 / F82*100)</f>
        <v>-1.1063011063011063</v>
      </c>
      <c r="J82" s="125">
        <v>69800</v>
      </c>
      <c r="K82" s="121" t="str">
        <f>CONCATENATE(D228,D82, " Curncy")</f>
        <v>EURJPY Curncy</v>
      </c>
      <c r="L82" s="121">
        <f>IF(D82 = D228,1,_xll.BDP(K82,$L$3))</f>
        <v>1</v>
      </c>
      <c r="M82" s="264">
        <f>IF(D82 = D228,1,_xll.BDP(K82,$M$3)*L82)</f>
        <v>130.85</v>
      </c>
      <c r="N82" s="127">
        <f t="shared" ref="N82:N94" si="47">H82*J82*T82/M82</f>
        <v>-12269.01031715705</v>
      </c>
      <c r="O82" s="276">
        <f>N82 / Y228</f>
        <v>-5.2697730166816272E-5</v>
      </c>
      <c r="P82" s="129">
        <f t="shared" ref="P82:P94" si="48">IF(J82=0,0,G82*J82*T82/M82)</f>
        <v>1096742.8353076042</v>
      </c>
      <c r="Q82" s="286">
        <f>P82 / Y228*100</f>
        <v>0.47107188357814894</v>
      </c>
      <c r="R82" s="130">
        <f t="shared" ref="R82:R94" si="49">IF(Q82&lt;0,Q82,0)</f>
        <v>0</v>
      </c>
      <c r="S82" s="286">
        <f t="shared" ref="S82:S94" si="50">IF(Q82&gt;0,Q82,0)</f>
        <v>0.47107188357814894</v>
      </c>
      <c r="T82" s="121">
        <f t="shared" ref="T82:T94" si="51">IF(EXACT(D82,UPPER(D82)),1,0.01)/V82</f>
        <v>1</v>
      </c>
      <c r="U82" s="121">
        <v>0</v>
      </c>
      <c r="V82" s="121">
        <v>1</v>
      </c>
      <c r="W82" s="128">
        <f t="shared" ref="W82:W94" si="52">IF(AND(Q82&lt;0,O82&gt;0),O82,0)</f>
        <v>0</v>
      </c>
      <c r="X82" s="128">
        <f t="shared" ref="X82:X94" si="53">IF(AND(Q82&gt;0,O82&gt;0),O82,0)</f>
        <v>0</v>
      </c>
      <c r="Y82" s="121"/>
      <c r="Z82" s="131">
        <f>_xll.BDH(C82,$Z$3,$D$1,$D$1)</f>
        <v>2082</v>
      </c>
      <c r="AA82" s="131">
        <f t="shared" ref="AA82:AA94" si="54">IF(OR(OR(F82="#N/A N/A",F82="#N/A Real Time"),OR(Z82="#N/A N/A",Z82="#N/A Real Time")),0,  F82 - Z82)</f>
        <v>-3</v>
      </c>
      <c r="AB82" s="191">
        <f t="shared" ref="AB82:AB94" si="55">IF(OR(Z82=0,Z82="#N/A N/A"),0,AA82 / Z82*100)</f>
        <v>-0.14409221902017291</v>
      </c>
      <c r="AC82" s="133">
        <v>58800</v>
      </c>
      <c r="AD82" s="134">
        <f>IF(D82 = D228,1,_xll.BDP(K82,$AD$3)*L82)</f>
        <v>130.34</v>
      </c>
      <c r="AE82" s="301">
        <f>AA82*AC82*T82/AD82 / AF228</f>
        <v>-5.7936875684297336E-6</v>
      </c>
      <c r="AF82" s="136"/>
    </row>
    <row r="83" spans="1:32" s="118" customFormat="1" ht="12" customHeight="1" x14ac:dyDescent="0.2">
      <c r="A83" s="121"/>
      <c r="B83" s="121">
        <v>26549</v>
      </c>
      <c r="C83" s="121" t="s">
        <v>165</v>
      </c>
      <c r="D83" s="121" t="str">
        <f>_xll.BDP(C83,$D$3)</f>
        <v>JPY</v>
      </c>
      <c r="E83" s="121" t="s">
        <v>460</v>
      </c>
      <c r="F83" s="122">
        <f>_xll.BDP(C83,$F$3)</f>
        <v>181</v>
      </c>
      <c r="G83" s="122">
        <f>_xll.BDP(C83,$G$3)</f>
        <v>166</v>
      </c>
      <c r="H83" s="123">
        <f t="shared" si="45"/>
        <v>-15</v>
      </c>
      <c r="I83" s="124">
        <f t="shared" si="46"/>
        <v>-8.2872928176795568</v>
      </c>
      <c r="J83" s="125">
        <v>-1178000</v>
      </c>
      <c r="K83" s="121" t="str">
        <f>CONCATENATE(D228,D83, " Curncy")</f>
        <v>EURJPY Curncy</v>
      </c>
      <c r="L83" s="121">
        <f>IF(D83 = D228,1,_xll.BDP(K83,$L$3))</f>
        <v>1</v>
      </c>
      <c r="M83" s="264">
        <f>IF(D83 = D228,1,_xll.BDP(K83,$M$3)*L83)</f>
        <v>130.85</v>
      </c>
      <c r="N83" s="127">
        <f t="shared" si="47"/>
        <v>135040.1222774169</v>
      </c>
      <c r="O83" s="276">
        <f>N83 / Y228</f>
        <v>5.8002297997237053E-4</v>
      </c>
      <c r="P83" s="129">
        <f t="shared" si="48"/>
        <v>-1494444.0198700803</v>
      </c>
      <c r="Q83" s="286">
        <f>P83 / Y228*100</f>
        <v>-0.64189209783609003</v>
      </c>
      <c r="R83" s="130">
        <f t="shared" si="49"/>
        <v>-0.64189209783609003</v>
      </c>
      <c r="S83" s="286">
        <f t="shared" si="50"/>
        <v>0</v>
      </c>
      <c r="T83" s="121">
        <f t="shared" si="51"/>
        <v>1</v>
      </c>
      <c r="U83" s="121">
        <v>0</v>
      </c>
      <c r="V83" s="121">
        <v>1</v>
      </c>
      <c r="W83" s="128">
        <f t="shared" si="52"/>
        <v>5.8002297997237053E-4</v>
      </c>
      <c r="X83" s="128">
        <f t="shared" si="53"/>
        <v>0</v>
      </c>
      <c r="Y83" s="121"/>
      <c r="Z83" s="131">
        <f>_xll.BDH(C83,$Z$3,$D$1,$D$1)</f>
        <v>198</v>
      </c>
      <c r="AA83" s="131">
        <f t="shared" si="54"/>
        <v>-17</v>
      </c>
      <c r="AB83" s="191">
        <f t="shared" si="55"/>
        <v>-8.5858585858585847</v>
      </c>
      <c r="AC83" s="133">
        <v>-1178000</v>
      </c>
      <c r="AD83" s="134">
        <f>IF(D83 = D228,1,_xll.BDP(K83,$AD$3)*L83)</f>
        <v>130.34</v>
      </c>
      <c r="AE83" s="301">
        <f>AA83*AC83*T83/AD83 / AF228</f>
        <v>6.5773462157241408E-4</v>
      </c>
      <c r="AF83" s="136"/>
    </row>
    <row r="84" spans="1:32" s="118" customFormat="1" ht="12" customHeight="1" x14ac:dyDescent="0.2">
      <c r="A84" s="121"/>
      <c r="B84" s="121">
        <v>25511</v>
      </c>
      <c r="C84" s="121" t="s">
        <v>461</v>
      </c>
      <c r="D84" s="121" t="str">
        <f>_xll.BDP(C84,$D$3)</f>
        <v>JPY</v>
      </c>
      <c r="E84" s="121" t="s">
        <v>462</v>
      </c>
      <c r="F84" s="122">
        <f>_xll.BDP(C84,$F$3)</f>
        <v>637.79999999999995</v>
      </c>
      <c r="G84" s="122">
        <f>_xll.BDP(C84,$G$3)</f>
        <v>625.20000000000005</v>
      </c>
      <c r="H84" s="123">
        <f t="shared" si="45"/>
        <v>-12.599999999999909</v>
      </c>
      <c r="I84" s="124">
        <f t="shared" si="46"/>
        <v>-1.9755409219190827</v>
      </c>
      <c r="J84" s="125">
        <v>921000</v>
      </c>
      <c r="K84" s="121" t="str">
        <f>CONCATENATE(D228,D84, " Curncy")</f>
        <v>EURJPY Curncy</v>
      </c>
      <c r="L84" s="121">
        <f>IF(D84 = D228,1,_xll.BDP(K84,$L$3))</f>
        <v>1</v>
      </c>
      <c r="M84" s="264">
        <f>IF(D84 = D228,1,_xll.BDP(K84,$M$3)*L84)</f>
        <v>130.85</v>
      </c>
      <c r="N84" s="127">
        <f t="shared" si="47"/>
        <v>-88686.282002292064</v>
      </c>
      <c r="O84" s="276">
        <f>N84 / Y228</f>
        <v>-3.8092442973329494E-4</v>
      </c>
      <c r="P84" s="129">
        <f t="shared" si="48"/>
        <v>4400528.8498280477</v>
      </c>
      <c r="Q84" s="286">
        <f>P84 / Y228*100</f>
        <v>1.8901107418195058</v>
      </c>
      <c r="R84" s="130">
        <f t="shared" si="49"/>
        <v>0</v>
      </c>
      <c r="S84" s="286">
        <f t="shared" si="50"/>
        <v>1.8901107418195058</v>
      </c>
      <c r="T84" s="121">
        <f t="shared" si="51"/>
        <v>1</v>
      </c>
      <c r="U84" s="121">
        <v>0</v>
      </c>
      <c r="V84" s="121">
        <v>1</v>
      </c>
      <c r="W84" s="128">
        <f t="shared" si="52"/>
        <v>0</v>
      </c>
      <c r="X84" s="128">
        <f t="shared" si="53"/>
        <v>0</v>
      </c>
      <c r="Y84" s="121"/>
      <c r="Z84" s="131">
        <f>_xll.BDH(C84,$Z$3,$D$1,$D$1)</f>
        <v>650.70000000000005</v>
      </c>
      <c r="AA84" s="131">
        <f t="shared" si="54"/>
        <v>-12.900000000000091</v>
      </c>
      <c r="AB84" s="191">
        <f t="shared" si="55"/>
        <v>-1.9824804057169341</v>
      </c>
      <c r="AC84" s="133">
        <v>921000</v>
      </c>
      <c r="AD84" s="134">
        <f>IF(D84 = D228,1,_xll.BDP(K84,$AD$3)*L84)</f>
        <v>130.34</v>
      </c>
      <c r="AE84" s="301">
        <f>AA84*AC84*T84/AD84 / AF228</f>
        <v>-3.9021668158592581E-4</v>
      </c>
      <c r="AF84" s="136"/>
    </row>
    <row r="85" spans="1:32" s="118" customFormat="1" ht="12" customHeight="1" x14ac:dyDescent="0.2">
      <c r="A85" s="121"/>
      <c r="B85" s="121">
        <v>27628</v>
      </c>
      <c r="C85" s="121" t="s">
        <v>848</v>
      </c>
      <c r="D85" s="121" t="str">
        <f>_xll.BDP(C85,$D$3)</f>
        <v>JPY</v>
      </c>
      <c r="E85" s="121" t="s">
        <v>895</v>
      </c>
      <c r="F85" s="122">
        <f>_xll.BDP(C85,$F$3)</f>
        <v>886</v>
      </c>
      <c r="G85" s="122">
        <f>_xll.BDP(C85,$G$3)</f>
        <v>887</v>
      </c>
      <c r="H85" s="123">
        <f t="shared" si="45"/>
        <v>1</v>
      </c>
      <c r="I85" s="124">
        <f t="shared" si="46"/>
        <v>0.11286681715575619</v>
      </c>
      <c r="J85" s="125">
        <v>628400</v>
      </c>
      <c r="K85" s="121" t="str">
        <f>CONCATENATE(D228,D85, " Curncy")</f>
        <v>EURJPY Curncy</v>
      </c>
      <c r="L85" s="121">
        <f>IF(D85 = D228,1,_xll.BDP(K85,$L$3))</f>
        <v>1</v>
      </c>
      <c r="M85" s="264">
        <f>IF(D85 = D228,1,_xll.BDP(K85,$M$3)*L85)</f>
        <v>130.85</v>
      </c>
      <c r="N85" s="127">
        <f t="shared" si="47"/>
        <v>4802.4455483377915</v>
      </c>
      <c r="O85" s="276">
        <f>N85 / Y228</f>
        <v>2.0627415994037216E-5</v>
      </c>
      <c r="P85" s="129">
        <f t="shared" si="48"/>
        <v>4259769.2013756214</v>
      </c>
      <c r="Q85" s="286">
        <f>P85 / Y228*100</f>
        <v>1.8296517986711009</v>
      </c>
      <c r="R85" s="130">
        <f t="shared" si="49"/>
        <v>0</v>
      </c>
      <c r="S85" s="286">
        <f t="shared" si="50"/>
        <v>1.8296517986711009</v>
      </c>
      <c r="T85" s="121">
        <f t="shared" si="51"/>
        <v>1</v>
      </c>
      <c r="U85" s="121">
        <v>0</v>
      </c>
      <c r="V85" s="121">
        <v>1</v>
      </c>
      <c r="W85" s="128">
        <f t="shared" si="52"/>
        <v>0</v>
      </c>
      <c r="X85" s="128">
        <f t="shared" si="53"/>
        <v>2.0627415994037216E-5</v>
      </c>
      <c r="Y85" s="121"/>
      <c r="Z85" s="131">
        <f>_xll.BDH(C85,$Z$3,$D$1,$D$1)</f>
        <v>854</v>
      </c>
      <c r="AA85" s="131">
        <f t="shared" si="54"/>
        <v>32</v>
      </c>
      <c r="AB85" s="191">
        <f t="shared" si="55"/>
        <v>3.7470725995316161</v>
      </c>
      <c r="AC85" s="133">
        <v>565600</v>
      </c>
      <c r="AD85" s="134">
        <f>IF(D85 = D228,1,_xll.BDP(K85,$AD$3)*L85)</f>
        <v>130.34</v>
      </c>
      <c r="AE85" s="301">
        <f>AA85*AC85*T85/AD85 / AF228</f>
        <v>5.9445073717983806E-4</v>
      </c>
      <c r="AF85" s="136"/>
    </row>
    <row r="86" spans="1:32" s="118" customFormat="1" ht="12" customHeight="1" x14ac:dyDescent="0.2">
      <c r="A86" s="121"/>
      <c r="B86" s="121">
        <v>122</v>
      </c>
      <c r="C86" s="121" t="s">
        <v>164</v>
      </c>
      <c r="D86" s="121" t="str">
        <f>_xll.BDP(C86,$D$3)</f>
        <v>JPY</v>
      </c>
      <c r="E86" s="121" t="s">
        <v>394</v>
      </c>
      <c r="F86" s="122">
        <f>_xll.BDP(C86,$F$3)</f>
        <v>691.4</v>
      </c>
      <c r="G86" s="122">
        <f>_xll.BDP(C86,$G$3)</f>
        <v>694.4</v>
      </c>
      <c r="H86" s="123">
        <f t="shared" si="45"/>
        <v>3</v>
      </c>
      <c r="I86" s="124">
        <f t="shared" si="46"/>
        <v>0.43390222736476719</v>
      </c>
      <c r="J86" s="125">
        <v>178700</v>
      </c>
      <c r="K86" s="121" t="str">
        <f>CONCATENATE(D228,D86, " Curncy")</f>
        <v>EURJPY Curncy</v>
      </c>
      <c r="L86" s="121">
        <f>IF(D86 = D228,1,_xll.BDP(K86,$L$3))</f>
        <v>1</v>
      </c>
      <c r="M86" s="264">
        <f>IF(D86 = D228,1,_xll.BDP(K86,$M$3)*L86)</f>
        <v>130.85</v>
      </c>
      <c r="N86" s="127">
        <f t="shared" si="47"/>
        <v>4097.0576996560949</v>
      </c>
      <c r="O86" s="276">
        <f>N86 / Y228</f>
        <v>1.7597641175053072E-5</v>
      </c>
      <c r="P86" s="129">
        <f t="shared" si="48"/>
        <v>948332.28888039745</v>
      </c>
      <c r="Q86" s="286">
        <f>P86 / Y228*100</f>
        <v>0.40732673439856182</v>
      </c>
      <c r="R86" s="130">
        <f t="shared" si="49"/>
        <v>0</v>
      </c>
      <c r="S86" s="286">
        <f t="shared" si="50"/>
        <v>0.40732673439856182</v>
      </c>
      <c r="T86" s="121">
        <f t="shared" si="51"/>
        <v>1</v>
      </c>
      <c r="U86" s="121">
        <v>0</v>
      </c>
      <c r="V86" s="121">
        <v>1</v>
      </c>
      <c r="W86" s="128">
        <f t="shared" si="52"/>
        <v>0</v>
      </c>
      <c r="X86" s="128">
        <f t="shared" si="53"/>
        <v>1.7597641175053072E-5</v>
      </c>
      <c r="Y86" s="121"/>
      <c r="Z86" s="131">
        <f>_xll.BDH(C86,$Z$3,$D$1,$D$1)</f>
        <v>710.3</v>
      </c>
      <c r="AA86" s="131">
        <f t="shared" si="54"/>
        <v>-18.899999999999977</v>
      </c>
      <c r="AB86" s="191">
        <f t="shared" si="55"/>
        <v>-2.6608475292130054</v>
      </c>
      <c r="AC86" s="133">
        <v>178700</v>
      </c>
      <c r="AD86" s="134">
        <f>IF(D86 = D228,1,_xll.BDP(K86,$AD$3)*L86)</f>
        <v>130.34</v>
      </c>
      <c r="AE86" s="301">
        <f>AA86*AC86*T86/AD86 / AF228</f>
        <v>-1.1092842519411344E-4</v>
      </c>
      <c r="AF86" s="136"/>
    </row>
    <row r="87" spans="1:32" s="118" customFormat="1" ht="12" customHeight="1" x14ac:dyDescent="0.2">
      <c r="A87" s="121"/>
      <c r="B87" s="121">
        <v>18458</v>
      </c>
      <c r="C87" s="121" t="s">
        <v>21</v>
      </c>
      <c r="D87" s="121" t="str">
        <f>_xll.BDP(C87,$D$3)</f>
        <v>JPY</v>
      </c>
      <c r="E87" s="121" t="s">
        <v>320</v>
      </c>
      <c r="F87" s="122">
        <f>_xll.BDP(C87,$F$3)</f>
        <v>1858.5</v>
      </c>
      <c r="G87" s="122">
        <f>_xll.BDP(C87,$G$3)</f>
        <v>1834.5</v>
      </c>
      <c r="H87" s="123">
        <f t="shared" si="45"/>
        <v>-24</v>
      </c>
      <c r="I87" s="124">
        <f t="shared" si="46"/>
        <v>-1.2913640032284099</v>
      </c>
      <c r="J87" s="125">
        <v>134800</v>
      </c>
      <c r="K87" s="121" t="str">
        <f>CONCATENATE(D228,D87, " Curncy")</f>
        <v>EURJPY Curncy</v>
      </c>
      <c r="L87" s="121">
        <f>IF(D87 = D228,1,_xll.BDP(K87,$L$3))</f>
        <v>1</v>
      </c>
      <c r="M87" s="264">
        <f>IF(D87 = D228,1,_xll.BDP(K87,$M$3)*L87)</f>
        <v>130.85</v>
      </c>
      <c r="N87" s="127">
        <f t="shared" si="47"/>
        <v>-24724.493695070694</v>
      </c>
      <c r="O87" s="276">
        <f>N87 / Y228</f>
        <v>-1.0619639755555252E-4</v>
      </c>
      <c r="P87" s="129">
        <f t="shared" si="48"/>
        <v>1889878.486816966</v>
      </c>
      <c r="Q87" s="286">
        <f>P87 / Y228*100</f>
        <v>0.81173871381525453</v>
      </c>
      <c r="R87" s="130">
        <f t="shared" si="49"/>
        <v>0</v>
      </c>
      <c r="S87" s="286">
        <f t="shared" si="50"/>
        <v>0.81173871381525453</v>
      </c>
      <c r="T87" s="121">
        <f t="shared" si="51"/>
        <v>1</v>
      </c>
      <c r="U87" s="121">
        <v>0</v>
      </c>
      <c r="V87" s="121">
        <v>1</v>
      </c>
      <c r="W87" s="128">
        <f t="shared" si="52"/>
        <v>0</v>
      </c>
      <c r="X87" s="128">
        <f t="shared" si="53"/>
        <v>0</v>
      </c>
      <c r="Y87" s="121"/>
      <c r="Z87" s="131">
        <f>_xll.BDH(C87,$Z$3,$D$1,$D$1)</f>
        <v>1892.5</v>
      </c>
      <c r="AA87" s="131">
        <f t="shared" si="54"/>
        <v>-34</v>
      </c>
      <c r="AB87" s="191">
        <f t="shared" si="55"/>
        <v>-1.7965653896961691</v>
      </c>
      <c r="AC87" s="133">
        <v>134800</v>
      </c>
      <c r="AD87" s="134">
        <f>IF(D87 = D228,1,_xll.BDP(K87,$AD$3)*L87)</f>
        <v>130.34</v>
      </c>
      <c r="AE87" s="301">
        <f>AA87*AC87*T87/AD87 / AF228</f>
        <v>-1.5053077587090223E-4</v>
      </c>
      <c r="AF87" s="136"/>
    </row>
    <row r="88" spans="1:32" s="118" customFormat="1" ht="12" customHeight="1" x14ac:dyDescent="0.2">
      <c r="A88" s="121"/>
      <c r="B88" s="121">
        <v>27649</v>
      </c>
      <c r="C88" s="121" t="s">
        <v>463</v>
      </c>
      <c r="D88" s="121" t="str">
        <f>_xll.BDP(C88,$D$3)</f>
        <v>JPY</v>
      </c>
      <c r="E88" s="121" t="s">
        <v>464</v>
      </c>
      <c r="F88" s="122">
        <f>_xll.BDP(C88,$F$3)</f>
        <v>2017</v>
      </c>
      <c r="G88" s="122">
        <f>_xll.BDP(C88,$G$3)</f>
        <v>2015</v>
      </c>
      <c r="H88" s="123">
        <f t="shared" si="45"/>
        <v>-2</v>
      </c>
      <c r="I88" s="124">
        <f t="shared" si="46"/>
        <v>-9.9157164105106582E-2</v>
      </c>
      <c r="J88" s="125">
        <v>70000</v>
      </c>
      <c r="K88" s="121" t="str">
        <f>CONCATENATE(D228,D88, " Curncy")</f>
        <v>EURJPY Curncy</v>
      </c>
      <c r="L88" s="121">
        <f>IF(D88 = D228,1,_xll.BDP(K88,$L$3))</f>
        <v>1</v>
      </c>
      <c r="M88" s="264">
        <f>IF(D88 = D228,1,_xll.BDP(K88,$M$3)*L88)</f>
        <v>130.85</v>
      </c>
      <c r="N88" s="127">
        <f t="shared" si="47"/>
        <v>-1069.927397783722</v>
      </c>
      <c r="O88" s="276">
        <f>N88 / Y228</f>
        <v>-4.5955414372457198E-6</v>
      </c>
      <c r="P88" s="129">
        <f t="shared" si="48"/>
        <v>1077951.8532670997</v>
      </c>
      <c r="Q88" s="286">
        <f>P88 / Y228*100</f>
        <v>0.46300079980250619</v>
      </c>
      <c r="R88" s="130">
        <f t="shared" si="49"/>
        <v>0</v>
      </c>
      <c r="S88" s="286">
        <f t="shared" si="50"/>
        <v>0.46300079980250619</v>
      </c>
      <c r="T88" s="121">
        <f t="shared" si="51"/>
        <v>1</v>
      </c>
      <c r="U88" s="121">
        <v>0</v>
      </c>
      <c r="V88" s="121">
        <v>1</v>
      </c>
      <c r="W88" s="128">
        <f t="shared" si="52"/>
        <v>0</v>
      </c>
      <c r="X88" s="128">
        <f t="shared" si="53"/>
        <v>0</v>
      </c>
      <c r="Y88" s="121"/>
      <c r="Z88" s="131">
        <f>_xll.BDH(C88,$Z$3,$D$1,$D$1)</f>
        <v>2023</v>
      </c>
      <c r="AA88" s="131">
        <f t="shared" si="54"/>
        <v>-6</v>
      </c>
      <c r="AB88" s="191">
        <f t="shared" si="55"/>
        <v>-0.29658922392486409</v>
      </c>
      <c r="AC88" s="133">
        <v>70000</v>
      </c>
      <c r="AD88" s="134">
        <f>IF(D88 = D228,1,_xll.BDP(K88,$AD$3)*L88)</f>
        <v>130.34</v>
      </c>
      <c r="AE88" s="301">
        <f>AA88*AC88*T88/AD88 / AF228</f>
        <v>-1.3794494210546985E-5</v>
      </c>
      <c r="AF88" s="136"/>
    </row>
    <row r="89" spans="1:32" s="118" customFormat="1" ht="12" customHeight="1" x14ac:dyDescent="0.2">
      <c r="A89" s="121"/>
      <c r="B89" s="121">
        <v>25547</v>
      </c>
      <c r="C89" s="121" t="s">
        <v>163</v>
      </c>
      <c r="D89" s="121" t="str">
        <f>_xll.BDP(C89,$D$3)</f>
        <v>JPY</v>
      </c>
      <c r="E89" s="121" t="s">
        <v>465</v>
      </c>
      <c r="F89" s="122">
        <f>_xll.BDP(C89,$F$3)</f>
        <v>3245</v>
      </c>
      <c r="G89" s="122">
        <f>_xll.BDP(C89,$G$3)</f>
        <v>3195</v>
      </c>
      <c r="H89" s="123">
        <f t="shared" si="45"/>
        <v>-50</v>
      </c>
      <c r="I89" s="124">
        <f t="shared" si="46"/>
        <v>-1.5408320493066257</v>
      </c>
      <c r="J89" s="125">
        <v>-80700</v>
      </c>
      <c r="K89" s="121" t="str">
        <f>CONCATENATE(D228,D89, " Curncy")</f>
        <v>EURJPY Curncy</v>
      </c>
      <c r="L89" s="121">
        <f>IF(D89 = D228,1,_xll.BDP(K89,$L$3))</f>
        <v>1</v>
      </c>
      <c r="M89" s="264">
        <f>IF(D89 = D228,1,_xll.BDP(K89,$M$3)*L89)</f>
        <v>130.85</v>
      </c>
      <c r="N89" s="127">
        <f t="shared" si="47"/>
        <v>30836.836071837984</v>
      </c>
      <c r="O89" s="276">
        <f>N89 / Y228</f>
        <v>1.324500692806177E-4</v>
      </c>
      <c r="P89" s="129">
        <f t="shared" si="48"/>
        <v>-1970473.8249904471</v>
      </c>
      <c r="Q89" s="286">
        <f>P89 / Y228*100</f>
        <v>-0.84635594270314718</v>
      </c>
      <c r="R89" s="130">
        <f t="shared" si="49"/>
        <v>-0.84635594270314718</v>
      </c>
      <c r="S89" s="286">
        <f t="shared" si="50"/>
        <v>0</v>
      </c>
      <c r="T89" s="121">
        <f t="shared" si="51"/>
        <v>1</v>
      </c>
      <c r="U89" s="121">
        <v>0</v>
      </c>
      <c r="V89" s="121">
        <v>1</v>
      </c>
      <c r="W89" s="128">
        <f t="shared" si="52"/>
        <v>1.324500692806177E-4</v>
      </c>
      <c r="X89" s="128">
        <f t="shared" si="53"/>
        <v>0</v>
      </c>
      <c r="Y89" s="121"/>
      <c r="Z89" s="131">
        <f>_xll.BDH(C89,$Z$3,$D$1,$D$1)</f>
        <v>3225</v>
      </c>
      <c r="AA89" s="131">
        <f t="shared" si="54"/>
        <v>20</v>
      </c>
      <c r="AB89" s="191">
        <f t="shared" si="55"/>
        <v>0.62015503875968991</v>
      </c>
      <c r="AC89" s="133">
        <v>-80700</v>
      </c>
      <c r="AD89" s="134">
        <f>IF(D89 = D228,1,_xll.BDP(K89,$AD$3)*L89)</f>
        <v>130.34</v>
      </c>
      <c r="AE89" s="301">
        <f>AA89*AC89*T89/AD89 / AF228</f>
        <v>-5.301027060910199E-5</v>
      </c>
      <c r="AF89" s="136"/>
    </row>
    <row r="90" spans="1:32" s="118" customFormat="1" ht="12" customHeight="1" x14ac:dyDescent="0.2">
      <c r="A90" s="121"/>
      <c r="B90" s="121">
        <v>24443</v>
      </c>
      <c r="C90" s="121" t="s">
        <v>162</v>
      </c>
      <c r="D90" s="121" t="str">
        <f>_xll.BDP(C90,$D$3)</f>
        <v>JPY</v>
      </c>
      <c r="E90" s="121" t="s">
        <v>393</v>
      </c>
      <c r="F90" s="122">
        <f>_xll.BDP(C90,$F$3)</f>
        <v>873</v>
      </c>
      <c r="G90" s="122">
        <f>_xll.BDP(C90,$G$3)</f>
        <v>876</v>
      </c>
      <c r="H90" s="123">
        <f t="shared" si="45"/>
        <v>3</v>
      </c>
      <c r="I90" s="124">
        <f t="shared" si="46"/>
        <v>0.3436426116838488</v>
      </c>
      <c r="J90" s="125">
        <v>105900</v>
      </c>
      <c r="K90" s="121" t="str">
        <f>CONCATENATE(D228,D90, " Curncy")</f>
        <v>EURJPY Curncy</v>
      </c>
      <c r="L90" s="121">
        <f>IF(D90 = D228,1,_xll.BDP(K90,$L$3))</f>
        <v>1</v>
      </c>
      <c r="M90" s="264">
        <f>IF(D90 = D228,1,_xll.BDP(K90,$M$3)*L90)</f>
        <v>130.85</v>
      </c>
      <c r="N90" s="127">
        <f t="shared" si="47"/>
        <v>2427.9709591134888</v>
      </c>
      <c r="O90" s="276">
        <f>N90 / Y228</f>
        <v>1.042859653294975E-5</v>
      </c>
      <c r="P90" s="129">
        <f t="shared" si="48"/>
        <v>708967.52006113878</v>
      </c>
      <c r="Q90" s="286">
        <f>P90 / Y228*100</f>
        <v>0.30451501876213272</v>
      </c>
      <c r="R90" s="130">
        <f t="shared" si="49"/>
        <v>0</v>
      </c>
      <c r="S90" s="286">
        <f t="shared" si="50"/>
        <v>0.30451501876213272</v>
      </c>
      <c r="T90" s="121">
        <f t="shared" si="51"/>
        <v>1</v>
      </c>
      <c r="U90" s="121">
        <v>0</v>
      </c>
      <c r="V90" s="121">
        <v>1</v>
      </c>
      <c r="W90" s="128">
        <f t="shared" si="52"/>
        <v>0</v>
      </c>
      <c r="X90" s="128">
        <f t="shared" si="53"/>
        <v>1.042859653294975E-5</v>
      </c>
      <c r="Y90" s="121"/>
      <c r="Z90" s="131">
        <f>_xll.BDH(C90,$Z$3,$D$1,$D$1)</f>
        <v>869</v>
      </c>
      <c r="AA90" s="131">
        <f t="shared" si="54"/>
        <v>4</v>
      </c>
      <c r="AB90" s="191">
        <f t="shared" si="55"/>
        <v>0.46029919447640966</v>
      </c>
      <c r="AC90" s="133">
        <v>105900</v>
      </c>
      <c r="AD90" s="134">
        <f>IF(D90 = D228,1,_xll.BDP(K90,$AD$3)*L90)</f>
        <v>130.34</v>
      </c>
      <c r="AE90" s="301">
        <f>AA90*AC90*T90/AD90 / AF228</f>
        <v>1.3912732732351673E-5</v>
      </c>
      <c r="AF90" s="136"/>
    </row>
    <row r="91" spans="1:32" s="118" customFormat="1" ht="12" customHeight="1" x14ac:dyDescent="0.2">
      <c r="A91" s="121"/>
      <c r="B91" s="121">
        <v>22749</v>
      </c>
      <c r="C91" s="121" t="s">
        <v>161</v>
      </c>
      <c r="D91" s="121" t="str">
        <f>_xll.BDP(C91,$D$3)</f>
        <v>JPY</v>
      </c>
      <c r="E91" s="121" t="s">
        <v>392</v>
      </c>
      <c r="F91" s="122">
        <f>_xll.BDP(C91,$F$3)</f>
        <v>6844</v>
      </c>
      <c r="G91" s="122">
        <f>_xll.BDP(C91,$G$3)</f>
        <v>7002</v>
      </c>
      <c r="H91" s="123">
        <f t="shared" si="45"/>
        <v>158</v>
      </c>
      <c r="I91" s="124">
        <f t="shared" si="46"/>
        <v>2.3085914669783754</v>
      </c>
      <c r="J91" s="125">
        <v>268500</v>
      </c>
      <c r="K91" s="121" t="str">
        <f>CONCATENATE(D228,D91, " Curncy")</f>
        <v>EURJPY Curncy</v>
      </c>
      <c r="L91" s="121">
        <f>IF(D91 = D228,1,_xll.BDP(K91,$L$3))</f>
        <v>1</v>
      </c>
      <c r="M91" s="264">
        <f>IF(D91 = D228,1,_xll.BDP(K91,$M$3)*L91)</f>
        <v>130.85</v>
      </c>
      <c r="N91" s="127">
        <f t="shared" si="47"/>
        <v>324210.92854413454</v>
      </c>
      <c r="O91" s="276">
        <f>N91 / Y228</f>
        <v>1.3925475313733941E-3</v>
      </c>
      <c r="P91" s="129">
        <f t="shared" si="48"/>
        <v>14367879.251050822</v>
      </c>
      <c r="Q91" s="286">
        <f>P91 / Y228*100</f>
        <v>6.1712770978965219</v>
      </c>
      <c r="R91" s="130">
        <f t="shared" si="49"/>
        <v>0</v>
      </c>
      <c r="S91" s="286">
        <f t="shared" si="50"/>
        <v>6.1712770978965219</v>
      </c>
      <c r="T91" s="121">
        <f t="shared" si="51"/>
        <v>1</v>
      </c>
      <c r="U91" s="121">
        <v>0</v>
      </c>
      <c r="V91" s="121">
        <v>1</v>
      </c>
      <c r="W91" s="128">
        <f t="shared" si="52"/>
        <v>0</v>
      </c>
      <c r="X91" s="128">
        <f t="shared" si="53"/>
        <v>1.3925475313733941E-3</v>
      </c>
      <c r="Y91" s="121"/>
      <c r="Z91" s="131">
        <f>_xll.BDH(C91,$Z$3,$D$1,$D$1)</f>
        <v>6542</v>
      </c>
      <c r="AA91" s="131">
        <f t="shared" si="54"/>
        <v>302</v>
      </c>
      <c r="AB91" s="191">
        <f t="shared" si="55"/>
        <v>4.6163252827881385</v>
      </c>
      <c r="AC91" s="133">
        <v>268500</v>
      </c>
      <c r="AD91" s="134">
        <f>IF(D91 = D228,1,_xll.BDP(K91,$AD$3)*L91)</f>
        <v>130.34</v>
      </c>
      <c r="AE91" s="301">
        <f>AA91*AC91*T91/AD91 / AF228</f>
        <v>2.6632241715491031E-3</v>
      </c>
      <c r="AF91" s="136"/>
    </row>
    <row r="92" spans="1:32" s="118" customFormat="1" ht="12" customHeight="1" x14ac:dyDescent="0.2">
      <c r="A92" s="121"/>
      <c r="B92" s="121">
        <v>23220</v>
      </c>
      <c r="C92" s="121" t="s">
        <v>160</v>
      </c>
      <c r="D92" s="121" t="str">
        <f>_xll.BDP(C92,$D$3)</f>
        <v>JPY</v>
      </c>
      <c r="E92" s="121" t="s">
        <v>315</v>
      </c>
      <c r="F92" s="122">
        <f>_xll.BDP(C92,$F$3)</f>
        <v>4815</v>
      </c>
      <c r="G92" s="122">
        <f>_xll.BDP(C92,$G$3)</f>
        <v>4750</v>
      </c>
      <c r="H92" s="123">
        <f t="shared" si="45"/>
        <v>-65</v>
      </c>
      <c r="I92" s="124">
        <f t="shared" si="46"/>
        <v>-1.3499480789200415</v>
      </c>
      <c r="J92" s="125">
        <v>128500</v>
      </c>
      <c r="K92" s="121" t="str">
        <f>CONCATENATE(D228,D92, " Curncy")</f>
        <v>EURJPY Curncy</v>
      </c>
      <c r="L92" s="121">
        <f>IF(D92 = D228,1,_xll.BDP(K92,$L$3))</f>
        <v>1</v>
      </c>
      <c r="M92" s="264">
        <f>IF(D92 = D228,1,_xll.BDP(K92,$M$3)*L92)</f>
        <v>130.85</v>
      </c>
      <c r="N92" s="127">
        <f t="shared" si="47"/>
        <v>-63832.632785632406</v>
      </c>
      <c r="O92" s="276">
        <f>N92 / Y228</f>
        <v>-2.7417328467567768E-4</v>
      </c>
      <c r="P92" s="129">
        <f t="shared" si="48"/>
        <v>4664692.3958731377</v>
      </c>
      <c r="Q92" s="286">
        <f>P92 / Y228*100</f>
        <v>2.0035740033991831</v>
      </c>
      <c r="R92" s="130">
        <f t="shared" si="49"/>
        <v>0</v>
      </c>
      <c r="S92" s="286">
        <f t="shared" si="50"/>
        <v>2.0035740033991831</v>
      </c>
      <c r="T92" s="121">
        <f t="shared" si="51"/>
        <v>1</v>
      </c>
      <c r="U92" s="121">
        <v>0</v>
      </c>
      <c r="V92" s="121">
        <v>1</v>
      </c>
      <c r="W92" s="128">
        <f t="shared" si="52"/>
        <v>0</v>
      </c>
      <c r="X92" s="128">
        <f t="shared" si="53"/>
        <v>0</v>
      </c>
      <c r="Y92" s="121"/>
      <c r="Z92" s="131">
        <f>_xll.BDH(C92,$Z$3,$D$1,$D$1)</f>
        <v>4860</v>
      </c>
      <c r="AA92" s="131">
        <f t="shared" si="54"/>
        <v>-45</v>
      </c>
      <c r="AB92" s="191">
        <f t="shared" si="55"/>
        <v>-0.92592592592592582</v>
      </c>
      <c r="AC92" s="133">
        <v>128500</v>
      </c>
      <c r="AD92" s="134">
        <f>IF(D92 = D228,1,_xll.BDP(K92,$AD$3)*L92)</f>
        <v>130.34</v>
      </c>
      <c r="AE92" s="301">
        <f>AA92*AC92*T92/AD92 / AF228</f>
        <v>-1.8992062564878083E-4</v>
      </c>
      <c r="AF92" s="136"/>
    </row>
    <row r="93" spans="1:32" s="118" customFormat="1" ht="12" customHeight="1" x14ac:dyDescent="0.2">
      <c r="A93" s="121"/>
      <c r="B93" s="121">
        <v>773</v>
      </c>
      <c r="C93" s="121" t="s">
        <v>159</v>
      </c>
      <c r="D93" s="121" t="str">
        <f>_xll.BDP(C93,$D$3)</f>
        <v>JPY</v>
      </c>
      <c r="E93" s="121" t="s">
        <v>391</v>
      </c>
      <c r="F93" s="122">
        <f>_xll.BDP(C93,$F$3)</f>
        <v>4415</v>
      </c>
      <c r="G93" s="122">
        <f>_xll.BDP(C93,$G$3)</f>
        <v>4410</v>
      </c>
      <c r="H93" s="123">
        <f t="shared" si="45"/>
        <v>-5</v>
      </c>
      <c r="I93" s="124">
        <f t="shared" si="46"/>
        <v>-0.11325028312570783</v>
      </c>
      <c r="J93" s="125">
        <v>26600</v>
      </c>
      <c r="K93" s="121" t="str">
        <f>CONCATENATE(D228,D93, " Curncy")</f>
        <v>EURJPY Curncy</v>
      </c>
      <c r="L93" s="121">
        <f>IF(D93 = D228,1,_xll.BDP(K93,$L$3))</f>
        <v>1</v>
      </c>
      <c r="M93" s="264">
        <f>IF(D93 = D228,1,_xll.BDP(K93,$M$3)*L93)</f>
        <v>130.85</v>
      </c>
      <c r="N93" s="127">
        <f t="shared" si="47"/>
        <v>-1016.4310278945358</v>
      </c>
      <c r="O93" s="276">
        <f>N93 / Y228</f>
        <v>-4.3657643653834332E-6</v>
      </c>
      <c r="P93" s="129">
        <f t="shared" si="48"/>
        <v>896492.16660298058</v>
      </c>
      <c r="Q93" s="286">
        <f>P93 / Y228*100</f>
        <v>0.38506041702681887</v>
      </c>
      <c r="R93" s="130">
        <f t="shared" si="49"/>
        <v>0</v>
      </c>
      <c r="S93" s="286">
        <f t="shared" si="50"/>
        <v>0.38506041702681887</v>
      </c>
      <c r="T93" s="121">
        <f t="shared" si="51"/>
        <v>1</v>
      </c>
      <c r="U93" s="121">
        <v>0</v>
      </c>
      <c r="V93" s="121">
        <v>1</v>
      </c>
      <c r="W93" s="128">
        <f t="shared" si="52"/>
        <v>0</v>
      </c>
      <c r="X93" s="128">
        <f t="shared" si="53"/>
        <v>0</v>
      </c>
      <c r="Y93" s="121"/>
      <c r="Z93" s="131">
        <f>_xll.BDH(C93,$Z$3,$D$1,$D$1)</f>
        <v>4543</v>
      </c>
      <c r="AA93" s="131">
        <f t="shared" si="54"/>
        <v>-128</v>
      </c>
      <c r="AB93" s="191">
        <f t="shared" si="55"/>
        <v>-2.8175214615892581</v>
      </c>
      <c r="AC93" s="133">
        <v>26600</v>
      </c>
      <c r="AD93" s="134">
        <f>IF(D93 = D228,1,_xll.BDP(K93,$AD$3)*L93)</f>
        <v>130.34</v>
      </c>
      <c r="AE93" s="301">
        <f>AA93*AC93*T93/AD93 / AF228</f>
        <v>-1.1182736640016756E-4</v>
      </c>
      <c r="AF93" s="136"/>
    </row>
    <row r="94" spans="1:32" s="118" customFormat="1" ht="12" customHeight="1" x14ac:dyDescent="0.2">
      <c r="A94" s="121"/>
      <c r="B94" s="121">
        <v>27664</v>
      </c>
      <c r="C94" s="121" t="s">
        <v>466</v>
      </c>
      <c r="D94" s="121" t="str">
        <f>_xll.BDP(C94,$D$3)</f>
        <v>JPY</v>
      </c>
      <c r="E94" s="121" t="s">
        <v>467</v>
      </c>
      <c r="F94" s="122">
        <f>_xll.BDP(C94,$F$3)</f>
        <v>1197</v>
      </c>
      <c r="G94" s="122">
        <f>_xll.BDP(C94,$G$3)</f>
        <v>1205</v>
      </c>
      <c r="H94" s="123">
        <f t="shared" si="45"/>
        <v>8</v>
      </c>
      <c r="I94" s="124">
        <f t="shared" si="46"/>
        <v>0.66833751044277356</v>
      </c>
      <c r="J94" s="125">
        <v>74400</v>
      </c>
      <c r="K94" s="121" t="str">
        <f>CONCATENATE(D228,D94, " Curncy")</f>
        <v>EURJPY Curncy</v>
      </c>
      <c r="L94" s="121">
        <f>IF(D94 = D228,1,_xll.BDP(K94,$L$3))</f>
        <v>1</v>
      </c>
      <c r="M94" s="264">
        <f>IF(D94 = D228,1,_xll.BDP(K94,$M$3)*L94)</f>
        <v>130.85</v>
      </c>
      <c r="N94" s="127">
        <f t="shared" si="47"/>
        <v>4548.7199082919378</v>
      </c>
      <c r="O94" s="276">
        <f>N94 / Y228</f>
        <v>1.9537616167490375E-5</v>
      </c>
      <c r="P94" s="129">
        <f t="shared" si="48"/>
        <v>685150.93618647312</v>
      </c>
      <c r="Q94" s="286">
        <f>P94 / Y228*100</f>
        <v>0.29428534352282376</v>
      </c>
      <c r="R94" s="130">
        <f t="shared" si="49"/>
        <v>0</v>
      </c>
      <c r="S94" s="286">
        <f t="shared" si="50"/>
        <v>0.29428534352282376</v>
      </c>
      <c r="T94" s="121">
        <f t="shared" si="51"/>
        <v>1</v>
      </c>
      <c r="U94" s="121">
        <v>0</v>
      </c>
      <c r="V94" s="121">
        <v>1</v>
      </c>
      <c r="W94" s="128">
        <f t="shared" si="52"/>
        <v>0</v>
      </c>
      <c r="X94" s="128">
        <f t="shared" si="53"/>
        <v>1.9537616167490375E-5</v>
      </c>
      <c r="Y94" s="121"/>
      <c r="Z94" s="131">
        <f>_xll.BDH(C94,$Z$3,$D$1,$D$1)</f>
        <v>1177</v>
      </c>
      <c r="AA94" s="131">
        <f t="shared" si="54"/>
        <v>20</v>
      </c>
      <c r="AB94" s="191">
        <f t="shared" si="55"/>
        <v>1.6992353440951573</v>
      </c>
      <c r="AC94" s="133">
        <v>74400</v>
      </c>
      <c r="AD94" s="134">
        <f>IF(D94 = D228,1,_xll.BDP(K94,$AD$3)*L94)</f>
        <v>130.34</v>
      </c>
      <c r="AE94" s="301">
        <f>AA94*AC94*T94/AD94 / AF228</f>
        <v>4.8871922345937894E-5</v>
      </c>
      <c r="AF94" s="136"/>
    </row>
    <row r="95" spans="1:32" s="118" customFormat="1" ht="12" customHeight="1" x14ac:dyDescent="0.2">
      <c r="A95" s="103" t="s">
        <v>1494</v>
      </c>
      <c r="B95" s="103"/>
      <c r="C95" s="103"/>
      <c r="D95" s="103"/>
      <c r="E95" s="103" t="s">
        <v>22</v>
      </c>
      <c r="F95" s="137"/>
      <c r="G95" s="137"/>
      <c r="H95" s="138"/>
      <c r="I95" s="139"/>
      <c r="J95" s="140"/>
      <c r="K95" s="103"/>
      <c r="L95" s="103"/>
      <c r="M95" s="265"/>
      <c r="N95" s="172">
        <f t="shared" ref="N95:S95" si="56" xml:space="preserve"> SUM(N81:N94)</f>
        <v>314365.30378295825</v>
      </c>
      <c r="O95" s="277">
        <f t="shared" si="56"/>
        <v>1.3502587025619422E-3</v>
      </c>
      <c r="P95" s="142">
        <f t="shared" si="56"/>
        <v>31531467.94038976</v>
      </c>
      <c r="Q95" s="287">
        <f t="shared" si="56"/>
        <v>13.543364512153321</v>
      </c>
      <c r="R95" s="143">
        <f t="shared" si="56"/>
        <v>-1.4882480405392373</v>
      </c>
      <c r="S95" s="287">
        <f t="shared" si="56"/>
        <v>15.031612552692559</v>
      </c>
      <c r="T95" s="103"/>
      <c r="U95" s="103"/>
      <c r="V95" s="103"/>
      <c r="W95" s="144">
        <f xml:space="preserve"> SUM(W81:W94)</f>
        <v>7.1247304925298822E-4</v>
      </c>
      <c r="X95" s="144">
        <f xml:space="preserve"> SUM(X81:X94)</f>
        <v>1.4607388012429245E-3</v>
      </c>
      <c r="Y95" s="103"/>
      <c r="Z95" s="145"/>
      <c r="AA95" s="145"/>
      <c r="AB95" s="192"/>
      <c r="AC95" s="146"/>
      <c r="AD95" s="147"/>
      <c r="AE95" s="302">
        <f xml:space="preserve"> SUM(AE81:AE94)</f>
        <v>2.952171858291676E-3</v>
      </c>
      <c r="AF95" s="185"/>
    </row>
    <row r="96" spans="1:32" s="118" customFormat="1" ht="12" customHeight="1" x14ac:dyDescent="0.2">
      <c r="A96" s="121"/>
      <c r="B96" s="121"/>
      <c r="C96" s="121"/>
      <c r="D96" s="121"/>
      <c r="E96" s="121"/>
      <c r="F96" s="122"/>
      <c r="G96" s="122"/>
      <c r="H96" s="123"/>
      <c r="I96" s="124"/>
      <c r="J96" s="125"/>
      <c r="K96" s="121"/>
      <c r="L96" s="121"/>
      <c r="M96" s="264"/>
      <c r="N96" s="127"/>
      <c r="O96" s="276"/>
      <c r="P96" s="129"/>
      <c r="Q96" s="286"/>
      <c r="R96" s="130"/>
      <c r="S96" s="286"/>
      <c r="T96" s="121"/>
      <c r="U96" s="121"/>
      <c r="V96" s="121"/>
      <c r="W96" s="128"/>
      <c r="X96" s="128"/>
      <c r="Y96" s="121"/>
      <c r="Z96" s="131"/>
      <c r="AA96" s="131"/>
      <c r="AB96" s="132"/>
      <c r="AC96" s="133"/>
      <c r="AD96" s="134"/>
      <c r="AE96" s="301"/>
      <c r="AF96" s="136"/>
    </row>
    <row r="97" spans="1:32" s="118" customFormat="1" ht="12" customHeight="1" x14ac:dyDescent="0.2">
      <c r="A97" s="121"/>
      <c r="B97" s="121">
        <v>112</v>
      </c>
      <c r="C97" s="121" t="s">
        <v>158</v>
      </c>
      <c r="D97" s="121" t="str">
        <f>_xll.BDP(C97,$D$3)</f>
        <v>EUR</v>
      </c>
      <c r="E97" s="121" t="s">
        <v>390</v>
      </c>
      <c r="F97" s="122">
        <f>_xll.BDP(C97,$F$3)</f>
        <v>5.476</v>
      </c>
      <c r="G97" s="122">
        <f>_xll.BDP(C97,$G$3)</f>
        <v>5.4219999999999997</v>
      </c>
      <c r="H97" s="123">
        <f>IF(OR(OR(G97="#N/A N/A",G97="#N/A Real Time"),OR(F97="#N/A N/A",F97="#N/A Real Time")),0,  G97 - F97)</f>
        <v>-5.400000000000027E-2</v>
      </c>
      <c r="I97" s="124">
        <f>IF(OR(F97=0,F97="#N/A N/A"),0,H97 / F97*100)</f>
        <v>-0.9861212563915317</v>
      </c>
      <c r="J97" s="125">
        <v>-1121000</v>
      </c>
      <c r="K97" s="121" t="str">
        <f>CONCATENATE(D228,D97, " Curncy")</f>
        <v>EUREUR Curncy</v>
      </c>
      <c r="L97" s="121">
        <f>IF(D97 = D228,1,_xll.BDP(K97,$L$3))</f>
        <v>1</v>
      </c>
      <c r="M97" s="264">
        <f>IF(D97 = D228,1,_xll.BDP(K97,$M$3)*L97)</f>
        <v>1</v>
      </c>
      <c r="N97" s="127">
        <f>H97*J97*T97/M97</f>
        <v>60534.000000000306</v>
      </c>
      <c r="O97" s="276">
        <f>N97 / Y228</f>
        <v>2.6000503019034491E-4</v>
      </c>
      <c r="P97" s="129">
        <f>IF(J97=0,0,G97*J97*T97/M97)</f>
        <v>-6078062</v>
      </c>
      <c r="Q97" s="286">
        <f>P97 / Y228*100</f>
        <v>-2.6106430994297094</v>
      </c>
      <c r="R97" s="130">
        <f>IF(Q97&lt;0,Q97,0)</f>
        <v>-2.6106430994297094</v>
      </c>
      <c r="S97" s="286">
        <f>IF(Q97&gt;0,Q97,0)</f>
        <v>0</v>
      </c>
      <c r="T97" s="121">
        <f>IF(EXACT(D97,UPPER(D97)),1,0.01)/V97</f>
        <v>1</v>
      </c>
      <c r="U97" s="121">
        <v>0</v>
      </c>
      <c r="V97" s="121">
        <v>1</v>
      </c>
      <c r="W97" s="128">
        <f>IF(AND(Q97&lt;0,O97&gt;0),O97,0)</f>
        <v>2.6000503019034491E-4</v>
      </c>
      <c r="X97" s="128">
        <f>IF(AND(Q97&gt;0,O97&gt;0),O97,0)</f>
        <v>0</v>
      </c>
      <c r="Y97" s="121"/>
      <c r="Z97" s="131">
        <f>_xll.BDH(C97,$Z$3,$D$1,$D$1)</f>
        <v>5.45</v>
      </c>
      <c r="AA97" s="131">
        <f>IF(OR(OR(F97="#N/A N/A",F97="#N/A Real Time"),OR(Z97="#N/A N/A",Z97="#N/A Real Time")),0,  F97 - Z97)</f>
        <v>2.5999999999999801E-2</v>
      </c>
      <c r="AB97" s="191">
        <f>IF(OR(Z97=0,Z97="#N/A N/A"),0,AA97 / Z97*100)</f>
        <v>0.4770642201834826</v>
      </c>
      <c r="AC97" s="133">
        <v>-1121000</v>
      </c>
      <c r="AD97" s="134">
        <f>IF(D97 = D228,1,_xll.BDP(K97,$AD$3)*L97)</f>
        <v>1</v>
      </c>
      <c r="AE97" s="301">
        <f>AA97*AC97*T97/AD97 / AF228</f>
        <v>-1.24770859870206E-4</v>
      </c>
      <c r="AF97" s="136"/>
    </row>
    <row r="98" spans="1:32" s="118" customFormat="1" ht="12" customHeight="1" x14ac:dyDescent="0.2">
      <c r="A98" s="121"/>
      <c r="B98" s="121">
        <v>2011</v>
      </c>
      <c r="C98" s="121" t="s">
        <v>157</v>
      </c>
      <c r="D98" s="121" t="str">
        <f>_xll.BDP(C98,$D$3)</f>
        <v>EUR</v>
      </c>
      <c r="E98" s="121" t="s">
        <v>389</v>
      </c>
      <c r="F98" s="122">
        <f>_xll.BDP(C98,$F$3)</f>
        <v>25.7</v>
      </c>
      <c r="G98" s="122">
        <f>_xll.BDP(C98,$G$3)</f>
        <v>25.35</v>
      </c>
      <c r="H98" s="123">
        <f>IF(OR(OR(G98="#N/A N/A",G98="#N/A Real Time"),OR(F98="#N/A N/A",F98="#N/A Real Time")),0,  G98 - F98)</f>
        <v>-0.34999999999999787</v>
      </c>
      <c r="I98" s="124">
        <f>IF(OR(F98=0,F98="#N/A N/A"),0,H98 / F98*100)</f>
        <v>-1.3618677042801473</v>
      </c>
      <c r="J98" s="125">
        <v>-89000</v>
      </c>
      <c r="K98" s="121" t="str">
        <f>CONCATENATE(D228,D98, " Curncy")</f>
        <v>EUREUR Curncy</v>
      </c>
      <c r="L98" s="121">
        <f>IF(D98 = D228,1,_xll.BDP(K98,$L$3))</f>
        <v>1</v>
      </c>
      <c r="M98" s="264">
        <f>IF(D98 = D228,1,_xll.BDP(K98,$M$3)*L98)</f>
        <v>1</v>
      </c>
      <c r="N98" s="127">
        <f>H98*J98*T98/M98</f>
        <v>31149.999999999811</v>
      </c>
      <c r="O98" s="276">
        <f>N98 / Y228</f>
        <v>1.3379516784665072E-4</v>
      </c>
      <c r="P98" s="129">
        <f>IF(J98=0,0,G98*J98*T98/M98)</f>
        <v>-2256150</v>
      </c>
      <c r="Q98" s="286">
        <f>P98 / Y228*100</f>
        <v>-0.96905928711789024</v>
      </c>
      <c r="R98" s="130">
        <f>IF(Q98&lt;0,Q98,0)</f>
        <v>-0.96905928711789024</v>
      </c>
      <c r="S98" s="286">
        <f>IF(Q98&gt;0,Q98,0)</f>
        <v>0</v>
      </c>
      <c r="T98" s="121">
        <f>IF(EXACT(D98,UPPER(D98)),1,0.01)/V98</f>
        <v>1</v>
      </c>
      <c r="U98" s="121">
        <v>0</v>
      </c>
      <c r="V98" s="121">
        <v>1</v>
      </c>
      <c r="W98" s="128">
        <f>IF(AND(Q98&lt;0,O98&gt;0),O98,0)</f>
        <v>1.3379516784665072E-4</v>
      </c>
      <c r="X98" s="128">
        <f>IF(AND(Q98&gt;0,O98&gt;0),O98,0)</f>
        <v>0</v>
      </c>
      <c r="Y98" s="121"/>
      <c r="Z98" s="131">
        <f>_xll.BDH(C98,$Z$3,$D$1,$D$1)</f>
        <v>25.164999999999999</v>
      </c>
      <c r="AA98" s="131">
        <f>IF(OR(OR(F98="#N/A N/A",F98="#N/A Real Time"),OR(Z98="#N/A N/A",Z98="#N/A Real Time")),0,  F98 - Z98)</f>
        <v>0.53500000000000014</v>
      </c>
      <c r="AB98" s="191">
        <f>IF(OR(Z98=0,Z98="#N/A N/A"),0,AA98 / Z98*100)</f>
        <v>2.1259686071925299</v>
      </c>
      <c r="AC98" s="133">
        <v>-89000</v>
      </c>
      <c r="AD98" s="134">
        <f>IF(D98 = D228,1,_xll.BDP(K98,$AD$3)*L98)</f>
        <v>1</v>
      </c>
      <c r="AE98" s="301">
        <f>AA98*AC98*T98/AD98 / AF228</f>
        <v>-2.0383464258285548E-4</v>
      </c>
      <c r="AF98" s="136"/>
    </row>
    <row r="99" spans="1:32" s="118" customFormat="1" ht="12" customHeight="1" x14ac:dyDescent="0.2">
      <c r="A99" s="121"/>
      <c r="B99" s="121">
        <v>63</v>
      </c>
      <c r="C99" s="121" t="s">
        <v>156</v>
      </c>
      <c r="D99" s="121" t="str">
        <f>_xll.BDP(C99,$D$3)</f>
        <v>EUR</v>
      </c>
      <c r="E99" s="121" t="s">
        <v>388</v>
      </c>
      <c r="F99" s="122">
        <f>_xll.BDP(C99,$F$3)</f>
        <v>64.8</v>
      </c>
      <c r="G99" s="122">
        <f>_xll.BDP(C99,$G$3)</f>
        <v>64.2</v>
      </c>
      <c r="H99" s="123">
        <f>IF(OR(OR(G99="#N/A N/A",G99="#N/A Real Time"),OR(F99="#N/A N/A",F99="#N/A Real Time")),0,  G99 - F99)</f>
        <v>-0.59999999999999432</v>
      </c>
      <c r="I99" s="124">
        <f>IF(OR(F99=0,F99="#N/A N/A"),0,H99 / F99*100)</f>
        <v>-0.92592592592591716</v>
      </c>
      <c r="J99" s="125">
        <v>138100</v>
      </c>
      <c r="K99" s="121" t="str">
        <f>CONCATENATE(D228,D99, " Curncy")</f>
        <v>EUREUR Curncy</v>
      </c>
      <c r="L99" s="121">
        <f>IF(D99 = D228,1,_xll.BDP(K99,$L$3))</f>
        <v>1</v>
      </c>
      <c r="M99" s="264">
        <f>IF(D99 = D228,1,_xll.BDP(K99,$M$3)*L99)</f>
        <v>1</v>
      </c>
      <c r="N99" s="127">
        <f>H99*J99*T99/M99</f>
        <v>-82859.999999999214</v>
      </c>
      <c r="O99" s="276">
        <f>N99 / Y228</f>
        <v>-3.558994416620687E-4</v>
      </c>
      <c r="P99" s="129">
        <f>IF(J99=0,0,G99*J99*T99/M99)</f>
        <v>8866020</v>
      </c>
      <c r="Q99" s="286">
        <f>P99 / Y228*100</f>
        <v>3.8081240257841715</v>
      </c>
      <c r="R99" s="130">
        <f>IF(Q99&lt;0,Q99,0)</f>
        <v>0</v>
      </c>
      <c r="S99" s="286">
        <f>IF(Q99&gt;0,Q99,0)</f>
        <v>3.8081240257841715</v>
      </c>
      <c r="T99" s="121">
        <f>IF(EXACT(D99,UPPER(D99)),1,0.01)/V99</f>
        <v>1</v>
      </c>
      <c r="U99" s="121">
        <v>0</v>
      </c>
      <c r="V99" s="121">
        <v>1</v>
      </c>
      <c r="W99" s="128">
        <f>IF(AND(Q99&lt;0,O99&gt;0),O99,0)</f>
        <v>0</v>
      </c>
      <c r="X99" s="128">
        <f>IF(AND(Q99&gt;0,O99&gt;0),O99,0)</f>
        <v>0</v>
      </c>
      <c r="Y99" s="121"/>
      <c r="Z99" s="131">
        <f>_xll.BDH(C99,$Z$3,$D$1,$D$1)</f>
        <v>66</v>
      </c>
      <c r="AA99" s="131">
        <f>IF(OR(OR(F99="#N/A N/A",F99="#N/A Real Time"),OR(Z99="#N/A N/A",Z99="#N/A Real Time")),0,  F99 - Z99)</f>
        <v>-1.2000000000000028</v>
      </c>
      <c r="AB99" s="191">
        <f>IF(OR(Z99=0,Z99="#N/A N/A"),0,AA99 / Z99*100)</f>
        <v>-1.8181818181818226</v>
      </c>
      <c r="AC99" s="133">
        <v>138100</v>
      </c>
      <c r="AD99" s="134">
        <f>IF(D99 = D228,1,_xll.BDP(K99,$AD$3)*L99)</f>
        <v>1</v>
      </c>
      <c r="AE99" s="301">
        <f>AA99*AC99*T99/AD99 / AF228</f>
        <v>-7.094293178374646E-4</v>
      </c>
      <c r="AF99" s="136"/>
    </row>
    <row r="100" spans="1:32" s="118" customFormat="1" ht="12" customHeight="1" x14ac:dyDescent="0.2">
      <c r="A100" s="103" t="s">
        <v>1495</v>
      </c>
      <c r="B100" s="103"/>
      <c r="C100" s="103"/>
      <c r="D100" s="103"/>
      <c r="E100" s="103" t="s">
        <v>154</v>
      </c>
      <c r="F100" s="137"/>
      <c r="G100" s="137"/>
      <c r="H100" s="138"/>
      <c r="I100" s="139"/>
      <c r="J100" s="140"/>
      <c r="K100" s="103"/>
      <c r="L100" s="103"/>
      <c r="M100" s="265"/>
      <c r="N100" s="172">
        <f t="shared" ref="N100:S100" si="57" xml:space="preserve"> SUM(N96:N99)</f>
        <v>8824.0000000009022</v>
      </c>
      <c r="O100" s="277">
        <f t="shared" si="57"/>
        <v>3.7900756374926938E-5</v>
      </c>
      <c r="P100" s="142">
        <f t="shared" si="57"/>
        <v>531808</v>
      </c>
      <c r="Q100" s="287">
        <f t="shared" si="57"/>
        <v>0.2284216392365721</v>
      </c>
      <c r="R100" s="143">
        <f t="shared" si="57"/>
        <v>-3.5797023865475994</v>
      </c>
      <c r="S100" s="287">
        <f t="shared" si="57"/>
        <v>3.8081240257841715</v>
      </c>
      <c r="T100" s="103"/>
      <c r="U100" s="103"/>
      <c r="V100" s="103"/>
      <c r="W100" s="144">
        <f xml:space="preserve"> SUM(W96:W99)</f>
        <v>3.9380019803699563E-4</v>
      </c>
      <c r="X100" s="144">
        <f xml:space="preserve"> SUM(X96:X99)</f>
        <v>0</v>
      </c>
      <c r="Y100" s="103"/>
      <c r="Z100" s="145"/>
      <c r="AA100" s="145"/>
      <c r="AB100" s="192"/>
      <c r="AC100" s="146"/>
      <c r="AD100" s="147"/>
      <c r="AE100" s="302">
        <f xml:space="preserve"> SUM(AE96:AE99)</f>
        <v>-1.0380348202905262E-3</v>
      </c>
      <c r="AF100" s="185"/>
    </row>
    <row r="101" spans="1:32" s="118" customFormat="1" ht="12" customHeight="1" x14ac:dyDescent="0.2">
      <c r="A101" s="121"/>
      <c r="B101" s="121"/>
      <c r="C101" s="121"/>
      <c r="D101" s="121"/>
      <c r="E101" s="121"/>
      <c r="F101" s="122"/>
      <c r="G101" s="122"/>
      <c r="H101" s="123"/>
      <c r="I101" s="124"/>
      <c r="J101" s="125"/>
      <c r="K101" s="121"/>
      <c r="L101" s="121"/>
      <c r="M101" s="264"/>
      <c r="N101" s="127"/>
      <c r="O101" s="276"/>
      <c r="P101" s="129"/>
      <c r="Q101" s="286"/>
      <c r="R101" s="130"/>
      <c r="S101" s="286"/>
      <c r="T101" s="121"/>
      <c r="U101" s="121"/>
      <c r="V101" s="121"/>
      <c r="W101" s="128"/>
      <c r="X101" s="128"/>
      <c r="Y101" s="121"/>
      <c r="Z101" s="131"/>
      <c r="AA101" s="131"/>
      <c r="AB101" s="132"/>
      <c r="AC101" s="133"/>
      <c r="AD101" s="134"/>
      <c r="AE101" s="301"/>
      <c r="AF101" s="136"/>
    </row>
    <row r="102" spans="1:32" s="118" customFormat="1" ht="12" customHeight="1" x14ac:dyDescent="0.2">
      <c r="A102" s="121"/>
      <c r="B102" s="121">
        <v>24498</v>
      </c>
      <c r="C102" s="121" t="s">
        <v>153</v>
      </c>
      <c r="D102" s="121" t="str">
        <f>_xll.BDP(C102,$D$3)</f>
        <v>NOK</v>
      </c>
      <c r="E102" s="121" t="s">
        <v>347</v>
      </c>
      <c r="F102" s="122">
        <f>_xll.BDP(C102,$F$3)</f>
        <v>212.2</v>
      </c>
      <c r="G102" s="122">
        <f>_xll.BDP(C102,$G$3)</f>
        <v>211.6</v>
      </c>
      <c r="H102" s="123">
        <f>IF(OR(OR(G102="#N/A N/A",G102="#N/A Real Time"),OR(F102="#N/A N/A",F102="#N/A Real Time")),0,  G102 - F102)</f>
        <v>-0.59999999999999432</v>
      </c>
      <c r="I102" s="124">
        <f>IF(OR(F102=0,F102="#N/A N/A"),0,H102 / F102*100)</f>
        <v>-0.28275212064090216</v>
      </c>
      <c r="J102" s="125">
        <v>560000</v>
      </c>
      <c r="K102" s="121" t="str">
        <f>CONCATENATE(D228,D102, " Curncy")</f>
        <v>EURNOK Curncy</v>
      </c>
      <c r="L102" s="121">
        <f>IF(D102 = D228,1,_xll.BDP(K102,$L$3))</f>
        <v>1</v>
      </c>
      <c r="M102" s="264">
        <f>IF(D102 = D228,1,_xll.BDP(K102,$M$3)*L102)</f>
        <v>9.6803000000000008</v>
      </c>
      <c r="N102" s="127">
        <f>H102*J102*T102/M102</f>
        <v>-34709.668088798564</v>
      </c>
      <c r="O102" s="276">
        <f>N102 / Y228</f>
        <v>-1.490846185503168E-4</v>
      </c>
      <c r="P102" s="129">
        <f>IF(J102=0,0,G102*J102*T102/M102)</f>
        <v>12240942.945983078</v>
      </c>
      <c r="Q102" s="286">
        <f>P102 / Y228*100</f>
        <v>5.2577175475412234</v>
      </c>
      <c r="R102" s="130">
        <f>IF(Q102&lt;0,Q102,0)</f>
        <v>0</v>
      </c>
      <c r="S102" s="286">
        <f>IF(Q102&gt;0,Q102,0)</f>
        <v>5.2577175475412234</v>
      </c>
      <c r="T102" s="121">
        <f>IF(EXACT(D102,UPPER(D102)),1,0.01)/V102</f>
        <v>1</v>
      </c>
      <c r="U102" s="121">
        <v>0</v>
      </c>
      <c r="V102" s="121">
        <v>1</v>
      </c>
      <c r="W102" s="128">
        <f>IF(AND(Q102&lt;0,O102&gt;0),O102,0)</f>
        <v>0</v>
      </c>
      <c r="X102" s="128">
        <f>IF(AND(Q102&gt;0,O102&gt;0),O102,0)</f>
        <v>0</v>
      </c>
      <c r="Y102" s="121"/>
      <c r="Z102" s="131">
        <f>_xll.BDH(C102,$Z$3,$D$1,$D$1)</f>
        <v>215.4</v>
      </c>
      <c r="AA102" s="131">
        <f>IF(OR(OR(F102="#N/A N/A",F102="#N/A Real Time"),OR(Z102="#N/A N/A",Z102="#N/A Real Time")),0,  F102 - Z102)</f>
        <v>-3.2000000000000171</v>
      </c>
      <c r="AB102" s="191">
        <f>IF(OR(Z102=0,Z102="#N/A N/A"),0,AA102 / Z102*100)</f>
        <v>-1.4856081708449476</v>
      </c>
      <c r="AC102" s="133">
        <v>560000</v>
      </c>
      <c r="AD102" s="134">
        <f>IF(D102 = D228,1,_xll.BDP(K102,$AD$3)*L102)</f>
        <v>9.6952999999999996</v>
      </c>
      <c r="AE102" s="301">
        <f>AA102*AC102*T102/AD102 / AF228</f>
        <v>-7.9124496767006027E-4</v>
      </c>
      <c r="AF102" s="136"/>
    </row>
    <row r="103" spans="1:32" s="118" customFormat="1" ht="12" customHeight="1" x14ac:dyDescent="0.2">
      <c r="A103" s="121"/>
      <c r="B103" s="121">
        <v>26358</v>
      </c>
      <c r="C103" s="121" t="s">
        <v>152</v>
      </c>
      <c r="D103" s="121" t="str">
        <f>_xll.BDP(C103,$D$3)</f>
        <v>NOK</v>
      </c>
      <c r="E103" s="121" t="s">
        <v>342</v>
      </c>
      <c r="F103" s="122">
        <f>_xll.BDP(C103,$F$3)</f>
        <v>38.6</v>
      </c>
      <c r="G103" s="122">
        <f>_xll.BDP(C103,$G$3)</f>
        <v>37.799999999999997</v>
      </c>
      <c r="H103" s="123">
        <f>IF(OR(OR(G103="#N/A N/A",G103="#N/A Real Time"),OR(F103="#N/A N/A",F103="#N/A Real Time")),0,  G103 - F103)</f>
        <v>-0.80000000000000426</v>
      </c>
      <c r="I103" s="124">
        <f>IF(OR(F103=0,F103="#N/A N/A"),0,H103 / F103*100)</f>
        <v>-2.0725388601036379</v>
      </c>
      <c r="J103" s="125">
        <v>740050</v>
      </c>
      <c r="K103" s="121" t="str">
        <f>CONCATENATE(D228,D103, " Curncy")</f>
        <v>EURNOK Curncy</v>
      </c>
      <c r="L103" s="121">
        <f>IF(D103 = D228,1,_xll.BDP(K103,$L$3))</f>
        <v>1</v>
      </c>
      <c r="M103" s="264">
        <f>IF(D103 = D228,1,_xll.BDP(K103,$M$3)*L103)</f>
        <v>9.6803000000000008</v>
      </c>
      <c r="N103" s="127">
        <f>H103*J103*T103/M103</f>
        <v>-61159.261593132767</v>
      </c>
      <c r="O103" s="276">
        <f>N103 / Y228</f>
        <v>-2.6269064751943715E-4</v>
      </c>
      <c r="P103" s="129">
        <f>IF(J103=0,0,G103*J103*T103/M103)</f>
        <v>2889775.1102755074</v>
      </c>
      <c r="Q103" s="286">
        <f>P103 / Y228*100</f>
        <v>1.2412133095293336</v>
      </c>
      <c r="R103" s="130">
        <f>IF(Q103&lt;0,Q103,0)</f>
        <v>0</v>
      </c>
      <c r="S103" s="286">
        <f>IF(Q103&gt;0,Q103,0)</f>
        <v>1.2412133095293336</v>
      </c>
      <c r="T103" s="121">
        <f>IF(EXACT(D103,UPPER(D103)),1,0.01)/V103</f>
        <v>1</v>
      </c>
      <c r="U103" s="121">
        <v>0</v>
      </c>
      <c r="V103" s="121">
        <v>1</v>
      </c>
      <c r="W103" s="128">
        <f>IF(AND(Q103&lt;0,O103&gt;0),O103,0)</f>
        <v>0</v>
      </c>
      <c r="X103" s="128">
        <f>IF(AND(Q103&gt;0,O103&gt;0),O103,0)</f>
        <v>0</v>
      </c>
      <c r="Y103" s="121"/>
      <c r="Z103" s="131">
        <f>_xll.BDH(C103,$Z$3,$D$1,$D$1)</f>
        <v>38.4</v>
      </c>
      <c r="AA103" s="131">
        <f>IF(OR(OR(F103="#N/A N/A",F103="#N/A Real Time"),OR(Z103="#N/A N/A",Z103="#N/A Real Time")),0,  F103 - Z103)</f>
        <v>0.20000000000000284</v>
      </c>
      <c r="AB103" s="191">
        <f>IF(OR(Z103=0,Z103="#N/A N/A"),0,AA103 / Z103*100)</f>
        <v>0.52083333333334081</v>
      </c>
      <c r="AC103" s="133">
        <v>740050</v>
      </c>
      <c r="AD103" s="134">
        <f>IF(D103 = D228,1,_xll.BDP(K103,$AD$3)*L103)</f>
        <v>9.6952999999999996</v>
      </c>
      <c r="AE103" s="301">
        <f>AA103*AC103*T103/AD103 / AF228</f>
        <v>6.5352772134401034E-5</v>
      </c>
      <c r="AF103" s="136"/>
    </row>
    <row r="104" spans="1:32" s="118" customFormat="1" ht="12" customHeight="1" x14ac:dyDescent="0.2">
      <c r="A104" s="121"/>
      <c r="B104" s="121">
        <v>26989</v>
      </c>
      <c r="C104" s="121" t="s">
        <v>149</v>
      </c>
      <c r="D104" s="121" t="str">
        <f>_xll.BDP(C104,$D$3)</f>
        <v>NOK</v>
      </c>
      <c r="E104" s="121" t="s">
        <v>321</v>
      </c>
      <c r="F104" s="122">
        <f>_xll.BDP(C104,$F$3)</f>
        <v>57.4</v>
      </c>
      <c r="G104" s="122">
        <f>_xll.BDP(C104,$G$3)</f>
        <v>58.4</v>
      </c>
      <c r="H104" s="123">
        <f>IF(OR(OR(G104="#N/A N/A",G104="#N/A Real Time"),OR(F104="#N/A N/A",F104="#N/A Real Time")),0,  G104 - F104)</f>
        <v>1</v>
      </c>
      <c r="I104" s="124">
        <f>IF(OR(F104=0,F104="#N/A N/A"),0,H104 / F104*100)</f>
        <v>1.7421602787456445</v>
      </c>
      <c r="J104" s="125">
        <v>76900</v>
      </c>
      <c r="K104" s="121" t="str">
        <f>CONCATENATE(D228,D104, " Curncy")</f>
        <v>EURNOK Curncy</v>
      </c>
      <c r="L104" s="121">
        <f>IF(D104 = D228,1,_xll.BDP(K104,$L$3))</f>
        <v>1</v>
      </c>
      <c r="M104" s="264">
        <f>IF(D104 = D228,1,_xll.BDP(K104,$M$3)*L104)</f>
        <v>9.6803000000000008</v>
      </c>
      <c r="N104" s="127">
        <f>H104*J104*T104/M104</f>
        <v>7943.9686786566526</v>
      </c>
      <c r="O104" s="276">
        <f>N104 / Y228</f>
        <v>3.4120854662260335E-5</v>
      </c>
      <c r="P104" s="129">
        <f>IF(J104=0,0,G104*J104*T104/M104)</f>
        <v>463927.77083354851</v>
      </c>
      <c r="Q104" s="286">
        <f>P104 / Y228*100</f>
        <v>0.19926579122760035</v>
      </c>
      <c r="R104" s="130">
        <f>IF(Q104&lt;0,Q104,0)</f>
        <v>0</v>
      </c>
      <c r="S104" s="286">
        <f>IF(Q104&gt;0,Q104,0)</f>
        <v>0.19926579122760035</v>
      </c>
      <c r="T104" s="121">
        <f>IF(EXACT(D104,UPPER(D104)),1,0.01)/V104</f>
        <v>1</v>
      </c>
      <c r="U104" s="121">
        <v>0</v>
      </c>
      <c r="V104" s="121">
        <v>1</v>
      </c>
      <c r="W104" s="128">
        <f>IF(AND(Q104&lt;0,O104&gt;0),O104,0)</f>
        <v>0</v>
      </c>
      <c r="X104" s="128">
        <f>IF(AND(Q104&gt;0,O104&gt;0),O104,0)</f>
        <v>3.4120854662260335E-5</v>
      </c>
      <c r="Y104" s="121"/>
      <c r="Z104" s="131">
        <f>_xll.BDH(C104,$Z$3,$D$1,$D$1)</f>
        <v>58.4</v>
      </c>
      <c r="AA104" s="131">
        <f>IF(OR(OR(F104="#N/A N/A",F104="#N/A Real Time"),OR(Z104="#N/A N/A",Z104="#N/A Real Time")),0,  F104 - Z104)</f>
        <v>-1</v>
      </c>
      <c r="AB104" s="191">
        <f>IF(OR(Z104=0,Z104="#N/A N/A"),0,AA104 / Z104*100)</f>
        <v>-1.7123287671232876</v>
      </c>
      <c r="AC104" s="133">
        <v>76900</v>
      </c>
      <c r="AD104" s="134">
        <f>IF(D104 = D228,1,_xll.BDP(K104,$AD$3)*L104)</f>
        <v>9.6952999999999996</v>
      </c>
      <c r="AE104" s="301">
        <f>AA104*AC104*T104/AD104 / AF228</f>
        <v>-3.3954652909501848E-5</v>
      </c>
      <c r="AF104" s="136"/>
    </row>
    <row r="105" spans="1:32" s="118" customFormat="1" ht="12" customHeight="1" x14ac:dyDescent="0.2">
      <c r="A105" s="121"/>
      <c r="B105" s="121">
        <v>2836</v>
      </c>
      <c r="C105" s="121" t="s">
        <v>148</v>
      </c>
      <c r="D105" s="121" t="str">
        <f>_xll.BDP(C105,$D$3)</f>
        <v>NOK</v>
      </c>
      <c r="E105" s="121" t="s">
        <v>387</v>
      </c>
      <c r="F105" s="122">
        <f>_xll.BDP(C105,$F$3)</f>
        <v>24.25</v>
      </c>
      <c r="G105" s="122">
        <f>_xll.BDP(C105,$G$3)</f>
        <v>23.16</v>
      </c>
      <c r="H105" s="123">
        <f>IF(OR(OR(G105="#N/A N/A",G105="#N/A Real Time"),OR(F105="#N/A N/A",F105="#N/A Real Time")),0,  G105 - F105)</f>
        <v>-1.0899999999999999</v>
      </c>
      <c r="I105" s="124">
        <f>IF(OR(F105=0,F105="#N/A N/A"),0,H105 / F105*100)</f>
        <v>-4.4948453608247414</v>
      </c>
      <c r="J105" s="125">
        <v>-209133</v>
      </c>
      <c r="K105" s="121" t="str">
        <f>CONCATENATE(D228,D105, " Curncy")</f>
        <v>EURNOK Curncy</v>
      </c>
      <c r="L105" s="121">
        <f>IF(D105 = D228,1,_xll.BDP(K105,$L$3))</f>
        <v>1</v>
      </c>
      <c r="M105" s="264">
        <f>IF(D105 = D228,1,_xll.BDP(K105,$M$3)*L105)</f>
        <v>9.6803000000000008</v>
      </c>
      <c r="N105" s="127">
        <f>H105*J105*T105/M105</f>
        <v>23548.337344916992</v>
      </c>
      <c r="O105" s="276">
        <f>N105 / Y228</f>
        <v>1.0114458258660486E-4</v>
      </c>
      <c r="P105" s="129">
        <f>IF(J105=0,0,G105*J105*T105/M105)</f>
        <v>-500348.15863144735</v>
      </c>
      <c r="Q105" s="286">
        <f>P105 / Y228*100</f>
        <v>-0.21490903969777694</v>
      </c>
      <c r="R105" s="130">
        <f>IF(Q105&lt;0,Q105,0)</f>
        <v>-0.21490903969777694</v>
      </c>
      <c r="S105" s="286">
        <f>IF(Q105&gt;0,Q105,0)</f>
        <v>0</v>
      </c>
      <c r="T105" s="121">
        <f>IF(EXACT(D105,UPPER(D105)),1,0.01)/V105</f>
        <v>1</v>
      </c>
      <c r="U105" s="121">
        <v>0</v>
      </c>
      <c r="V105" s="121">
        <v>1</v>
      </c>
      <c r="W105" s="128">
        <f>IF(AND(Q105&lt;0,O105&gt;0),O105,0)</f>
        <v>1.0114458258660486E-4</v>
      </c>
      <c r="X105" s="128">
        <f>IF(AND(Q105&gt;0,O105&gt;0),O105,0)</f>
        <v>0</v>
      </c>
      <c r="Y105" s="121"/>
      <c r="Z105" s="131">
        <f>_xll.BDH(C105,$Z$3,$D$1,$D$1)</f>
        <v>23.38</v>
      </c>
      <c r="AA105" s="131">
        <f>IF(OR(OR(F105="#N/A N/A",F105="#N/A Real Time"),OR(Z105="#N/A N/A",Z105="#N/A Real Time")),0,  F105 - Z105)</f>
        <v>0.87000000000000099</v>
      </c>
      <c r="AB105" s="191">
        <f>IF(OR(Z105=0,Z105="#N/A N/A"),0,AA105 / Z105*100)</f>
        <v>3.721129170230971</v>
      </c>
      <c r="AC105" s="133">
        <v>-209133</v>
      </c>
      <c r="AD105" s="134">
        <f>IF(D105 = D228,1,_xll.BDP(K105,$AD$3)*L105)</f>
        <v>9.6952999999999996</v>
      </c>
      <c r="AE105" s="301">
        <f>AA105*AC105*T105/AD105 / AF228</f>
        <v>-8.0336845662196178E-5</v>
      </c>
      <c r="AF105" s="136"/>
    </row>
    <row r="106" spans="1:32" s="118" customFormat="1" ht="12" customHeight="1" x14ac:dyDescent="0.2">
      <c r="A106" s="121"/>
      <c r="B106" s="121">
        <v>2014</v>
      </c>
      <c r="C106" s="121" t="s">
        <v>147</v>
      </c>
      <c r="D106" s="121" t="str">
        <f>_xll.BDP(C106,$D$3)</f>
        <v>NOK</v>
      </c>
      <c r="E106" s="121" t="s">
        <v>386</v>
      </c>
      <c r="F106" s="122">
        <f>_xll.BDP(C106,$F$3)</f>
        <v>1.7609999999999999</v>
      </c>
      <c r="G106" s="122">
        <f>_xll.BDP(C106,$G$3)</f>
        <v>1.71</v>
      </c>
      <c r="H106" s="123">
        <f>IF(OR(OR(G106="#N/A N/A",G106="#N/A Real Time"),OR(F106="#N/A N/A",F106="#N/A Real Time")),0,  G106 - F106)</f>
        <v>-5.0999999999999934E-2</v>
      </c>
      <c r="I106" s="124">
        <f>IF(OR(F106=0,F106="#N/A N/A"),0,H106 / F106*100)</f>
        <v>-2.8960817717206098</v>
      </c>
      <c r="J106" s="125">
        <v>-2511653</v>
      </c>
      <c r="K106" s="121" t="str">
        <f>CONCATENATE(D228,D106, " Curncy")</f>
        <v>EURNOK Curncy</v>
      </c>
      <c r="L106" s="121">
        <f>IF(D106 = D228,1,_xll.BDP(K106,$L$3))</f>
        <v>1</v>
      </c>
      <c r="M106" s="264">
        <f>IF(D106 = D228,1,_xll.BDP(K106,$M$3)*L106)</f>
        <v>9.6803000000000008</v>
      </c>
      <c r="N106" s="127">
        <f>H106*J106*T106/M106</f>
        <v>13232.472444035808</v>
      </c>
      <c r="O106" s="276">
        <f>N106 / Y228</f>
        <v>5.6835983039356725E-5</v>
      </c>
      <c r="P106" s="129">
        <f>IF(J106=0,0,G106*J106*T106/M106)</f>
        <v>-443677.01724120113</v>
      </c>
      <c r="Q106" s="286">
        <f>P106 / Y228*100</f>
        <v>-0.19056770783784338</v>
      </c>
      <c r="R106" s="130">
        <f>IF(Q106&lt;0,Q106,0)</f>
        <v>-0.19056770783784338</v>
      </c>
      <c r="S106" s="286">
        <f>IF(Q106&gt;0,Q106,0)</f>
        <v>0</v>
      </c>
      <c r="T106" s="121">
        <f>IF(EXACT(D106,UPPER(D106)),1,0.01)/V106</f>
        <v>1</v>
      </c>
      <c r="U106" s="121">
        <v>0</v>
      </c>
      <c r="V106" s="121">
        <v>1</v>
      </c>
      <c r="W106" s="128">
        <f>IF(AND(Q106&lt;0,O106&gt;0),O106,0)</f>
        <v>5.6835983039356725E-5</v>
      </c>
      <c r="X106" s="128">
        <f>IF(AND(Q106&gt;0,O106&gt;0),O106,0)</f>
        <v>0</v>
      </c>
      <c r="Y106" s="121"/>
      <c r="Z106" s="131">
        <f>_xll.BDH(C106,$Z$3,$D$1,$D$1)</f>
        <v>1.81</v>
      </c>
      <c r="AA106" s="131">
        <f>IF(OR(OR(F106="#N/A N/A",F106="#N/A Real Time"),OR(Z106="#N/A N/A",Z106="#N/A Real Time")),0,  F106 - Z106)</f>
        <v>-4.9000000000000155E-2</v>
      </c>
      <c r="AB106" s="191">
        <f>IF(OR(Z106=0,Z106="#N/A N/A"),0,AA106 / Z106*100)</f>
        <v>-2.7071823204419978</v>
      </c>
      <c r="AC106" s="133">
        <v>-2511653</v>
      </c>
      <c r="AD106" s="134">
        <f>IF(D106 = D228,1,_xll.BDP(K106,$AD$3)*L106)</f>
        <v>9.6952999999999996</v>
      </c>
      <c r="AE106" s="301">
        <f>AA106*AC106*T106/AD106 / AF228</f>
        <v>5.4341131162046251E-5</v>
      </c>
      <c r="AF106" s="136"/>
    </row>
    <row r="107" spans="1:32" s="118" customFormat="1" ht="12" customHeight="1" x14ac:dyDescent="0.2">
      <c r="A107" s="103" t="s">
        <v>1496</v>
      </c>
      <c r="B107" s="103"/>
      <c r="C107" s="103"/>
      <c r="D107" s="103"/>
      <c r="E107" s="103" t="s">
        <v>146</v>
      </c>
      <c r="F107" s="137"/>
      <c r="G107" s="137"/>
      <c r="H107" s="138"/>
      <c r="I107" s="139"/>
      <c r="J107" s="140"/>
      <c r="K107" s="103"/>
      <c r="L107" s="103"/>
      <c r="M107" s="265"/>
      <c r="N107" s="172">
        <f t="shared" ref="N107:S107" si="58" xml:space="preserve"> SUM(N101:N106)</f>
        <v>-51144.151214321886</v>
      </c>
      <c r="O107" s="277">
        <f t="shared" si="58"/>
        <v>-2.1967384578153203E-4</v>
      </c>
      <c r="P107" s="142">
        <f t="shared" si="58"/>
        <v>14650620.651219485</v>
      </c>
      <c r="Q107" s="287">
        <f t="shared" si="58"/>
        <v>6.2927199007625374</v>
      </c>
      <c r="R107" s="143">
        <f t="shared" si="58"/>
        <v>-0.40547674753562035</v>
      </c>
      <c r="S107" s="287">
        <f t="shared" si="58"/>
        <v>6.6981966482981576</v>
      </c>
      <c r="T107" s="103"/>
      <c r="U107" s="103"/>
      <c r="V107" s="103"/>
      <c r="W107" s="144">
        <f xml:space="preserve"> SUM(W101:W106)</f>
        <v>1.579805656259616E-4</v>
      </c>
      <c r="X107" s="144">
        <f xml:space="preserve"> SUM(X101:X106)</f>
        <v>3.4120854662260335E-5</v>
      </c>
      <c r="Y107" s="103"/>
      <c r="Z107" s="145"/>
      <c r="AA107" s="145"/>
      <c r="AB107" s="192"/>
      <c r="AC107" s="146"/>
      <c r="AD107" s="147"/>
      <c r="AE107" s="302">
        <f xml:space="preserve"> SUM(AE101:AE106)</f>
        <v>-7.8584256294531095E-4</v>
      </c>
      <c r="AF107" s="185"/>
    </row>
    <row r="108" spans="1:32" s="118" customFormat="1" ht="12" customHeight="1" x14ac:dyDescent="0.2">
      <c r="A108" s="121"/>
      <c r="B108" s="121"/>
      <c r="C108" s="121"/>
      <c r="D108" s="121"/>
      <c r="E108" s="121"/>
      <c r="F108" s="122"/>
      <c r="G108" s="122"/>
      <c r="H108" s="123"/>
      <c r="I108" s="124"/>
      <c r="J108" s="125"/>
      <c r="K108" s="121"/>
      <c r="L108" s="121"/>
      <c r="M108" s="264"/>
      <c r="N108" s="127"/>
      <c r="O108" s="276"/>
      <c r="P108" s="129"/>
      <c r="Q108" s="286"/>
      <c r="R108" s="130"/>
      <c r="S108" s="286"/>
      <c r="T108" s="121"/>
      <c r="U108" s="121"/>
      <c r="V108" s="121"/>
      <c r="W108" s="128"/>
      <c r="X108" s="128"/>
      <c r="Y108" s="121"/>
      <c r="Z108" s="131"/>
      <c r="AA108" s="131"/>
      <c r="AB108" s="132"/>
      <c r="AC108" s="133"/>
      <c r="AD108" s="134"/>
      <c r="AE108" s="301"/>
      <c r="AF108" s="136"/>
    </row>
    <row r="109" spans="1:32" s="118" customFormat="1" ht="12" customHeight="1" x14ac:dyDescent="0.2">
      <c r="A109" s="121"/>
      <c r="B109" s="121">
        <v>924</v>
      </c>
      <c r="C109" s="121" t="s">
        <v>468</v>
      </c>
      <c r="D109" s="121" t="str">
        <f>_xll.BDP(C109,$D$3)</f>
        <v>ZAr</v>
      </c>
      <c r="E109" s="121" t="s">
        <v>469</v>
      </c>
      <c r="F109" s="122">
        <f>_xll.BDP(C109,$F$3)</f>
        <v>11252</v>
      </c>
      <c r="G109" s="122">
        <f>_xll.BDP(C109,$G$3)</f>
        <v>11361</v>
      </c>
      <c r="H109" s="123">
        <f>IF(OR(OR(G109="#N/A N/A",G109="#N/A Real Time"),OR(F109="#N/A N/A",F109="#N/A Real Time")),0,  G109 - F109)</f>
        <v>109</v>
      </c>
      <c r="I109" s="124">
        <f>IF(OR(F109=0,F109="#N/A N/A"),0,H109 / F109*100)</f>
        <v>0.96871667259153926</v>
      </c>
      <c r="J109" s="125">
        <v>242965</v>
      </c>
      <c r="K109" s="121" t="str">
        <f>CONCATENATE(D228,D109, " Curncy")</f>
        <v>EURZAr Curncy</v>
      </c>
      <c r="L109" s="121">
        <f>IF(D109 = D228,1,_xll.BDP(K109,$L$3))</f>
        <v>1</v>
      </c>
      <c r="M109" s="264">
        <f>IF(D109 = D228,1,_xll.BDP(K109,$M$3)*L109)</f>
        <v>14.5562</v>
      </c>
      <c r="N109" s="127">
        <f>H109*J109*T109/M109</f>
        <v>18193.749055385331</v>
      </c>
      <c r="O109" s="276">
        <f>N109 / Y228</f>
        <v>7.8145608623599941E-5</v>
      </c>
      <c r="P109" s="129">
        <f>IF(J109=0,0,G109*J109*T109/M109)</f>
        <v>1896322.7799837871</v>
      </c>
      <c r="Q109" s="286">
        <f>P109 / Y228*100</f>
        <v>0.81450666015845785</v>
      </c>
      <c r="R109" s="130">
        <f>IF(Q109&lt;0,Q109,0)</f>
        <v>0</v>
      </c>
      <c r="S109" s="286">
        <f>IF(Q109&gt;0,Q109,0)</f>
        <v>0.81450666015845785</v>
      </c>
      <c r="T109" s="121">
        <f>IF(EXACT(D109,UPPER(D109)),1,0.01)/V109</f>
        <v>0.01</v>
      </c>
      <c r="U109" s="121">
        <v>0</v>
      </c>
      <c r="V109" s="121">
        <v>1</v>
      </c>
      <c r="W109" s="128">
        <f>IF(AND(Q109&lt;0,O109&gt;0),O109,0)</f>
        <v>0</v>
      </c>
      <c r="X109" s="128">
        <f>IF(AND(Q109&gt;0,O109&gt;0),O109,0)</f>
        <v>7.8145608623599941E-5</v>
      </c>
      <c r="Y109" s="121"/>
      <c r="Z109" s="131">
        <f>_xll.BDH(C109,$Z$3,$D$1,$D$1)</f>
        <v>11132</v>
      </c>
      <c r="AA109" s="131">
        <f>IF(OR(OR(F109="#N/A N/A",F109="#N/A Real Time"),OR(Z109="#N/A N/A",Z109="#N/A Real Time")),0,  F109 - Z109)</f>
        <v>120</v>
      </c>
      <c r="AB109" s="191">
        <f>IF(OR(Z109=0,Z109="#N/A N/A"),0,AA109 / Z109*100)</f>
        <v>1.0779734099892202</v>
      </c>
      <c r="AC109" s="133">
        <v>242965</v>
      </c>
      <c r="AD109" s="134">
        <f>IF(D109 = D228,1,_xll.BDP(K109,$AD$3)*L109)</f>
        <v>14.582800000000001</v>
      </c>
      <c r="AE109" s="301">
        <f>AA109*AC109*T109/AD109 / AF228</f>
        <v>8.5589058758011501E-5</v>
      </c>
      <c r="AF109" s="136"/>
    </row>
    <row r="110" spans="1:32" s="118" customFormat="1" ht="12" customHeight="1" x14ac:dyDescent="0.2">
      <c r="A110" s="121"/>
      <c r="B110" s="121">
        <v>23878</v>
      </c>
      <c r="C110" s="121" t="s">
        <v>144</v>
      </c>
      <c r="D110" s="121" t="str">
        <f>_xll.BDP(C110,$D$3)</f>
        <v>ZAr</v>
      </c>
      <c r="E110" s="121" t="s">
        <v>470</v>
      </c>
      <c r="F110" s="122">
        <f>_xll.BDP(C110,$F$3)</f>
        <v>28305</v>
      </c>
      <c r="G110" s="122">
        <f>_xll.BDP(C110,$G$3)</f>
        <v>27862</v>
      </c>
      <c r="H110" s="123">
        <f>IF(OR(OR(G110="#N/A N/A",G110="#N/A Real Time"),OR(F110="#N/A N/A",F110="#N/A Real Time")),0,  G110 - F110)</f>
        <v>-443</v>
      </c>
      <c r="I110" s="124">
        <f>IF(OR(F110=0,F110="#N/A N/A"),0,H110 / F110*100)</f>
        <v>-1.5650945062709767</v>
      </c>
      <c r="J110" s="125">
        <v>-278000</v>
      </c>
      <c r="K110" s="121" t="str">
        <f>CONCATENATE(D228,D110, " Curncy")</f>
        <v>EURZAr Curncy</v>
      </c>
      <c r="L110" s="121">
        <f>IF(D110 = D228,1,_xll.BDP(K110,$L$3))</f>
        <v>1</v>
      </c>
      <c r="M110" s="264">
        <f>IF(D110 = D228,1,_xll.BDP(K110,$M$3)*L110)</f>
        <v>14.5562</v>
      </c>
      <c r="N110" s="127">
        <f>H110*J110*T110/M110</f>
        <v>84605.872411755816</v>
      </c>
      <c r="O110" s="276">
        <f>N110 / Y228</f>
        <v>3.6339829534970316E-4</v>
      </c>
      <c r="P110" s="129">
        <f>IF(J110=0,0,G110*J110*T110/M110)</f>
        <v>-5321193.7181407232</v>
      </c>
      <c r="Q110" s="286">
        <f>P110 / Y228*100</f>
        <v>-2.2855537934612706</v>
      </c>
      <c r="R110" s="130">
        <f>IF(Q110&lt;0,Q110,0)</f>
        <v>-2.2855537934612706</v>
      </c>
      <c r="S110" s="286">
        <f>IF(Q110&gt;0,Q110,0)</f>
        <v>0</v>
      </c>
      <c r="T110" s="121">
        <f>IF(EXACT(D110,UPPER(D110)),1,0.01)/V110</f>
        <v>0.01</v>
      </c>
      <c r="U110" s="121">
        <v>0</v>
      </c>
      <c r="V110" s="121">
        <v>1</v>
      </c>
      <c r="W110" s="128">
        <f>IF(AND(Q110&lt;0,O110&gt;0),O110,0)</f>
        <v>3.6339829534970316E-4</v>
      </c>
      <c r="X110" s="128">
        <f>IF(AND(Q110&gt;0,O110&gt;0),O110,0)</f>
        <v>0</v>
      </c>
      <c r="Y110" s="121"/>
      <c r="Z110" s="131">
        <f>_xll.BDH(C110,$Z$3,$D$1,$D$1)</f>
        <v>28599</v>
      </c>
      <c r="AA110" s="131">
        <f>IF(OR(OR(F110="#N/A N/A",F110="#N/A Real Time"),OR(Z110="#N/A N/A",Z110="#N/A Real Time")),0,  F110 - Z110)</f>
        <v>-294</v>
      </c>
      <c r="AB110" s="191">
        <f>IF(OR(Z110=0,Z110="#N/A N/A"),0,AA110 / Z110*100)</f>
        <v>-1.0280079723067241</v>
      </c>
      <c r="AC110" s="133">
        <v>-278000</v>
      </c>
      <c r="AD110" s="134">
        <f>IF(D110 = D228,1,_xll.BDP(K110,$AD$3)*L110)</f>
        <v>14.582800000000001</v>
      </c>
      <c r="AE110" s="301">
        <f>AA110*AC110*T110/AD110 / AF228</f>
        <v>2.3993047525397334E-4</v>
      </c>
      <c r="AF110" s="136"/>
    </row>
    <row r="111" spans="1:32" s="118" customFormat="1" ht="12" customHeight="1" x14ac:dyDescent="0.2">
      <c r="A111" s="103" t="s">
        <v>1497</v>
      </c>
      <c r="B111" s="103"/>
      <c r="C111" s="103"/>
      <c r="D111" s="103"/>
      <c r="E111" s="103" t="s">
        <v>143</v>
      </c>
      <c r="F111" s="137"/>
      <c r="G111" s="137"/>
      <c r="H111" s="138"/>
      <c r="I111" s="139"/>
      <c r="J111" s="140"/>
      <c r="K111" s="103"/>
      <c r="L111" s="103"/>
      <c r="M111" s="265"/>
      <c r="N111" s="172">
        <f t="shared" ref="N111:S111" si="59" xml:space="preserve"> SUM(N108:N110)</f>
        <v>102799.62146714114</v>
      </c>
      <c r="O111" s="277">
        <f t="shared" si="59"/>
        <v>4.4154390397330308E-4</v>
      </c>
      <c r="P111" s="142">
        <f t="shared" si="59"/>
        <v>-3424870.9381569363</v>
      </c>
      <c r="Q111" s="287">
        <f t="shared" si="59"/>
        <v>-1.4710471333028128</v>
      </c>
      <c r="R111" s="143">
        <f t="shared" si="59"/>
        <v>-2.2855537934612706</v>
      </c>
      <c r="S111" s="287">
        <f t="shared" si="59"/>
        <v>0.81450666015845785</v>
      </c>
      <c r="T111" s="103"/>
      <c r="U111" s="103"/>
      <c r="V111" s="103"/>
      <c r="W111" s="144">
        <f xml:space="preserve"> SUM(W108:W110)</f>
        <v>3.6339829534970316E-4</v>
      </c>
      <c r="X111" s="144">
        <f xml:space="preserve"> SUM(X108:X110)</f>
        <v>7.8145608623599941E-5</v>
      </c>
      <c r="Y111" s="103"/>
      <c r="Z111" s="145"/>
      <c r="AA111" s="145"/>
      <c r="AB111" s="192"/>
      <c r="AC111" s="146"/>
      <c r="AD111" s="147"/>
      <c r="AE111" s="302">
        <f xml:space="preserve"> SUM(AE108:AE110)</f>
        <v>3.2551953401198483E-4</v>
      </c>
      <c r="AF111" s="185"/>
    </row>
    <row r="112" spans="1:32" s="118" customFormat="1" ht="12" customHeight="1" x14ac:dyDescent="0.2">
      <c r="A112" s="121"/>
      <c r="B112" s="121"/>
      <c r="C112" s="121"/>
      <c r="D112" s="121"/>
      <c r="E112" s="121"/>
      <c r="F112" s="122"/>
      <c r="G112" s="122"/>
      <c r="H112" s="123"/>
      <c r="I112" s="124"/>
      <c r="J112" s="125"/>
      <c r="K112" s="121"/>
      <c r="L112" s="121"/>
      <c r="M112" s="264"/>
      <c r="N112" s="127"/>
      <c r="O112" s="276"/>
      <c r="P112" s="129"/>
      <c r="Q112" s="286"/>
      <c r="R112" s="130"/>
      <c r="S112" s="286"/>
      <c r="T112" s="121"/>
      <c r="U112" s="121"/>
      <c r="V112" s="121"/>
      <c r="W112" s="128"/>
      <c r="X112" s="128"/>
      <c r="Y112" s="121"/>
      <c r="Z112" s="131"/>
      <c r="AA112" s="131"/>
      <c r="AB112" s="132"/>
      <c r="AC112" s="133"/>
      <c r="AD112" s="134"/>
      <c r="AE112" s="301"/>
      <c r="AF112" s="136"/>
    </row>
    <row r="113" spans="1:32" s="118" customFormat="1" ht="12" customHeight="1" x14ac:dyDescent="0.2">
      <c r="A113" s="121"/>
      <c r="B113" s="121">
        <v>21323</v>
      </c>
      <c r="C113" s="121" t="s">
        <v>142</v>
      </c>
      <c r="D113" s="121" t="str">
        <f>_xll.BDP(C113,$D$3)</f>
        <v>SEK</v>
      </c>
      <c r="E113" s="121" t="s">
        <v>384</v>
      </c>
      <c r="F113" s="122">
        <f>_xll.BDP(C113,$F$3)</f>
        <v>31.82</v>
      </c>
      <c r="G113" s="122">
        <f>_xll.BDP(C113,$G$3)</f>
        <v>31.44</v>
      </c>
      <c r="H113" s="123">
        <f>IF(OR(OR(G113="#N/A N/A",G113="#N/A Real Time"),OR(F113="#N/A N/A",F113="#N/A Real Time")),0,  G113 - F113)</f>
        <v>-0.37999999999999901</v>
      </c>
      <c r="I113" s="124">
        <f>IF(OR(F113=0,F113="#N/A N/A"),0,H113 / F113*100)</f>
        <v>-1.1942174732872375</v>
      </c>
      <c r="J113" s="125">
        <v>143640</v>
      </c>
      <c r="K113" s="121" t="str">
        <f>CONCATENATE(D228,D113, " Curncy")</f>
        <v>EURSEK Curncy</v>
      </c>
      <c r="L113" s="121">
        <f>IF(D113 = D228,1,_xll.BDP(K113,$L$3))</f>
        <v>1</v>
      </c>
      <c r="M113" s="264">
        <f>IF(D113 = D228,1,_xll.BDP(K113,$M$3)*L113)</f>
        <v>10.322699999999999</v>
      </c>
      <c r="N113" s="127">
        <f>H113*J113*T113/M113</f>
        <v>-5287.6863611264362</v>
      </c>
      <c r="O113" s="276">
        <f>N113 / Y228</f>
        <v>-2.2711617470541301E-5</v>
      </c>
      <c r="P113" s="129">
        <f>IF(J113=0,0,G113*J113*T113/M113)</f>
        <v>437486.47156267264</v>
      </c>
      <c r="Q113" s="286">
        <f>P113 / Y228*100</f>
        <v>0.18790875086153172</v>
      </c>
      <c r="R113" s="130">
        <f>IF(Q113&lt;0,Q113,0)</f>
        <v>0</v>
      </c>
      <c r="S113" s="286">
        <f>IF(Q113&gt;0,Q113,0)</f>
        <v>0.18790875086153172</v>
      </c>
      <c r="T113" s="121">
        <f>IF(EXACT(D113,UPPER(D113)),1,0.01)/V113</f>
        <v>1</v>
      </c>
      <c r="U113" s="121">
        <v>0</v>
      </c>
      <c r="V113" s="121">
        <v>1</v>
      </c>
      <c r="W113" s="128">
        <f>IF(AND(Q113&lt;0,O113&gt;0),O113,0)</f>
        <v>0</v>
      </c>
      <c r="X113" s="128">
        <f>IF(AND(Q113&gt;0,O113&gt;0),O113,0)</f>
        <v>0</v>
      </c>
      <c r="Y113" s="121"/>
      <c r="Z113" s="131">
        <f>_xll.BDH(C113,$Z$3,$D$1,$D$1)</f>
        <v>31.44</v>
      </c>
      <c r="AA113" s="131">
        <f>IF(OR(OR(F113="#N/A N/A",F113="#N/A Real Time"),OR(Z113="#N/A N/A",Z113="#N/A Real Time")),0,  F113 - Z113)</f>
        <v>0.37999999999999901</v>
      </c>
      <c r="AB113" s="191">
        <f>IF(OR(Z113=0,Z113="#N/A N/A"),0,AA113 / Z113*100)</f>
        <v>1.2086513994910908</v>
      </c>
      <c r="AC113" s="133">
        <v>143640</v>
      </c>
      <c r="AD113" s="134">
        <f>IF(D113 = D228,1,_xll.BDP(K113,$AD$3)*L113)</f>
        <v>10.3202</v>
      </c>
      <c r="AE113" s="301">
        <f>AA113*AC113*T113/AD113 / AF228</f>
        <v>2.2641494334153753E-5</v>
      </c>
      <c r="AF113" s="136"/>
    </row>
    <row r="114" spans="1:32" s="118" customFormat="1" ht="12" customHeight="1" x14ac:dyDescent="0.2">
      <c r="A114" s="121"/>
      <c r="B114" s="121">
        <v>7235</v>
      </c>
      <c r="C114" s="121" t="s">
        <v>141</v>
      </c>
      <c r="D114" s="121" t="str">
        <f>_xll.BDP(C114,$D$3)</f>
        <v>SEK</v>
      </c>
      <c r="E114" s="121" t="s">
        <v>383</v>
      </c>
      <c r="F114" s="122">
        <f>_xll.BDP(C114,$F$3)</f>
        <v>94.94</v>
      </c>
      <c r="G114" s="122">
        <f>_xll.BDP(C114,$G$3)</f>
        <v>93.58</v>
      </c>
      <c r="H114" s="123">
        <f>IF(OR(OR(G114="#N/A N/A",G114="#N/A Real Time"),OR(F114="#N/A N/A",F114="#N/A Real Time")),0,  G114 - F114)</f>
        <v>-1.3599999999999994</v>
      </c>
      <c r="I114" s="124">
        <f>IF(OR(F114=0,F114="#N/A N/A"),0,H114 / F114*100)</f>
        <v>-1.4324836738993043</v>
      </c>
      <c r="J114" s="125">
        <v>-346000</v>
      </c>
      <c r="K114" s="121" t="str">
        <f>CONCATENATE(D228,D114, " Curncy")</f>
        <v>EURSEK Curncy</v>
      </c>
      <c r="L114" s="121">
        <f>IF(D114 = D228,1,_xll.BDP(K114,$L$3))</f>
        <v>1</v>
      </c>
      <c r="M114" s="264">
        <f>IF(D114 = D228,1,_xll.BDP(K114,$M$3)*L114)</f>
        <v>10.322699999999999</v>
      </c>
      <c r="N114" s="127">
        <f>H114*J114*T114/M114</f>
        <v>45584.972923750553</v>
      </c>
      <c r="O114" s="276">
        <f>N114 / Y228</f>
        <v>1.9579611889625266E-4</v>
      </c>
      <c r="P114" s="129">
        <f>IF(J114=0,0,G114*J114*T114/M114)</f>
        <v>-3136648.3575033667</v>
      </c>
      <c r="Q114" s="286">
        <f>P114 / Y228*100</f>
        <v>-1.347250059287598</v>
      </c>
      <c r="R114" s="130">
        <f>IF(Q114&lt;0,Q114,0)</f>
        <v>-1.347250059287598</v>
      </c>
      <c r="S114" s="286">
        <f>IF(Q114&gt;0,Q114,0)</f>
        <v>0</v>
      </c>
      <c r="T114" s="121">
        <f>IF(EXACT(D114,UPPER(D114)),1,0.01)/V114</f>
        <v>1</v>
      </c>
      <c r="U114" s="121">
        <v>0</v>
      </c>
      <c r="V114" s="121">
        <v>1</v>
      </c>
      <c r="W114" s="128">
        <f>IF(AND(Q114&lt;0,O114&gt;0),O114,0)</f>
        <v>1.9579611889625266E-4</v>
      </c>
      <c r="X114" s="128">
        <f>IF(AND(Q114&gt;0,O114&gt;0),O114,0)</f>
        <v>0</v>
      </c>
      <c r="Y114" s="121"/>
      <c r="Z114" s="131">
        <f>_xll.BDH(C114,$Z$3,$D$1,$D$1)</f>
        <v>94.36</v>
      </c>
      <c r="AA114" s="131">
        <f>IF(OR(OR(F114="#N/A N/A",F114="#N/A Real Time"),OR(Z114="#N/A N/A",Z114="#N/A Real Time")),0,  F114 - Z114)</f>
        <v>0.57999999999999829</v>
      </c>
      <c r="AB114" s="191">
        <f>IF(OR(Z114=0,Z114="#N/A N/A"),0,AA114 / Z114*100)</f>
        <v>0.61466723187791261</v>
      </c>
      <c r="AC114" s="133">
        <v>-346000</v>
      </c>
      <c r="AD114" s="134">
        <f>IF(D114 = D228,1,_xll.BDP(K114,$AD$3)*L114)</f>
        <v>10.3202</v>
      </c>
      <c r="AE114" s="301">
        <f>AA114*AC114*T114/AD114 / AF228</f>
        <v>-8.3243472038612112E-5</v>
      </c>
      <c r="AF114" s="136"/>
    </row>
    <row r="115" spans="1:32" s="118" customFormat="1" ht="12" customHeight="1" x14ac:dyDescent="0.2">
      <c r="A115" s="121"/>
      <c r="B115" s="121">
        <v>113</v>
      </c>
      <c r="C115" s="121" t="s">
        <v>138</v>
      </c>
      <c r="D115" s="121" t="str">
        <f>_xll.BDP(C115,$D$3)</f>
        <v>SEK</v>
      </c>
      <c r="E115" s="121" t="s">
        <v>382</v>
      </c>
      <c r="F115" s="122">
        <f>_xll.BDP(C115,$F$3)</f>
        <v>52.92</v>
      </c>
      <c r="G115" s="122">
        <f>_xll.BDP(C115,$G$3)</f>
        <v>51.66</v>
      </c>
      <c r="H115" s="123">
        <f>IF(OR(OR(G115="#N/A N/A",G115="#N/A Real Time"),OR(F115="#N/A N/A",F115="#N/A Real Time")),0,  G115 - F115)</f>
        <v>-1.2600000000000051</v>
      </c>
      <c r="I115" s="124">
        <f>IF(OR(F115=0,F115="#N/A N/A"),0,H115 / F115*100)</f>
        <v>-2.3809523809523907</v>
      </c>
      <c r="J115" s="125">
        <v>130550</v>
      </c>
      <c r="K115" s="121" t="str">
        <f>CONCATENATE(D228,D115, " Curncy")</f>
        <v>EURSEK Curncy</v>
      </c>
      <c r="L115" s="121">
        <f>IF(D115 = D228,1,_xll.BDP(K115,$L$3))</f>
        <v>1</v>
      </c>
      <c r="M115" s="264">
        <f>IF(D115 = D228,1,_xll.BDP(K115,$M$3)*L115)</f>
        <v>10.322699999999999</v>
      </c>
      <c r="N115" s="127">
        <f>H115*J115*T115/M115</f>
        <v>-15935.075125693926</v>
      </c>
      <c r="O115" s="276">
        <f>N115 / Y228</f>
        <v>-6.8444174994902748E-5</v>
      </c>
      <c r="P115" s="129">
        <f>IF(J115=0,0,G115*J115*T115/M115)</f>
        <v>653338.08015344827</v>
      </c>
      <c r="Q115" s="286">
        <f>P115 / Y228*100</f>
        <v>0.28062111747910012</v>
      </c>
      <c r="R115" s="130">
        <f>IF(Q115&lt;0,Q115,0)</f>
        <v>0</v>
      </c>
      <c r="S115" s="286">
        <f>IF(Q115&gt;0,Q115,0)</f>
        <v>0.28062111747910012</v>
      </c>
      <c r="T115" s="121">
        <f>IF(EXACT(D115,UPPER(D115)),1,0.01)/V115</f>
        <v>1</v>
      </c>
      <c r="U115" s="121">
        <v>0</v>
      </c>
      <c r="V115" s="121">
        <v>1</v>
      </c>
      <c r="W115" s="128">
        <f>IF(AND(Q115&lt;0,O115&gt;0),O115,0)</f>
        <v>0</v>
      </c>
      <c r="X115" s="128">
        <f>IF(AND(Q115&gt;0,O115&gt;0),O115,0)</f>
        <v>0</v>
      </c>
      <c r="Y115" s="121"/>
      <c r="Z115" s="131">
        <f>_xll.BDH(C115,$Z$3,$D$1,$D$1)</f>
        <v>53.7</v>
      </c>
      <c r="AA115" s="131">
        <f>IF(OR(OR(F115="#N/A N/A",F115="#N/A Real Time"),OR(Z115="#N/A N/A",Z115="#N/A Real Time")),0,  F115 - Z115)</f>
        <v>-0.78000000000000114</v>
      </c>
      <c r="AB115" s="191">
        <f>IF(OR(Z115=0,Z115="#N/A N/A"),0,AA115 / Z115*100)</f>
        <v>-1.4525139664804489</v>
      </c>
      <c r="AC115" s="133">
        <v>130550</v>
      </c>
      <c r="AD115" s="134">
        <f>IF(D115 = D228,1,_xll.BDP(K115,$AD$3)*L115)</f>
        <v>10.3202</v>
      </c>
      <c r="AE115" s="301">
        <f>AA115*AC115*T115/AD115 / AF228</f>
        <v>-4.2239383666632793E-5</v>
      </c>
      <c r="AF115" s="136"/>
    </row>
    <row r="116" spans="1:32" s="118" customFormat="1" ht="12" customHeight="1" x14ac:dyDescent="0.2">
      <c r="A116" s="103" t="s">
        <v>1498</v>
      </c>
      <c r="B116" s="103"/>
      <c r="C116" s="103"/>
      <c r="D116" s="103"/>
      <c r="E116" s="103" t="s">
        <v>137</v>
      </c>
      <c r="F116" s="137"/>
      <c r="G116" s="137"/>
      <c r="H116" s="138"/>
      <c r="I116" s="139"/>
      <c r="J116" s="140"/>
      <c r="K116" s="103"/>
      <c r="L116" s="103"/>
      <c r="M116" s="265"/>
      <c r="N116" s="172">
        <f t="shared" ref="N116:S116" si="60" xml:space="preserve"> SUM(N112:N115)</f>
        <v>24362.211436930193</v>
      </c>
      <c r="O116" s="277">
        <f t="shared" si="60"/>
        <v>1.0464032643080861E-4</v>
      </c>
      <c r="P116" s="142">
        <f t="shared" si="60"/>
        <v>-2045823.805787246</v>
      </c>
      <c r="Q116" s="287">
        <f t="shared" si="60"/>
        <v>-0.87872019094696607</v>
      </c>
      <c r="R116" s="143">
        <f t="shared" si="60"/>
        <v>-1.347250059287598</v>
      </c>
      <c r="S116" s="287">
        <f t="shared" si="60"/>
        <v>0.46852986834063182</v>
      </c>
      <c r="T116" s="103"/>
      <c r="U116" s="103"/>
      <c r="V116" s="103"/>
      <c r="W116" s="144">
        <f xml:space="preserve"> SUM(W112:W115)</f>
        <v>1.9579611889625266E-4</v>
      </c>
      <c r="X116" s="144">
        <f xml:space="preserve"> SUM(X112:X115)</f>
        <v>0</v>
      </c>
      <c r="Y116" s="103"/>
      <c r="Z116" s="145"/>
      <c r="AA116" s="145"/>
      <c r="AB116" s="192"/>
      <c r="AC116" s="146"/>
      <c r="AD116" s="147"/>
      <c r="AE116" s="302">
        <f xml:space="preserve"> SUM(AE112:AE115)</f>
        <v>-1.0284136137109115E-4</v>
      </c>
      <c r="AF116" s="185"/>
    </row>
    <row r="117" spans="1:32" s="118" customFormat="1" ht="12" customHeight="1" x14ac:dyDescent="0.2">
      <c r="A117" s="121"/>
      <c r="B117" s="121"/>
      <c r="C117" s="121"/>
      <c r="D117" s="121"/>
      <c r="E117" s="121"/>
      <c r="F117" s="122"/>
      <c r="G117" s="122"/>
      <c r="H117" s="123"/>
      <c r="I117" s="124"/>
      <c r="J117" s="125"/>
      <c r="K117" s="121"/>
      <c r="L117" s="121"/>
      <c r="M117" s="264"/>
      <c r="N117" s="127"/>
      <c r="O117" s="276"/>
      <c r="P117" s="129"/>
      <c r="Q117" s="286"/>
      <c r="R117" s="130"/>
      <c r="S117" s="286"/>
      <c r="T117" s="121"/>
      <c r="U117" s="121"/>
      <c r="V117" s="121"/>
      <c r="W117" s="128"/>
      <c r="X117" s="128"/>
      <c r="Y117" s="121"/>
      <c r="Z117" s="131"/>
      <c r="AA117" s="131"/>
      <c r="AB117" s="132"/>
      <c r="AC117" s="133"/>
      <c r="AD117" s="134"/>
      <c r="AE117" s="301"/>
      <c r="AF117" s="136"/>
    </row>
    <row r="118" spans="1:32" s="118" customFormat="1" ht="12" customHeight="1" x14ac:dyDescent="0.2">
      <c r="A118" s="121"/>
      <c r="B118" s="121">
        <v>21355</v>
      </c>
      <c r="C118" s="121" t="s">
        <v>136</v>
      </c>
      <c r="D118" s="121" t="str">
        <f>_xll.BDP(C118,$D$3)</f>
        <v>CHF</v>
      </c>
      <c r="E118" s="121" t="s">
        <v>344</v>
      </c>
      <c r="F118" s="122">
        <f>_xll.BDP(C118,$F$3)</f>
        <v>21.25</v>
      </c>
      <c r="G118" s="122">
        <f>_xll.BDP(C118,$G$3)</f>
        <v>21.1</v>
      </c>
      <c r="H118" s="123">
        <f>IF(OR(OR(G118="#N/A N/A",G118="#N/A Real Time"),OR(F118="#N/A N/A",F118="#N/A Real Time")),0,  G118 - F118)</f>
        <v>-0.14999999999999858</v>
      </c>
      <c r="I118" s="124">
        <f>IF(OR(F118=0,F118="#N/A N/A"),0,H118 / F118*100)</f>
        <v>-0.70588235294116985</v>
      </c>
      <c r="J118" s="125">
        <v>-110000</v>
      </c>
      <c r="K118" s="121" t="str">
        <f>CONCATENATE(D228,D118, " Curncy")</f>
        <v>EURCHF Curncy</v>
      </c>
      <c r="L118" s="121">
        <f>IF(D118 = D228,1,_xll.BDP(K118,$L$3))</f>
        <v>1</v>
      </c>
      <c r="M118" s="264">
        <f>IF(D118 = D228,1,_xll.BDP(K118,$M$3)*L118)</f>
        <v>1.1758599999999999</v>
      </c>
      <c r="N118" s="127">
        <f>H118*J118*T118/M118</f>
        <v>14032.282754749584</v>
      </c>
      <c r="O118" s="276">
        <f>N118 / Y228</f>
        <v>6.0271320271055993E-5</v>
      </c>
      <c r="P118" s="129">
        <f>IF(J118=0,0,G118*J118*T118/M118)</f>
        <v>-1973874.4408347935</v>
      </c>
      <c r="Q118" s="286">
        <f>P118 / Y228*100</f>
        <v>-0.84781657181286241</v>
      </c>
      <c r="R118" s="130">
        <f>IF(Q118&lt;0,Q118,0)</f>
        <v>-0.84781657181286241</v>
      </c>
      <c r="S118" s="286">
        <f>IF(Q118&gt;0,Q118,0)</f>
        <v>0</v>
      </c>
      <c r="T118" s="121">
        <f>IF(EXACT(D118,UPPER(D118)),1,0.01)/V118</f>
        <v>1</v>
      </c>
      <c r="U118" s="121">
        <v>0</v>
      </c>
      <c r="V118" s="121">
        <v>1</v>
      </c>
      <c r="W118" s="128">
        <f>IF(AND(Q118&lt;0,O118&gt;0),O118,0)</f>
        <v>6.0271320271055993E-5</v>
      </c>
      <c r="X118" s="128">
        <f>IF(AND(Q118&gt;0,O118&gt;0),O118,0)</f>
        <v>0</v>
      </c>
      <c r="Y118" s="121"/>
      <c r="Z118" s="131">
        <f>_xll.BDH(C118,$Z$3,$D$1,$D$1)</f>
        <v>20.78</v>
      </c>
      <c r="AA118" s="131">
        <f>IF(OR(OR(F118="#N/A N/A",F118="#N/A Real Time"),OR(Z118="#N/A N/A",Z118="#N/A Real Time")),0,  F118 - Z118)</f>
        <v>0.46999999999999886</v>
      </c>
      <c r="AB118" s="191">
        <f>IF(OR(Z118=0,Z118="#N/A N/A"),0,AA118 / Z118*100)</f>
        <v>2.261790182868137</v>
      </c>
      <c r="AC118" s="133">
        <v>-110000</v>
      </c>
      <c r="AD118" s="134">
        <f>IF(D118 = D228,1,_xll.BDP(K118,$AD$3)*L118)</f>
        <v>1.1754599999999999</v>
      </c>
      <c r="AE118" s="301">
        <f>AA118*AC118*T118/AD118 / AF228</f>
        <v>-1.8828550850673873E-4</v>
      </c>
      <c r="AF118" s="136"/>
    </row>
    <row r="119" spans="1:32" s="118" customFormat="1" ht="12" customHeight="1" x14ac:dyDescent="0.2">
      <c r="A119" s="121"/>
      <c r="B119" s="121">
        <v>3156</v>
      </c>
      <c r="C119" s="121" t="s">
        <v>135</v>
      </c>
      <c r="D119" s="121" t="str">
        <f>_xll.BDP(C119,$D$3)</f>
        <v>CHF</v>
      </c>
      <c r="E119" s="121" t="s">
        <v>381</v>
      </c>
      <c r="F119" s="122">
        <f>_xll.BDP(C119,$F$3)</f>
        <v>52.3</v>
      </c>
      <c r="G119" s="122">
        <f>_xll.BDP(C119,$G$3)</f>
        <v>51.58</v>
      </c>
      <c r="H119" s="123">
        <f>IF(OR(OR(G119="#N/A N/A",G119="#N/A Real Time"),OR(F119="#N/A N/A",F119="#N/A Real Time")),0,  G119 - F119)</f>
        <v>-0.71999999999999886</v>
      </c>
      <c r="I119" s="124">
        <f>IF(OR(F119=0,F119="#N/A N/A"),0,H119 / F119*100)</f>
        <v>-1.3766730401529617</v>
      </c>
      <c r="J119" s="125">
        <v>-30970</v>
      </c>
      <c r="K119" s="121" t="str">
        <f>CONCATENATE(D228,D119, " Curncy")</f>
        <v>EURCHF Curncy</v>
      </c>
      <c r="L119" s="121">
        <f>IF(D119 = D228,1,_xll.BDP(K119,$L$3))</f>
        <v>1</v>
      </c>
      <c r="M119" s="264">
        <f>IF(D119 = D228,1,_xll.BDP(K119,$M$3)*L119)</f>
        <v>1.1758599999999999</v>
      </c>
      <c r="N119" s="127">
        <f>H119*J119*T119/M119</f>
        <v>18963.482047182461</v>
      </c>
      <c r="O119" s="276">
        <f>N119 / Y228</f>
        <v>8.1451758056492459E-5</v>
      </c>
      <c r="P119" s="129">
        <f>IF(J119=0,0,G119*J119*T119/M119)</f>
        <v>-1358522.7833245455</v>
      </c>
      <c r="Q119" s="286">
        <f>P119 / Y228*100</f>
        <v>-0.58351134452137321</v>
      </c>
      <c r="R119" s="130">
        <f>IF(Q119&lt;0,Q119,0)</f>
        <v>-0.58351134452137321</v>
      </c>
      <c r="S119" s="286">
        <f>IF(Q119&gt;0,Q119,0)</f>
        <v>0</v>
      </c>
      <c r="T119" s="121">
        <f>IF(EXACT(D119,UPPER(D119)),1,0.01)/V119</f>
        <v>1</v>
      </c>
      <c r="U119" s="121">
        <v>0</v>
      </c>
      <c r="V119" s="121">
        <v>1</v>
      </c>
      <c r="W119" s="128">
        <f>IF(AND(Q119&lt;0,O119&gt;0),O119,0)</f>
        <v>8.1451758056492459E-5</v>
      </c>
      <c r="X119" s="128">
        <f>IF(AND(Q119&gt;0,O119&gt;0),O119,0)</f>
        <v>0</v>
      </c>
      <c r="Y119" s="121"/>
      <c r="Z119" s="131">
        <f>_xll.BDH(C119,$Z$3,$D$1,$D$1)</f>
        <v>51.86</v>
      </c>
      <c r="AA119" s="131">
        <f>IF(OR(OR(F119="#N/A N/A",F119="#N/A Real Time"),OR(Z119="#N/A N/A",Z119="#N/A Real Time")),0,  F119 - Z119)</f>
        <v>0.43999999999999773</v>
      </c>
      <c r="AB119" s="191">
        <f>IF(OR(Z119=0,Z119="#N/A N/A"),0,AA119 / Z119*100)</f>
        <v>0.8484381025838752</v>
      </c>
      <c r="AC119" s="133">
        <v>-30970</v>
      </c>
      <c r="AD119" s="134">
        <f>IF(D119 = D228,1,_xll.BDP(K119,$AD$3)*L119)</f>
        <v>1.1754599999999999</v>
      </c>
      <c r="AE119" s="301">
        <f>AA119*AC119*T119/AD119 / AF228</f>
        <v>-4.96272527527973E-5</v>
      </c>
      <c r="AF119" s="136"/>
    </row>
    <row r="120" spans="1:32" s="118" customFormat="1" ht="12" customHeight="1" x14ac:dyDescent="0.2">
      <c r="A120" s="121"/>
      <c r="B120" s="121">
        <v>2330</v>
      </c>
      <c r="C120" s="121" t="s">
        <v>133</v>
      </c>
      <c r="D120" s="121" t="str">
        <f>_xll.BDP(C120,$D$3)</f>
        <v>CHF</v>
      </c>
      <c r="E120" s="121" t="s">
        <v>314</v>
      </c>
      <c r="F120" s="122">
        <f>_xll.BDP(C120,$F$3)</f>
        <v>421.4</v>
      </c>
      <c r="G120" s="122">
        <f>_xll.BDP(C120,$G$3)</f>
        <v>414.5</v>
      </c>
      <c r="H120" s="123">
        <f>IF(OR(OR(G120="#N/A N/A",G120="#N/A Real Time"),OR(F120="#N/A N/A",F120="#N/A Real Time")),0,  G120 - F120)</f>
        <v>-6.8999999999999773</v>
      </c>
      <c r="I120" s="124">
        <f>IF(OR(F120=0,F120="#N/A N/A"),0,H120 / F120*100)</f>
        <v>-1.6373991457047883</v>
      </c>
      <c r="J120" s="125">
        <v>-6000</v>
      </c>
      <c r="K120" s="121" t="str">
        <f>CONCATENATE(D228,D120, " Curncy")</f>
        <v>EURCHF Curncy</v>
      </c>
      <c r="L120" s="121">
        <f>IF(D120 = D228,1,_xll.BDP(K120,$L$3))</f>
        <v>1</v>
      </c>
      <c r="M120" s="264">
        <f>IF(D120 = D228,1,_xll.BDP(K120,$M$3)*L120)</f>
        <v>1.1758599999999999</v>
      </c>
      <c r="N120" s="127">
        <f>H120*J120*T120/M120</f>
        <v>35208.273093735537</v>
      </c>
      <c r="O120" s="276">
        <f>N120 / Y228</f>
        <v>1.5122622177101417E-4</v>
      </c>
      <c r="P120" s="129">
        <f>IF(J120=0,0,G120*J120*T120/M120)</f>
        <v>-2115047.7097613662</v>
      </c>
      <c r="Q120" s="286">
        <f>P120 / Y228*100</f>
        <v>-0.90845317281283444</v>
      </c>
      <c r="R120" s="130">
        <f>IF(Q120&lt;0,Q120,0)</f>
        <v>-0.90845317281283444</v>
      </c>
      <c r="S120" s="286">
        <f>IF(Q120&gt;0,Q120,0)</f>
        <v>0</v>
      </c>
      <c r="T120" s="121">
        <f>IF(EXACT(D120,UPPER(D120)),1,0.01)/V120</f>
        <v>1</v>
      </c>
      <c r="U120" s="121">
        <v>0</v>
      </c>
      <c r="V120" s="121">
        <v>1</v>
      </c>
      <c r="W120" s="128">
        <f>IF(AND(Q120&lt;0,O120&gt;0),O120,0)</f>
        <v>1.5122622177101417E-4</v>
      </c>
      <c r="X120" s="128">
        <f>IF(AND(Q120&gt;0,O120&gt;0),O120,0)</f>
        <v>0</v>
      </c>
      <c r="Y120" s="121"/>
      <c r="Z120" s="131">
        <f>_xll.BDH(C120,$Z$3,$D$1,$D$1)</f>
        <v>410.7</v>
      </c>
      <c r="AA120" s="131">
        <f>IF(OR(OR(F120="#N/A N/A",F120="#N/A Real Time"),OR(Z120="#N/A N/A",Z120="#N/A Real Time")),0,  F120 - Z120)</f>
        <v>10.699999999999989</v>
      </c>
      <c r="AB120" s="191">
        <f>IF(OR(Z120=0,Z120="#N/A N/A"),0,AA120 / Z120*100)</f>
        <v>2.6053080107134132</v>
      </c>
      <c r="AC120" s="133">
        <v>-6000</v>
      </c>
      <c r="AD120" s="134">
        <f>IF(D120 = D228,1,_xll.BDP(K120,$AD$3)*L120)</f>
        <v>1.1754599999999999</v>
      </c>
      <c r="AE120" s="301">
        <f>AA120*AC120*T120/AD120 / AF228</f>
        <v>-2.3380908406446117E-4</v>
      </c>
      <c r="AF120" s="136"/>
    </row>
    <row r="121" spans="1:32" s="118" customFormat="1" ht="12" customHeight="1" x14ac:dyDescent="0.2">
      <c r="A121" s="103" t="s">
        <v>1499</v>
      </c>
      <c r="B121" s="103"/>
      <c r="C121" s="103"/>
      <c r="D121" s="103"/>
      <c r="E121" s="103" t="s">
        <v>132</v>
      </c>
      <c r="F121" s="137"/>
      <c r="G121" s="137"/>
      <c r="H121" s="138"/>
      <c r="I121" s="139"/>
      <c r="J121" s="140"/>
      <c r="K121" s="103"/>
      <c r="L121" s="103"/>
      <c r="M121" s="265"/>
      <c r="N121" s="172">
        <f t="shared" ref="N121:S121" si="61" xml:space="preserve"> SUM(N117:N120)</f>
        <v>68204.037895667585</v>
      </c>
      <c r="O121" s="277">
        <f t="shared" si="61"/>
        <v>2.9294930009856262E-4</v>
      </c>
      <c r="P121" s="142">
        <f t="shared" si="61"/>
        <v>-5447444.9339207057</v>
      </c>
      <c r="Q121" s="287">
        <f t="shared" si="61"/>
        <v>-2.3397810891470701</v>
      </c>
      <c r="R121" s="143">
        <f t="shared" si="61"/>
        <v>-2.3397810891470701</v>
      </c>
      <c r="S121" s="287">
        <f t="shared" si="61"/>
        <v>0</v>
      </c>
      <c r="T121" s="103"/>
      <c r="U121" s="103"/>
      <c r="V121" s="103"/>
      <c r="W121" s="144">
        <f xml:space="preserve"> SUM(W117:W120)</f>
        <v>2.9294930009856262E-4</v>
      </c>
      <c r="X121" s="144">
        <f xml:space="preserve"> SUM(X117:X120)</f>
        <v>0</v>
      </c>
      <c r="Y121" s="103"/>
      <c r="Z121" s="145"/>
      <c r="AA121" s="145"/>
      <c r="AB121" s="192"/>
      <c r="AC121" s="146"/>
      <c r="AD121" s="147"/>
      <c r="AE121" s="302">
        <f xml:space="preserve"> SUM(AE117:AE120)</f>
        <v>-4.7172184532399719E-4</v>
      </c>
      <c r="AF121" s="185"/>
    </row>
    <row r="122" spans="1:32" s="118" customFormat="1" ht="12" customHeight="1" x14ac:dyDescent="0.2">
      <c r="A122" s="121"/>
      <c r="B122" s="121"/>
      <c r="C122" s="121"/>
      <c r="D122" s="121"/>
      <c r="E122" s="121"/>
      <c r="F122" s="122"/>
      <c r="G122" s="122"/>
      <c r="H122" s="123"/>
      <c r="I122" s="124"/>
      <c r="J122" s="125"/>
      <c r="K122" s="121"/>
      <c r="L122" s="121"/>
      <c r="M122" s="264"/>
      <c r="N122" s="127"/>
      <c r="O122" s="276"/>
      <c r="P122" s="129"/>
      <c r="Q122" s="286"/>
      <c r="R122" s="130"/>
      <c r="S122" s="286"/>
      <c r="T122" s="121"/>
      <c r="U122" s="121"/>
      <c r="V122" s="121"/>
      <c r="W122" s="128"/>
      <c r="X122" s="128"/>
      <c r="Y122" s="121"/>
      <c r="Z122" s="131"/>
      <c r="AA122" s="131"/>
      <c r="AB122" s="132"/>
      <c r="AC122" s="133"/>
      <c r="AD122" s="134"/>
      <c r="AE122" s="301"/>
      <c r="AF122" s="136"/>
    </row>
    <row r="123" spans="1:32" s="118" customFormat="1" ht="12" customHeight="1" x14ac:dyDescent="0.2">
      <c r="A123" s="121"/>
      <c r="B123" s="121">
        <v>19456</v>
      </c>
      <c r="C123" s="121" t="s">
        <v>131</v>
      </c>
      <c r="D123" s="121" t="str">
        <f>_xll.BDP(C123,$D$3)</f>
        <v>GBp</v>
      </c>
      <c r="E123" s="121" t="s">
        <v>471</v>
      </c>
      <c r="F123" s="122">
        <f>_xll.BDP(C123,$F$3)</f>
        <v>1239</v>
      </c>
      <c r="G123" s="122">
        <f>_xll.BDP(C123,$G$3)</f>
        <v>1251</v>
      </c>
      <c r="H123" s="123">
        <f t="shared" ref="H123:H169" si="62">IF(OR(OR(G123="#N/A N/A",G123="#N/A Real Time"),OR(F123="#N/A N/A",F123="#N/A Real Time")),0,  G123 - F123)</f>
        <v>12</v>
      </c>
      <c r="I123" s="124">
        <f t="shared" ref="I123:I169" si="63">IF(OR(F123=0,F123="#N/A N/A"),0,H123 / F123*100)</f>
        <v>0.96852300242130751</v>
      </c>
      <c r="J123" s="125">
        <v>120650</v>
      </c>
      <c r="K123" s="121" t="str">
        <f>CONCATENATE(D228,D123, " Curncy")</f>
        <v>EURGBp Curncy</v>
      </c>
      <c r="L123" s="121">
        <f>IF(D123 = D228,1,_xll.BDP(K123,$L$3))</f>
        <v>1</v>
      </c>
      <c r="M123" s="264">
        <f>IF(D123 = D228,1,_xll.BDP(K123,$M$3)*L123)</f>
        <v>0.87560000000000004</v>
      </c>
      <c r="N123" s="127">
        <f t="shared" ref="N123:N169" si="64">H123*J123*T123/M123</f>
        <v>16534.947464595705</v>
      </c>
      <c r="O123" s="276">
        <f>N123 / Y228</f>
        <v>7.1020740653648392E-5</v>
      </c>
      <c r="P123" s="129">
        <f t="shared" ref="P123:P169" si="65">IF(J123=0,0,G123*J123*T123/M123)</f>
        <v>1723768.2731841023</v>
      </c>
      <c r="Q123" s="286">
        <f>P123 / Y228*100</f>
        <v>0.74039122131428448</v>
      </c>
      <c r="R123" s="130">
        <f t="shared" ref="R123:R169" si="66">IF(Q123&lt;0,Q123,0)</f>
        <v>0</v>
      </c>
      <c r="S123" s="286">
        <f t="shared" ref="S123:S169" si="67">IF(Q123&gt;0,Q123,0)</f>
        <v>0.74039122131428448</v>
      </c>
      <c r="T123" s="121">
        <f t="shared" ref="T123:T169" si="68">IF(EXACT(D123,UPPER(D123)),1,0.01)/V123</f>
        <v>0.01</v>
      </c>
      <c r="U123" s="121">
        <v>0</v>
      </c>
      <c r="V123" s="121">
        <v>1</v>
      </c>
      <c r="W123" s="128">
        <f t="shared" ref="W123:W169" si="69">IF(AND(Q123&lt;0,O123&gt;0),O123,0)</f>
        <v>0</v>
      </c>
      <c r="X123" s="128">
        <f t="shared" ref="X123:X169" si="70">IF(AND(Q123&gt;0,O123&gt;0),O123,0)</f>
        <v>7.1020740653648392E-5</v>
      </c>
      <c r="Y123" s="121"/>
      <c r="Z123" s="131">
        <f>_xll.BDH(C123,$Z$3,$D$1,$D$1)</f>
        <v>1236</v>
      </c>
      <c r="AA123" s="131">
        <f t="shared" ref="AA123:AA169" si="71">IF(OR(OR(F123="#N/A N/A",F123="#N/A Real Time"),OR(Z123="#N/A N/A",Z123="#N/A Real Time")),0,  F123 - Z123)</f>
        <v>3</v>
      </c>
      <c r="AB123" s="191">
        <f t="shared" ref="AB123:AB169" si="72">IF(OR(Z123=0,Z123="#N/A N/A"),0,AA123 / Z123*100)</f>
        <v>0.24271844660194172</v>
      </c>
      <c r="AC123" s="133">
        <v>120650</v>
      </c>
      <c r="AD123" s="134">
        <f>IF(D123 = D228,1,_xll.BDP(K123,$AD$3)*L123)</f>
        <v>0.876</v>
      </c>
      <c r="AE123" s="301">
        <f>AA123*AC123*T123/AD123 / AF228</f>
        <v>1.7687998075043628E-5</v>
      </c>
      <c r="AF123" s="136"/>
    </row>
    <row r="124" spans="1:32" s="118" customFormat="1" ht="12" customHeight="1" x14ac:dyDescent="0.2">
      <c r="A124" s="121"/>
      <c r="B124" s="121">
        <v>7222</v>
      </c>
      <c r="C124" s="121" t="s">
        <v>130</v>
      </c>
      <c r="D124" s="121" t="str">
        <f>_xll.BDP(C124,$D$3)</f>
        <v>GBp</v>
      </c>
      <c r="E124" s="121" t="s">
        <v>472</v>
      </c>
      <c r="F124" s="122">
        <f>_xll.BDP(C124,$F$3)</f>
        <v>142.9</v>
      </c>
      <c r="G124" s="122">
        <f>_xll.BDP(C124,$G$3)</f>
        <v>140.625</v>
      </c>
      <c r="H124" s="123">
        <f t="shared" si="62"/>
        <v>-2.2750000000000057</v>
      </c>
      <c r="I124" s="124">
        <f t="shared" si="63"/>
        <v>-1.5920223932820194</v>
      </c>
      <c r="J124" s="125">
        <v>1985579</v>
      </c>
      <c r="K124" s="121" t="str">
        <f>CONCATENATE(D228,D124, " Curncy")</f>
        <v>EURGBp Curncy</v>
      </c>
      <c r="L124" s="121">
        <f>IF(D124 = D228,1,_xll.BDP(K124,$L$3))</f>
        <v>1</v>
      </c>
      <c r="M124" s="264">
        <f>IF(D124 = D228,1,_xll.BDP(K124,$M$3)*L124)</f>
        <v>0.87560000000000004</v>
      </c>
      <c r="N124" s="127">
        <f t="shared" si="64"/>
        <v>-51589.678220648835</v>
      </c>
      <c r="O124" s="276">
        <f>N124 / Y228</f>
        <v>-2.2158746891449291E-4</v>
      </c>
      <c r="P124" s="129">
        <f t="shared" si="65"/>
        <v>3188922.4174851528</v>
      </c>
      <c r="Q124" s="286">
        <f>P124 / Y228*100</f>
        <v>1.3697027611472739</v>
      </c>
      <c r="R124" s="130">
        <f t="shared" si="66"/>
        <v>0</v>
      </c>
      <c r="S124" s="286">
        <f t="shared" si="67"/>
        <v>1.3697027611472739</v>
      </c>
      <c r="T124" s="121">
        <f t="shared" si="68"/>
        <v>0.01</v>
      </c>
      <c r="U124" s="121">
        <v>0</v>
      </c>
      <c r="V124" s="121">
        <v>1</v>
      </c>
      <c r="W124" s="128">
        <f t="shared" si="69"/>
        <v>0</v>
      </c>
      <c r="X124" s="128">
        <f t="shared" si="70"/>
        <v>0</v>
      </c>
      <c r="Y124" s="121"/>
      <c r="Z124" s="131">
        <f>_xll.BDH(C124,$Z$3,$D$1,$D$1)</f>
        <v>146.75</v>
      </c>
      <c r="AA124" s="131">
        <f t="shared" si="71"/>
        <v>-3.8499999999999943</v>
      </c>
      <c r="AB124" s="191">
        <f t="shared" si="72"/>
        <v>-2.6235093696763165</v>
      </c>
      <c r="AC124" s="133">
        <v>1985579</v>
      </c>
      <c r="AD124" s="134">
        <f>IF(D124 = D228,1,_xll.BDP(K124,$AD$3)*L124)</f>
        <v>0.876</v>
      </c>
      <c r="AE124" s="301">
        <f>AA124*AC124*T124/AD124 / AF228</f>
        <v>-3.7357516919439413E-4</v>
      </c>
      <c r="AF124" s="136"/>
    </row>
    <row r="125" spans="1:32" s="118" customFormat="1" ht="12" customHeight="1" x14ac:dyDescent="0.2">
      <c r="A125" s="121"/>
      <c r="B125" s="121">
        <v>21307</v>
      </c>
      <c r="C125" s="121" t="s">
        <v>129</v>
      </c>
      <c r="D125" s="121" t="str">
        <f>_xll.BDP(C125,$D$3)</f>
        <v>GBp</v>
      </c>
      <c r="E125" s="121" t="s">
        <v>380</v>
      </c>
      <c r="F125" s="122">
        <f>_xll.BDP(C125,$F$3)</f>
        <v>26.25</v>
      </c>
      <c r="G125" s="122">
        <f>_xll.BDP(C125,$G$3)</f>
        <v>26.25</v>
      </c>
      <c r="H125" s="123">
        <f t="shared" si="62"/>
        <v>0</v>
      </c>
      <c r="I125" s="124">
        <f t="shared" si="63"/>
        <v>0</v>
      </c>
      <c r="J125" s="125">
        <v>776150</v>
      </c>
      <c r="K125" s="121" t="str">
        <f>CONCATENATE(D228,D125, " Curncy")</f>
        <v>EURGBp Curncy</v>
      </c>
      <c r="L125" s="121">
        <f>IF(D125 = D228,1,_xll.BDP(K125,$L$3))</f>
        <v>1</v>
      </c>
      <c r="M125" s="264">
        <f>IF(D125 = D228,1,_xll.BDP(K125,$M$3)*L125)</f>
        <v>0.87560000000000004</v>
      </c>
      <c r="N125" s="127">
        <f t="shared" si="64"/>
        <v>0</v>
      </c>
      <c r="O125" s="276">
        <f>N125 / Y228</f>
        <v>0</v>
      </c>
      <c r="P125" s="129">
        <f t="shared" si="65"/>
        <v>232685.44426678849</v>
      </c>
      <c r="Q125" s="286">
        <f>P125 / Y228*100</f>
        <v>9.9942818847986004E-2</v>
      </c>
      <c r="R125" s="130">
        <f t="shared" si="66"/>
        <v>0</v>
      </c>
      <c r="S125" s="286">
        <f t="shared" si="67"/>
        <v>9.9942818847986004E-2</v>
      </c>
      <c r="T125" s="121">
        <f t="shared" si="68"/>
        <v>0.01</v>
      </c>
      <c r="U125" s="121">
        <v>0</v>
      </c>
      <c r="V125" s="121">
        <v>1</v>
      </c>
      <c r="W125" s="128">
        <f t="shared" si="69"/>
        <v>0</v>
      </c>
      <c r="X125" s="128">
        <f t="shared" si="70"/>
        <v>0</v>
      </c>
      <c r="Y125" s="121"/>
      <c r="Z125" s="131">
        <f>_xll.BDH(C125,$Z$3,$D$1,$D$1)</f>
        <v>27.25</v>
      </c>
      <c r="AA125" s="131">
        <f t="shared" si="71"/>
        <v>-1</v>
      </c>
      <c r="AB125" s="191">
        <f t="shared" si="72"/>
        <v>-3.669724770642202</v>
      </c>
      <c r="AC125" s="133">
        <v>776150</v>
      </c>
      <c r="AD125" s="134">
        <f>IF(D125 = D228,1,_xll.BDP(K125,$AD$3)*L125)</f>
        <v>0.876</v>
      </c>
      <c r="AE125" s="301">
        <f>AA125*AC125*T125/AD125 / AF228</f>
        <v>-3.7929381698978064E-5</v>
      </c>
      <c r="AF125" s="136"/>
    </row>
    <row r="126" spans="1:32" s="118" customFormat="1" ht="12" customHeight="1" x14ac:dyDescent="0.2">
      <c r="A126" s="121"/>
      <c r="B126" s="121">
        <v>6019</v>
      </c>
      <c r="C126" s="121" t="s">
        <v>128</v>
      </c>
      <c r="D126" s="121" t="str">
        <f>_xll.BDP(C126,$D$3)</f>
        <v>GBp</v>
      </c>
      <c r="E126" s="121" t="s">
        <v>473</v>
      </c>
      <c r="F126" s="122">
        <f>_xll.BDP(C126,$F$3)</f>
        <v>1661</v>
      </c>
      <c r="G126" s="122">
        <f>_xll.BDP(C126,$G$3)</f>
        <v>1651.6</v>
      </c>
      <c r="H126" s="123">
        <f t="shared" si="62"/>
        <v>-9.4000000000000909</v>
      </c>
      <c r="I126" s="124">
        <f t="shared" si="63"/>
        <v>-0.56592414208308794</v>
      </c>
      <c r="J126" s="125">
        <v>-236000</v>
      </c>
      <c r="K126" s="121" t="str">
        <f>CONCATENATE(D228,D126, " Curncy")</f>
        <v>EURGBp Curncy</v>
      </c>
      <c r="L126" s="121">
        <f>IF(D126 = D228,1,_xll.BDP(K126,$L$3))</f>
        <v>1</v>
      </c>
      <c r="M126" s="264">
        <f>IF(D126 = D228,1,_xll.BDP(K126,$M$3)*L126)</f>
        <v>0.87560000000000004</v>
      </c>
      <c r="N126" s="127">
        <f t="shared" si="64"/>
        <v>25335.769757880553</v>
      </c>
      <c r="O126" s="276">
        <f>N126 / Y228</f>
        <v>1.0882194437495173E-4</v>
      </c>
      <c r="P126" s="129">
        <f t="shared" si="65"/>
        <v>-4451548.6523526721</v>
      </c>
      <c r="Q126" s="286">
        <f>P126 / Y228*100</f>
        <v>-1.9120247162730697</v>
      </c>
      <c r="R126" s="130">
        <f t="shared" si="66"/>
        <v>-1.9120247162730697</v>
      </c>
      <c r="S126" s="286">
        <f t="shared" si="67"/>
        <v>0</v>
      </c>
      <c r="T126" s="121">
        <f t="shared" si="68"/>
        <v>0.01</v>
      </c>
      <c r="U126" s="121">
        <v>0</v>
      </c>
      <c r="V126" s="121">
        <v>1</v>
      </c>
      <c r="W126" s="128">
        <f t="shared" si="69"/>
        <v>1.0882194437495173E-4</v>
      </c>
      <c r="X126" s="128">
        <f t="shared" si="70"/>
        <v>0</v>
      </c>
      <c r="Y126" s="121"/>
      <c r="Z126" s="131">
        <f>_xll.BDH(C126,$Z$3,$D$1,$D$1)</f>
        <v>1681</v>
      </c>
      <c r="AA126" s="131">
        <f t="shared" si="71"/>
        <v>-20</v>
      </c>
      <c r="AB126" s="191">
        <f t="shared" si="72"/>
        <v>-1.1897679952409279</v>
      </c>
      <c r="AC126" s="133">
        <v>-236000</v>
      </c>
      <c r="AD126" s="134">
        <f>IF(D126 = D228,1,_xll.BDP(K126,$AD$3)*L126)</f>
        <v>0.876</v>
      </c>
      <c r="AE126" s="301">
        <f>AA126*AC126*T126/AD126 / AF228</f>
        <v>2.306599003017155E-4</v>
      </c>
      <c r="AF126" s="136"/>
    </row>
    <row r="127" spans="1:32" s="118" customFormat="1" ht="12" customHeight="1" x14ac:dyDescent="0.2">
      <c r="A127" s="121"/>
      <c r="B127" s="121">
        <v>6408</v>
      </c>
      <c r="C127" s="121" t="s">
        <v>127</v>
      </c>
      <c r="D127" s="121" t="str">
        <f>_xll.BDP(C127,$D$3)</f>
        <v>GBp</v>
      </c>
      <c r="E127" s="121" t="s">
        <v>474</v>
      </c>
      <c r="F127" s="122">
        <f>_xll.BDP(C127,$F$3)</f>
        <v>921</v>
      </c>
      <c r="G127" s="122">
        <f>_xll.BDP(C127,$G$3)</f>
        <v>920</v>
      </c>
      <c r="H127" s="123">
        <f t="shared" si="62"/>
        <v>-1</v>
      </c>
      <c r="I127" s="124">
        <f t="shared" si="63"/>
        <v>-0.10857763300760044</v>
      </c>
      <c r="J127" s="125">
        <v>-200000</v>
      </c>
      <c r="K127" s="121" t="str">
        <f>CONCATENATE(D228,D127, " Curncy")</f>
        <v>EURGBp Curncy</v>
      </c>
      <c r="L127" s="121">
        <f>IF(D127 = D228,1,_xll.BDP(K127,$L$3))</f>
        <v>1</v>
      </c>
      <c r="M127" s="264">
        <f>IF(D127 = D228,1,_xll.BDP(K127,$M$3)*L127)</f>
        <v>0.87560000000000004</v>
      </c>
      <c r="N127" s="127">
        <f t="shared" si="64"/>
        <v>2284.1480127912287</v>
      </c>
      <c r="O127" s="276">
        <f>N127 / Y228</f>
        <v>9.810849655152424E-6</v>
      </c>
      <c r="P127" s="129">
        <f t="shared" si="65"/>
        <v>-2101416.1717679305</v>
      </c>
      <c r="Q127" s="286">
        <f>P127 / Y228*100</f>
        <v>-0.90259816827402295</v>
      </c>
      <c r="R127" s="130">
        <f t="shared" si="66"/>
        <v>-0.90259816827402295</v>
      </c>
      <c r="S127" s="286">
        <f t="shared" si="67"/>
        <v>0</v>
      </c>
      <c r="T127" s="121">
        <f t="shared" si="68"/>
        <v>0.01</v>
      </c>
      <c r="U127" s="121">
        <v>0</v>
      </c>
      <c r="V127" s="121">
        <v>1</v>
      </c>
      <c r="W127" s="128">
        <f t="shared" si="69"/>
        <v>9.810849655152424E-6</v>
      </c>
      <c r="X127" s="128">
        <f t="shared" si="70"/>
        <v>0</v>
      </c>
      <c r="Y127" s="121"/>
      <c r="Z127" s="131">
        <f>_xll.BDH(C127,$Z$3,$D$1,$D$1)</f>
        <v>947.8</v>
      </c>
      <c r="AA127" s="131">
        <f t="shared" si="71"/>
        <v>-26.799999999999955</v>
      </c>
      <c r="AB127" s="191">
        <f t="shared" si="72"/>
        <v>-2.8276007596539308</v>
      </c>
      <c r="AC127" s="133">
        <v>-200000</v>
      </c>
      <c r="AD127" s="134">
        <f>IF(D127 = D228,1,_xll.BDP(K127,$AD$3)*L127)</f>
        <v>0.876</v>
      </c>
      <c r="AE127" s="301">
        <f>AA127*AC127*T127/AD127 / AF228</f>
        <v>2.6193581898669338E-4</v>
      </c>
      <c r="AF127" s="136"/>
    </row>
    <row r="128" spans="1:32" s="118" customFormat="1" ht="12" customHeight="1" x14ac:dyDescent="0.2">
      <c r="A128" s="121"/>
      <c r="B128" s="121">
        <v>10264</v>
      </c>
      <c r="C128" s="121" t="s">
        <v>126</v>
      </c>
      <c r="D128" s="121" t="str">
        <f>_xll.BDP(C128,$D$3)</f>
        <v>GBp</v>
      </c>
      <c r="E128" s="121" t="s">
        <v>475</v>
      </c>
      <c r="F128" s="122">
        <f>_xll.BDP(C128,$F$3)</f>
        <v>380.6</v>
      </c>
      <c r="G128" s="122">
        <f>_xll.BDP(C128,$G$3)</f>
        <v>377.2</v>
      </c>
      <c r="H128" s="123">
        <f t="shared" si="62"/>
        <v>-3.4000000000000341</v>
      </c>
      <c r="I128" s="124">
        <f t="shared" si="63"/>
        <v>-0.89332632685234725</v>
      </c>
      <c r="J128" s="125">
        <v>-1394000</v>
      </c>
      <c r="K128" s="121" t="str">
        <f>CONCATENATE(D228,D128, " Curncy")</f>
        <v>EURGBp Curncy</v>
      </c>
      <c r="L128" s="121">
        <f>IF(D128 = D228,1,_xll.BDP(K128,$L$3))</f>
        <v>1</v>
      </c>
      <c r="M128" s="264">
        <f>IF(D128 = D228,1,_xll.BDP(K128,$M$3)*L128)</f>
        <v>0.87560000000000004</v>
      </c>
      <c r="N128" s="127">
        <f t="shared" si="64"/>
        <v>54129.739607127078</v>
      </c>
      <c r="O128" s="276">
        <f>N128 / Y228</f>
        <v>2.3249751512780445E-4</v>
      </c>
      <c r="P128" s="129">
        <f t="shared" si="65"/>
        <v>-6005216.9940612148</v>
      </c>
      <c r="Q128" s="286">
        <f>P128 / Y228*100</f>
        <v>-2.5793547854766752</v>
      </c>
      <c r="R128" s="130">
        <f t="shared" si="66"/>
        <v>-2.5793547854766752</v>
      </c>
      <c r="S128" s="286">
        <f t="shared" si="67"/>
        <v>0</v>
      </c>
      <c r="T128" s="121">
        <f t="shared" si="68"/>
        <v>0.01</v>
      </c>
      <c r="U128" s="121">
        <v>0</v>
      </c>
      <c r="V128" s="121">
        <v>1</v>
      </c>
      <c r="W128" s="128">
        <f t="shared" si="69"/>
        <v>2.3249751512780445E-4</v>
      </c>
      <c r="X128" s="128">
        <f t="shared" si="70"/>
        <v>0</v>
      </c>
      <c r="Y128" s="121"/>
      <c r="Z128" s="131">
        <f>_xll.BDH(C128,$Z$3,$D$1,$D$1)</f>
        <v>375.6</v>
      </c>
      <c r="AA128" s="131">
        <f t="shared" si="71"/>
        <v>5</v>
      </c>
      <c r="AB128" s="191">
        <f t="shared" si="72"/>
        <v>1.331203407880724</v>
      </c>
      <c r="AC128" s="133">
        <v>-1394000</v>
      </c>
      <c r="AD128" s="134">
        <f>IF(D128 = D228,1,_xll.BDP(K128,$AD$3)*L128)</f>
        <v>0.876</v>
      </c>
      <c r="AE128" s="301">
        <f>AA128*AC128*T128/AD128 / AF228</f>
        <v>-3.4061430192859258E-4</v>
      </c>
      <c r="AF128" s="136"/>
    </row>
    <row r="129" spans="1:32" s="118" customFormat="1" ht="12" customHeight="1" x14ac:dyDescent="0.2">
      <c r="A129" s="121"/>
      <c r="B129" s="121">
        <v>22425</v>
      </c>
      <c r="C129" s="121" t="s">
        <v>125</v>
      </c>
      <c r="D129" s="121" t="str">
        <f>_xll.BDP(C129,$D$3)</f>
        <v>GBp</v>
      </c>
      <c r="E129" s="121" t="s">
        <v>476</v>
      </c>
      <c r="F129" s="122">
        <f>_xll.BDP(C129,$F$3)</f>
        <v>350.6</v>
      </c>
      <c r="G129" s="122">
        <f>_xll.BDP(C129,$G$3)</f>
        <v>343.8</v>
      </c>
      <c r="H129" s="123">
        <f t="shared" si="62"/>
        <v>-6.8000000000000114</v>
      </c>
      <c r="I129" s="124">
        <f t="shared" si="63"/>
        <v>-1.9395322304620684</v>
      </c>
      <c r="J129" s="125">
        <v>-1455000</v>
      </c>
      <c r="K129" s="121" t="str">
        <f>CONCATENATE(D228,D129, " Curncy")</f>
        <v>EURGBp Curncy</v>
      </c>
      <c r="L129" s="121">
        <f>IF(D129 = D228,1,_xll.BDP(K129,$L$3))</f>
        <v>1</v>
      </c>
      <c r="M129" s="264">
        <f>IF(D129 = D228,1,_xll.BDP(K129,$M$3)*L129)</f>
        <v>0.87560000000000004</v>
      </c>
      <c r="N129" s="127">
        <f t="shared" si="64"/>
        <v>112996.80219278228</v>
      </c>
      <c r="O129" s="276">
        <f>N129 / Y228</f>
        <v>4.8534273244039126E-4</v>
      </c>
      <c r="P129" s="129">
        <f t="shared" si="65"/>
        <v>-5712985.3814527178</v>
      </c>
      <c r="Q129" s="286">
        <f>P129 / Y228*100</f>
        <v>-2.4538357560736208</v>
      </c>
      <c r="R129" s="130">
        <f t="shared" si="66"/>
        <v>-2.4538357560736208</v>
      </c>
      <c r="S129" s="286">
        <f t="shared" si="67"/>
        <v>0</v>
      </c>
      <c r="T129" s="121">
        <f t="shared" si="68"/>
        <v>0.01</v>
      </c>
      <c r="U129" s="121">
        <v>0</v>
      </c>
      <c r="V129" s="121">
        <v>1</v>
      </c>
      <c r="W129" s="128">
        <f t="shared" si="69"/>
        <v>4.8534273244039126E-4</v>
      </c>
      <c r="X129" s="128">
        <f t="shared" si="70"/>
        <v>0</v>
      </c>
      <c r="Y129" s="121"/>
      <c r="Z129" s="131">
        <f>_xll.BDH(C129,$Z$3,$D$1,$D$1)</f>
        <v>341.4</v>
      </c>
      <c r="AA129" s="131">
        <f t="shared" si="71"/>
        <v>9.2000000000000455</v>
      </c>
      <c r="AB129" s="191">
        <f t="shared" si="72"/>
        <v>2.6947861745752917</v>
      </c>
      <c r="AC129" s="133">
        <v>-1455000</v>
      </c>
      <c r="AD129" s="134">
        <f>IF(D129 = D228,1,_xll.BDP(K129,$AD$3)*L129)</f>
        <v>0.876</v>
      </c>
      <c r="AE129" s="301">
        <f>AA129*AC129*T129/AD129 / AF228</f>
        <v>-6.5415538674550402E-4</v>
      </c>
      <c r="AF129" s="136"/>
    </row>
    <row r="130" spans="1:32" s="118" customFormat="1" ht="12" customHeight="1" x14ac:dyDescent="0.2">
      <c r="A130" s="121"/>
      <c r="B130" s="121">
        <v>6286</v>
      </c>
      <c r="C130" s="121" t="s">
        <v>124</v>
      </c>
      <c r="D130" s="121" t="str">
        <f>_xll.BDP(C130,$D$3)</f>
        <v>GBp</v>
      </c>
      <c r="E130" s="121" t="s">
        <v>477</v>
      </c>
      <c r="F130" s="122">
        <f>_xll.BDP(C130,$F$3)</f>
        <v>581.4</v>
      </c>
      <c r="G130" s="122">
        <f>_xll.BDP(C130,$G$3)</f>
        <v>569.6</v>
      </c>
      <c r="H130" s="123">
        <f t="shared" si="62"/>
        <v>-11.799999999999955</v>
      </c>
      <c r="I130" s="124">
        <f t="shared" si="63"/>
        <v>-2.0295837633298857</v>
      </c>
      <c r="J130" s="125">
        <v>45785</v>
      </c>
      <c r="K130" s="121" t="str">
        <f>CONCATENATE(D228,D130, " Curncy")</f>
        <v>EURGBp Curncy</v>
      </c>
      <c r="L130" s="121">
        <f>IF(D130 = D228,1,_xll.BDP(K130,$L$3))</f>
        <v>1</v>
      </c>
      <c r="M130" s="264">
        <f>IF(D130 = D228,1,_xll.BDP(K130,$M$3)*L130)</f>
        <v>0.87560000000000004</v>
      </c>
      <c r="N130" s="127">
        <f t="shared" si="64"/>
        <v>-6170.2032891731142</v>
      </c>
      <c r="O130" s="276">
        <f>N130 / Y228</f>
        <v>-2.6502195336207968E-5</v>
      </c>
      <c r="P130" s="129">
        <f t="shared" si="65"/>
        <v>297843.03334856097</v>
      </c>
      <c r="Q130" s="286">
        <f>P130 / Y228*100</f>
        <v>0.12792924121613658</v>
      </c>
      <c r="R130" s="130">
        <f t="shared" si="66"/>
        <v>0</v>
      </c>
      <c r="S130" s="286">
        <f t="shared" si="67"/>
        <v>0.12792924121613658</v>
      </c>
      <c r="T130" s="121">
        <f t="shared" si="68"/>
        <v>0.01</v>
      </c>
      <c r="U130" s="121">
        <v>0</v>
      </c>
      <c r="V130" s="121">
        <v>1</v>
      </c>
      <c r="W130" s="128">
        <f t="shared" si="69"/>
        <v>0</v>
      </c>
      <c r="X130" s="128">
        <f t="shared" si="70"/>
        <v>0</v>
      </c>
      <c r="Y130" s="121"/>
      <c r="Z130" s="131">
        <f>_xll.BDH(C130,$Z$3,$D$1,$D$1)</f>
        <v>573.79999999999995</v>
      </c>
      <c r="AA130" s="131">
        <f t="shared" si="71"/>
        <v>7.6000000000000227</v>
      </c>
      <c r="AB130" s="191">
        <f t="shared" si="72"/>
        <v>1.3245033112582822</v>
      </c>
      <c r="AC130" s="133">
        <v>45785</v>
      </c>
      <c r="AD130" s="134">
        <f>IF(D130 = D228,1,_xll.BDP(K130,$AD$3)*L130)</f>
        <v>0.876</v>
      </c>
      <c r="AE130" s="301">
        <f>AA130*AC130*T130/AD130 / AF228</f>
        <v>1.7004619251776903E-5</v>
      </c>
      <c r="AF130" s="136"/>
    </row>
    <row r="131" spans="1:32" s="118" customFormat="1" ht="12" customHeight="1" x14ac:dyDescent="0.2">
      <c r="A131" s="121"/>
      <c r="B131" s="121">
        <v>2204</v>
      </c>
      <c r="C131" s="121" t="s">
        <v>123</v>
      </c>
      <c r="D131" s="121" t="str">
        <f>_xll.BDP(C131,$D$3)</f>
        <v>GBp</v>
      </c>
      <c r="E131" s="121" t="s">
        <v>478</v>
      </c>
      <c r="F131" s="122">
        <f>_xll.BDP(C131,$F$3)</f>
        <v>206.5</v>
      </c>
      <c r="G131" s="122">
        <f>_xll.BDP(C131,$G$3)</f>
        <v>206.55</v>
      </c>
      <c r="H131" s="123">
        <f t="shared" si="62"/>
        <v>5.0000000000011369E-2</v>
      </c>
      <c r="I131" s="124">
        <f t="shared" si="63"/>
        <v>2.4213075060538193E-2</v>
      </c>
      <c r="J131" s="125">
        <v>3547300</v>
      </c>
      <c r="K131" s="121" t="str">
        <f>CONCATENATE(D228,D131, " Curncy")</f>
        <v>EURGBp Curncy</v>
      </c>
      <c r="L131" s="121">
        <f>IF(D131 = D228,1,_xll.BDP(K131,$L$3))</f>
        <v>1</v>
      </c>
      <c r="M131" s="264">
        <f>IF(D131 = D228,1,_xll.BDP(K131,$M$3)*L131)</f>
        <v>0.87560000000000004</v>
      </c>
      <c r="N131" s="127">
        <f t="shared" si="64"/>
        <v>2025.6395614440421</v>
      </c>
      <c r="O131" s="276">
        <f>N131 / Y228</f>
        <v>8.7005067454325265E-6</v>
      </c>
      <c r="P131" s="129">
        <f t="shared" si="65"/>
        <v>8367917.0283234352</v>
      </c>
      <c r="Q131" s="286">
        <f>P131 / Y228*100</f>
        <v>3.5941793365373593</v>
      </c>
      <c r="R131" s="130">
        <f t="shared" si="66"/>
        <v>0</v>
      </c>
      <c r="S131" s="286">
        <f t="shared" si="67"/>
        <v>3.5941793365373593</v>
      </c>
      <c r="T131" s="121">
        <f t="shared" si="68"/>
        <v>0.01</v>
      </c>
      <c r="U131" s="121">
        <v>0</v>
      </c>
      <c r="V131" s="121">
        <v>1</v>
      </c>
      <c r="W131" s="128">
        <f t="shared" si="69"/>
        <v>0</v>
      </c>
      <c r="X131" s="128">
        <f t="shared" si="70"/>
        <v>8.7005067454325265E-6</v>
      </c>
      <c r="Y131" s="121"/>
      <c r="Z131" s="131">
        <f>_xll.BDH(C131,$Z$3,$D$1,$D$1)</f>
        <v>206.15</v>
      </c>
      <c r="AA131" s="131">
        <f t="shared" si="71"/>
        <v>0.34999999999999432</v>
      </c>
      <c r="AB131" s="191">
        <f t="shared" si="72"/>
        <v>0.16977928692699215</v>
      </c>
      <c r="AC131" s="133">
        <v>3547300</v>
      </c>
      <c r="AD131" s="134">
        <f>IF(D131 = D228,1,_xll.BDP(K131,$AD$3)*L131)</f>
        <v>0.876</v>
      </c>
      <c r="AE131" s="301">
        <f>AA131*AC131*T131/AD131 / AF228</f>
        <v>6.0673083160824513E-5</v>
      </c>
      <c r="AF131" s="136"/>
    </row>
    <row r="132" spans="1:32" s="118" customFormat="1" ht="12" customHeight="1" x14ac:dyDescent="0.2">
      <c r="A132" s="121"/>
      <c r="B132" s="121">
        <v>6366</v>
      </c>
      <c r="C132" s="121" t="s">
        <v>122</v>
      </c>
      <c r="D132" s="121" t="str">
        <f>_xll.BDP(C132,$D$3)</f>
        <v>GBp</v>
      </c>
      <c r="E132" s="121" t="s">
        <v>479</v>
      </c>
      <c r="F132" s="122">
        <f>_xll.BDP(C132,$F$3)</f>
        <v>3789</v>
      </c>
      <c r="G132" s="122">
        <f>_xll.BDP(C132,$G$3)</f>
        <v>3763</v>
      </c>
      <c r="H132" s="123">
        <f t="shared" si="62"/>
        <v>-26</v>
      </c>
      <c r="I132" s="124">
        <f t="shared" si="63"/>
        <v>-0.68619688572182636</v>
      </c>
      <c r="J132" s="125">
        <v>-136000</v>
      </c>
      <c r="K132" s="121" t="str">
        <f>CONCATENATE(D228,D132, " Curncy")</f>
        <v>EURGBp Curncy</v>
      </c>
      <c r="L132" s="121">
        <f>IF(D132 = D228,1,_xll.BDP(K132,$L$3))</f>
        <v>1</v>
      </c>
      <c r="M132" s="264">
        <f>IF(D132 = D228,1,_xll.BDP(K132,$M$3)*L132)</f>
        <v>0.87560000000000004</v>
      </c>
      <c r="N132" s="127">
        <f t="shared" si="64"/>
        <v>40383.736866148924</v>
      </c>
      <c r="O132" s="276">
        <f>N132 / Y228</f>
        <v>1.7345582190309486E-4</v>
      </c>
      <c r="P132" s="129">
        <f t="shared" si="65"/>
        <v>-5844769.3010507077</v>
      </c>
      <c r="Q132" s="286">
        <f>P132 / Y228*100</f>
        <v>-2.5104394531590231</v>
      </c>
      <c r="R132" s="130">
        <f t="shared" si="66"/>
        <v>-2.5104394531590231</v>
      </c>
      <c r="S132" s="286">
        <f t="shared" si="67"/>
        <v>0</v>
      </c>
      <c r="T132" s="121">
        <f t="shared" si="68"/>
        <v>0.01</v>
      </c>
      <c r="U132" s="121">
        <v>0</v>
      </c>
      <c r="V132" s="121">
        <v>1</v>
      </c>
      <c r="W132" s="128">
        <f t="shared" si="69"/>
        <v>1.7345582190309486E-4</v>
      </c>
      <c r="X132" s="128">
        <f t="shared" si="70"/>
        <v>0</v>
      </c>
      <c r="Y132" s="121"/>
      <c r="Z132" s="131">
        <f>_xll.BDH(C132,$Z$3,$D$1,$D$1)</f>
        <v>3774</v>
      </c>
      <c r="AA132" s="131">
        <f t="shared" si="71"/>
        <v>15</v>
      </c>
      <c r="AB132" s="191">
        <f t="shared" si="72"/>
        <v>0.39745627980922094</v>
      </c>
      <c r="AC132" s="133">
        <v>-136000</v>
      </c>
      <c r="AD132" s="134">
        <f>IF(D132 = D228,1,_xll.BDP(K132,$AD$3)*L132)</f>
        <v>0.876</v>
      </c>
      <c r="AE132" s="301">
        <f>AA132*AC132*T132/AD132 / AF228</f>
        <v>-9.9691990808368556E-5</v>
      </c>
      <c r="AF132" s="136"/>
    </row>
    <row r="133" spans="1:32" s="118" customFormat="1" ht="12" customHeight="1" x14ac:dyDescent="0.2">
      <c r="A133" s="121"/>
      <c r="B133" s="121">
        <v>24733</v>
      </c>
      <c r="C133" s="121" t="s">
        <v>120</v>
      </c>
      <c r="D133" s="121" t="str">
        <f>_xll.BDP(C133,$D$3)</f>
        <v>EUR</v>
      </c>
      <c r="E133" s="121" t="s">
        <v>480</v>
      </c>
      <c r="F133" s="122">
        <f>_xll.BDP(C133,$F$3)</f>
        <v>1.81</v>
      </c>
      <c r="G133" s="122">
        <f>_xll.BDP(C133,$G$3)</f>
        <v>1.8080000000000001</v>
      </c>
      <c r="H133" s="123">
        <f t="shared" si="62"/>
        <v>-2.0000000000000018E-3</v>
      </c>
      <c r="I133" s="124">
        <f t="shared" si="63"/>
        <v>-0.11049723756906087</v>
      </c>
      <c r="J133" s="125">
        <v>-266500</v>
      </c>
      <c r="K133" s="121" t="str">
        <f>CONCATENATE(D228,D133, " Curncy")</f>
        <v>EUREUR Curncy</v>
      </c>
      <c r="L133" s="121">
        <f>IF(D133 = D228,1,_xll.BDP(K133,$L$3))</f>
        <v>1</v>
      </c>
      <c r="M133" s="264">
        <f>IF(D133 = D228,1,_xll.BDP(K133,$M$3)*L133)</f>
        <v>1</v>
      </c>
      <c r="N133" s="127">
        <f t="shared" si="64"/>
        <v>533.00000000000045</v>
      </c>
      <c r="O133" s="276">
        <f>N133 / Y228</f>
        <v>2.2893362588207168E-6</v>
      </c>
      <c r="P133" s="129">
        <f t="shared" si="65"/>
        <v>-481832</v>
      </c>
      <c r="Q133" s="286">
        <f>P133 / Y228*100</f>
        <v>-0.2069559977973926</v>
      </c>
      <c r="R133" s="130">
        <f t="shared" si="66"/>
        <v>-0.2069559977973926</v>
      </c>
      <c r="S133" s="286">
        <f t="shared" si="67"/>
        <v>0</v>
      </c>
      <c r="T133" s="121">
        <f t="shared" si="68"/>
        <v>1</v>
      </c>
      <c r="U133" s="121">
        <v>0</v>
      </c>
      <c r="V133" s="121">
        <v>1</v>
      </c>
      <c r="W133" s="128">
        <f t="shared" si="69"/>
        <v>2.2893362588207168E-6</v>
      </c>
      <c r="X133" s="128">
        <f t="shared" si="70"/>
        <v>0</v>
      </c>
      <c r="Y133" s="121"/>
      <c r="Z133" s="131">
        <f>_xll.BDH(C133,$Z$3,$D$1,$D$1)</f>
        <v>1.772</v>
      </c>
      <c r="AA133" s="131">
        <f t="shared" si="71"/>
        <v>3.8000000000000034E-2</v>
      </c>
      <c r="AB133" s="191">
        <f t="shared" si="72"/>
        <v>2.1444695259593698</v>
      </c>
      <c r="AC133" s="133">
        <v>-266500</v>
      </c>
      <c r="AD133" s="134">
        <f>IF(D133 = D228,1,_xll.BDP(K133,$AD$3)*L133)</f>
        <v>1</v>
      </c>
      <c r="AE133" s="301">
        <f>AA133*AC133*T133/AD133 / AF228</f>
        <v>-4.3352586904054999E-5</v>
      </c>
      <c r="AF133" s="136"/>
    </row>
    <row r="134" spans="1:32" s="118" customFormat="1" ht="12" customHeight="1" x14ac:dyDescent="0.2">
      <c r="A134" s="121"/>
      <c r="B134" s="121">
        <v>19718</v>
      </c>
      <c r="C134" s="121"/>
      <c r="D134" s="121" t="s">
        <v>83</v>
      </c>
      <c r="E134" s="121" t="s">
        <v>119</v>
      </c>
      <c r="F134" s="122">
        <v>0.9</v>
      </c>
      <c r="G134" s="122">
        <v>0.9</v>
      </c>
      <c r="H134" s="123">
        <f t="shared" si="62"/>
        <v>0</v>
      </c>
      <c r="I134" s="124">
        <f t="shared" si="63"/>
        <v>0</v>
      </c>
      <c r="J134" s="125">
        <v>667676</v>
      </c>
      <c r="K134" s="121" t="str">
        <f>CONCATENATE(D228,D134, " Curncy")</f>
        <v>EURGBP Curncy</v>
      </c>
      <c r="L134" s="121">
        <f>IF(D134 = D228,1,_xll.BDP(K134,$L$3))</f>
        <v>1</v>
      </c>
      <c r="M134" s="264">
        <f>IF(D134 = D228,1,_xll.BDP(K134,$M$3)*L134)</f>
        <v>0.87560000000000004</v>
      </c>
      <c r="N134" s="127">
        <f t="shared" si="64"/>
        <v>0</v>
      </c>
      <c r="O134" s="276">
        <f>N134 / Y228</f>
        <v>0</v>
      </c>
      <c r="P134" s="129">
        <f t="shared" si="65"/>
        <v>686281.86386477842</v>
      </c>
      <c r="Q134" s="286">
        <f>P134 / Y228*100</f>
        <v>0.29477109844590971</v>
      </c>
      <c r="R134" s="130">
        <f t="shared" si="66"/>
        <v>0</v>
      </c>
      <c r="S134" s="286">
        <f t="shared" si="67"/>
        <v>0.29477109844590971</v>
      </c>
      <c r="T134" s="121">
        <f t="shared" si="68"/>
        <v>1</v>
      </c>
      <c r="U134" s="121">
        <v>1</v>
      </c>
      <c r="V134" s="121">
        <v>1</v>
      </c>
      <c r="W134" s="128">
        <f t="shared" si="69"/>
        <v>0</v>
      </c>
      <c r="X134" s="128">
        <f t="shared" si="70"/>
        <v>0</v>
      </c>
      <c r="Y134" s="121"/>
      <c r="Z134" s="131">
        <v>0.9</v>
      </c>
      <c r="AA134" s="131">
        <f t="shared" si="71"/>
        <v>0</v>
      </c>
      <c r="AB134" s="191">
        <f t="shared" si="72"/>
        <v>0</v>
      </c>
      <c r="AC134" s="133">
        <v>667676</v>
      </c>
      <c r="AD134" s="134">
        <f>IF(D134 = D228,1,_xll.BDP(K134,$AD$3)*L134)</f>
        <v>0.876</v>
      </c>
      <c r="AE134" s="301">
        <f>AA134*AC134*T134/AD134 / AF228</f>
        <v>0</v>
      </c>
      <c r="AF134" s="136"/>
    </row>
    <row r="135" spans="1:32" s="118" customFormat="1" ht="12" customHeight="1" x14ac:dyDescent="0.2">
      <c r="A135" s="121"/>
      <c r="B135" s="121">
        <v>19500</v>
      </c>
      <c r="C135" s="121" t="s">
        <v>118</v>
      </c>
      <c r="D135" s="121" t="str">
        <f>_xll.BDP(C135,$D$3)</f>
        <v>GBp</v>
      </c>
      <c r="E135" s="121" t="s">
        <v>481</v>
      </c>
      <c r="F135" s="122">
        <f>_xll.BDP(C135,$F$3)</f>
        <v>2634</v>
      </c>
      <c r="G135" s="122">
        <f>_xll.BDP(C135,$G$3)</f>
        <v>2609</v>
      </c>
      <c r="H135" s="123">
        <f t="shared" si="62"/>
        <v>-25</v>
      </c>
      <c r="I135" s="124">
        <f t="shared" si="63"/>
        <v>-0.94912680334092636</v>
      </c>
      <c r="J135" s="125">
        <v>-298000</v>
      </c>
      <c r="K135" s="121" t="str">
        <f>CONCATENATE(D228,D135, " Curncy")</f>
        <v>EURGBp Curncy</v>
      </c>
      <c r="L135" s="121">
        <f>IF(D135 = D228,1,_xll.BDP(K135,$L$3))</f>
        <v>1</v>
      </c>
      <c r="M135" s="264">
        <f>IF(D135 = D228,1,_xll.BDP(K135,$M$3)*L135)</f>
        <v>0.87560000000000004</v>
      </c>
      <c r="N135" s="127">
        <f t="shared" si="64"/>
        <v>85084.513476473265</v>
      </c>
      <c r="O135" s="276">
        <f>N135 / Y228</f>
        <v>3.6545414965442777E-4</v>
      </c>
      <c r="P135" s="129">
        <f t="shared" si="65"/>
        <v>-8879419.8264047503</v>
      </c>
      <c r="Q135" s="286">
        <f>P135 / Y228*100</f>
        <v>-3.8138795057936083</v>
      </c>
      <c r="R135" s="130">
        <f t="shared" si="66"/>
        <v>-3.8138795057936083</v>
      </c>
      <c r="S135" s="286">
        <f t="shared" si="67"/>
        <v>0</v>
      </c>
      <c r="T135" s="121">
        <f t="shared" si="68"/>
        <v>0.01</v>
      </c>
      <c r="U135" s="121">
        <v>0</v>
      </c>
      <c r="V135" s="121">
        <v>1</v>
      </c>
      <c r="W135" s="128">
        <f t="shared" si="69"/>
        <v>3.6545414965442777E-4</v>
      </c>
      <c r="X135" s="128">
        <f t="shared" si="70"/>
        <v>0</v>
      </c>
      <c r="Y135" s="121"/>
      <c r="Z135" s="131">
        <f>_xll.BDH(C135,$Z$3,$D$1,$D$1)</f>
        <v>2533</v>
      </c>
      <c r="AA135" s="131">
        <f t="shared" si="71"/>
        <v>101</v>
      </c>
      <c r="AB135" s="191">
        <f t="shared" si="72"/>
        <v>3.9873667587840509</v>
      </c>
      <c r="AC135" s="133">
        <v>-298000</v>
      </c>
      <c r="AD135" s="134">
        <f>IF(D135 = D228,1,_xll.BDP(K135,$AD$3)*L135)</f>
        <v>0.876</v>
      </c>
      <c r="AE135" s="301">
        <f>AA135*AC135*T135/AD135 / AF228</f>
        <v>-1.4708478134069984E-3</v>
      </c>
      <c r="AF135" s="136"/>
    </row>
    <row r="136" spans="1:32" s="118" customFormat="1" ht="12" customHeight="1" x14ac:dyDescent="0.2">
      <c r="A136" s="227"/>
      <c r="B136" s="227">
        <v>6152</v>
      </c>
      <c r="C136" s="227" t="s">
        <v>1153</v>
      </c>
      <c r="D136" s="227" t="str">
        <f>_xll.BDP(C136,$D$3)</f>
        <v>GBp</v>
      </c>
      <c r="E136" s="227" t="s">
        <v>1276</v>
      </c>
      <c r="F136" s="229">
        <f>_xll.BDP(C136,$F$3)</f>
        <v>1455.5</v>
      </c>
      <c r="G136" s="229">
        <f>_xll.BDP(C136,$G$3)</f>
        <v>1438.5</v>
      </c>
      <c r="H136" s="230">
        <f>IF(OR(OR(G136="#N/A N/A",G136="#N/A Real Time"),OR(F136="#N/A N/A",F136="#N/A Real Time")),0,  G136 - F136)</f>
        <v>-17</v>
      </c>
      <c r="I136" s="231">
        <f>IF(OR(F136=0,F136="#N/A N/A"),0,H136 / F136*100)</f>
        <v>-1.1679835108210237</v>
      </c>
      <c r="J136" s="232">
        <v>-160000</v>
      </c>
      <c r="K136" s="227" t="str">
        <f>CONCATENATE(D228,D136, " Curncy")</f>
        <v>EURGBp Curncy</v>
      </c>
      <c r="L136" s="227">
        <f>IF(D136 = D228,1,_xll.BDP(K136,$L$3))</f>
        <v>1</v>
      </c>
      <c r="M136" s="267">
        <f>IF(D136 = D228,1,_xll.BDP(K136,$M$3)*L136)</f>
        <v>0.87560000000000004</v>
      </c>
      <c r="N136" s="233">
        <f>H136*J136*T136/M136</f>
        <v>31064.412973960712</v>
      </c>
      <c r="O136" s="279">
        <f>N136 / Y228</f>
        <v>1.3342755531007297E-4</v>
      </c>
      <c r="P136" s="235">
        <f>IF(J136=0,0,G136*J136*T136/M136)</f>
        <v>-2628597.533120146</v>
      </c>
      <c r="Q136" s="291">
        <f>P136 / Y228*100</f>
        <v>-1.1290325783149409</v>
      </c>
      <c r="R136" s="236">
        <f>IF(Q136&lt;0,Q136,0)</f>
        <v>-1.1290325783149409</v>
      </c>
      <c r="S136" s="291">
        <f>IF(Q136&gt;0,Q136,0)</f>
        <v>0</v>
      </c>
      <c r="T136" s="227">
        <f>IF(EXACT(D136,UPPER(D136)),1,0.01)/V136</f>
        <v>0.01</v>
      </c>
      <c r="U136" s="227">
        <v>0</v>
      </c>
      <c r="V136" s="227">
        <v>1</v>
      </c>
      <c r="W136" s="234">
        <f>IF(AND(Q136&lt;0,O136&gt;0),O136,0)</f>
        <v>1.3342755531007297E-4</v>
      </c>
      <c r="X136" s="234">
        <f>IF(AND(Q136&gt;0,O136&gt;0),O136,0)</f>
        <v>0</v>
      </c>
      <c r="Y136" s="227"/>
      <c r="Z136" s="238">
        <f>_xll.BDH(C136,$Z$3,$D$1,$D$1)</f>
        <v>1474</v>
      </c>
      <c r="AA136" s="238">
        <f>IF(OR(OR(F136="#N/A N/A",F136="#N/A Real Time"),OR(Z136="#N/A N/A",Z136="#N/A Real Time")),0,  F136 - Z136)</f>
        <v>-18.5</v>
      </c>
      <c r="AB136" s="239">
        <f>IF(OR(Z136=0,Z136="#N/A N/A"),0,AA136 / Z136*100)</f>
        <v>-1.2550881953867028</v>
      </c>
      <c r="AC136" s="240">
        <v>0</v>
      </c>
      <c r="AD136" s="241">
        <f>IF(D136 = D228,1,_xll.BDP(K136,$AD$3)*L136)</f>
        <v>0.876</v>
      </c>
      <c r="AE136" s="304">
        <f>AA136*AC136*T136/AD136 / AF228</f>
        <v>0</v>
      </c>
      <c r="AF136" s="259"/>
    </row>
    <row r="137" spans="1:32" s="118" customFormat="1" ht="12" customHeight="1" x14ac:dyDescent="0.2">
      <c r="A137" s="121"/>
      <c r="B137" s="121">
        <v>5993</v>
      </c>
      <c r="C137" s="121" t="s">
        <v>117</v>
      </c>
      <c r="D137" s="121" t="str">
        <f>_xll.BDP(C137,$D$3)</f>
        <v>GBp</v>
      </c>
      <c r="E137" s="121" t="s">
        <v>482</v>
      </c>
      <c r="F137" s="122">
        <f>_xll.BDP(C137,$F$3)</f>
        <v>646</v>
      </c>
      <c r="G137" s="122">
        <f>_xll.BDP(C137,$G$3)</f>
        <v>636.5</v>
      </c>
      <c r="H137" s="123">
        <f t="shared" si="62"/>
        <v>-9.5</v>
      </c>
      <c r="I137" s="124">
        <f t="shared" si="63"/>
        <v>-1.4705882352941175</v>
      </c>
      <c r="J137" s="125">
        <v>375253</v>
      </c>
      <c r="K137" s="121" t="str">
        <f>CONCATENATE(D228,D137, " Curncy")</f>
        <v>EURGBp Curncy</v>
      </c>
      <c r="L137" s="121">
        <f>IF(D137 = D228,1,_xll.BDP(K137,$L$3))</f>
        <v>1</v>
      </c>
      <c r="M137" s="264">
        <f>IF(D137 = D228,1,_xll.BDP(K137,$M$3)*L137)</f>
        <v>0.87560000000000004</v>
      </c>
      <c r="N137" s="127">
        <f t="shared" si="64"/>
        <v>-40713.836226587482</v>
      </c>
      <c r="O137" s="276">
        <f>N137 / Y228</f>
        <v>-1.7487366136813333E-4</v>
      </c>
      <c r="P137" s="129">
        <f t="shared" si="65"/>
        <v>2727827.0271813613</v>
      </c>
      <c r="Q137" s="286">
        <f>P137 / Y228*100</f>
        <v>1.1716535311664933</v>
      </c>
      <c r="R137" s="130">
        <f t="shared" si="66"/>
        <v>0</v>
      </c>
      <c r="S137" s="286">
        <f t="shared" si="67"/>
        <v>1.1716535311664933</v>
      </c>
      <c r="T137" s="121">
        <f t="shared" si="68"/>
        <v>0.01</v>
      </c>
      <c r="U137" s="121">
        <v>0</v>
      </c>
      <c r="V137" s="121">
        <v>1</v>
      </c>
      <c r="W137" s="128">
        <f t="shared" si="69"/>
        <v>0</v>
      </c>
      <c r="X137" s="128">
        <f t="shared" si="70"/>
        <v>0</v>
      </c>
      <c r="Y137" s="121"/>
      <c r="Z137" s="131">
        <f>_xll.BDH(C137,$Z$3,$D$1,$D$1)</f>
        <v>647</v>
      </c>
      <c r="AA137" s="131">
        <f t="shared" si="71"/>
        <v>-1</v>
      </c>
      <c r="AB137" s="191">
        <f t="shared" si="72"/>
        <v>-0.15455950540958269</v>
      </c>
      <c r="AC137" s="133">
        <v>375253</v>
      </c>
      <c r="AD137" s="134">
        <f>IF(D137 = D228,1,_xll.BDP(K137,$AD$3)*L137)</f>
        <v>0.876</v>
      </c>
      <c r="AE137" s="301">
        <f>AA137*AC137*T137/AD137 / AF228</f>
        <v>-1.8338097366084673E-5</v>
      </c>
      <c r="AF137" s="136"/>
    </row>
    <row r="138" spans="1:32" s="118" customFormat="1" ht="12" customHeight="1" x14ac:dyDescent="0.2">
      <c r="A138" s="121"/>
      <c r="B138" s="121">
        <v>6423</v>
      </c>
      <c r="C138" s="121" t="s">
        <v>115</v>
      </c>
      <c r="D138" s="121" t="str">
        <f>_xll.BDP(C138,$D$3)</f>
        <v>GBp</v>
      </c>
      <c r="E138" s="121" t="s">
        <v>483</v>
      </c>
      <c r="F138" s="122">
        <f>_xll.BDP(C138,$F$3)</f>
        <v>20.88</v>
      </c>
      <c r="G138" s="122">
        <f>_xll.BDP(C138,$G$3)</f>
        <v>20.74</v>
      </c>
      <c r="H138" s="123">
        <f t="shared" si="62"/>
        <v>-0.14000000000000057</v>
      </c>
      <c r="I138" s="124">
        <f t="shared" si="63"/>
        <v>-0.67049808429119051</v>
      </c>
      <c r="J138" s="125">
        <v>-27023000</v>
      </c>
      <c r="K138" s="121" t="str">
        <f>CONCATENATE(D228,D138, " Curncy")</f>
        <v>EURGBp Curncy</v>
      </c>
      <c r="L138" s="121">
        <f>IF(D138 = D228,1,_xll.BDP(K138,$L$3))</f>
        <v>1</v>
      </c>
      <c r="M138" s="264">
        <f>IF(D138 = D228,1,_xll.BDP(K138,$M$3)*L138)</f>
        <v>0.87560000000000004</v>
      </c>
      <c r="N138" s="127">
        <f t="shared" si="64"/>
        <v>43207.172224760339</v>
      </c>
      <c r="O138" s="276">
        <f>N138 / Y228</f>
        <v>1.8558301316182952E-4</v>
      </c>
      <c r="P138" s="129">
        <f t="shared" si="65"/>
        <v>-6400833.9424394695</v>
      </c>
      <c r="Q138" s="286">
        <f>P138 / Y228*100</f>
        <v>-2.7492797806973774</v>
      </c>
      <c r="R138" s="130">
        <f t="shared" si="66"/>
        <v>-2.7492797806973774</v>
      </c>
      <c r="S138" s="286">
        <f t="shared" si="67"/>
        <v>0</v>
      </c>
      <c r="T138" s="121">
        <f t="shared" si="68"/>
        <v>0.01</v>
      </c>
      <c r="U138" s="121">
        <v>0</v>
      </c>
      <c r="V138" s="121">
        <v>1</v>
      </c>
      <c r="W138" s="128">
        <f t="shared" si="69"/>
        <v>1.8558301316182952E-4</v>
      </c>
      <c r="X138" s="128">
        <f t="shared" si="70"/>
        <v>0</v>
      </c>
      <c r="Y138" s="121"/>
      <c r="Z138" s="131">
        <f>_xll.BDH(C138,$Z$3,$D$1,$D$1)</f>
        <v>21.5</v>
      </c>
      <c r="AA138" s="131">
        <f t="shared" si="71"/>
        <v>-0.62000000000000099</v>
      </c>
      <c r="AB138" s="191">
        <f t="shared" si="72"/>
        <v>-2.8837209302325628</v>
      </c>
      <c r="AC138" s="133">
        <v>-27023000</v>
      </c>
      <c r="AD138" s="134">
        <f>IF(D138 = D228,1,_xll.BDP(K138,$AD$3)*L138)</f>
        <v>0.876</v>
      </c>
      <c r="AE138" s="301">
        <f>AA138*AC138*T138/AD138 / AF228</f>
        <v>8.1875761466716648E-4</v>
      </c>
      <c r="AF138" s="136"/>
    </row>
    <row r="139" spans="1:32" s="118" customFormat="1" ht="12" customHeight="1" x14ac:dyDescent="0.2">
      <c r="A139" s="121"/>
      <c r="B139" s="121">
        <v>26482</v>
      </c>
      <c r="C139" s="121" t="s">
        <v>114</v>
      </c>
      <c r="D139" s="121" t="str">
        <f>_xll.BDP(C139,$D$3)</f>
        <v>GBp</v>
      </c>
      <c r="E139" s="121" t="s">
        <v>484</v>
      </c>
      <c r="F139" s="122">
        <f>_xll.BDP(C139,$F$3)</f>
        <v>330.5</v>
      </c>
      <c r="G139" s="122">
        <f>_xll.BDP(C139,$G$3)</f>
        <v>326.10000000000002</v>
      </c>
      <c r="H139" s="123">
        <f t="shared" si="62"/>
        <v>-4.3999999999999773</v>
      </c>
      <c r="I139" s="124">
        <f t="shared" si="63"/>
        <v>-1.3313161875945467</v>
      </c>
      <c r="J139" s="125">
        <v>-344565</v>
      </c>
      <c r="K139" s="121" t="str">
        <f>CONCATENATE(D228,D139, " Curncy")</f>
        <v>EURGBp Curncy</v>
      </c>
      <c r="L139" s="121">
        <f>IF(D139 = D228,1,_xll.BDP(K139,$L$3))</f>
        <v>1</v>
      </c>
      <c r="M139" s="264">
        <f>IF(D139 = D228,1,_xll.BDP(K139,$M$3)*L139)</f>
        <v>0.87560000000000004</v>
      </c>
      <c r="N139" s="127">
        <f t="shared" si="64"/>
        <v>17314.824120602923</v>
      </c>
      <c r="O139" s="276">
        <f>N139 / Y228</f>
        <v>7.4370459051406691E-5</v>
      </c>
      <c r="P139" s="129">
        <f t="shared" si="65"/>
        <v>-1283264.5785746917</v>
      </c>
      <c r="Q139" s="286">
        <f>P139 / Y228*100</f>
        <v>-0.55118651583326939</v>
      </c>
      <c r="R139" s="130">
        <f t="shared" si="66"/>
        <v>-0.55118651583326939</v>
      </c>
      <c r="S139" s="286">
        <f t="shared" si="67"/>
        <v>0</v>
      </c>
      <c r="T139" s="121">
        <f t="shared" si="68"/>
        <v>0.01</v>
      </c>
      <c r="U139" s="121">
        <v>0</v>
      </c>
      <c r="V139" s="121">
        <v>1</v>
      </c>
      <c r="W139" s="128">
        <f t="shared" si="69"/>
        <v>7.4370459051406691E-5</v>
      </c>
      <c r="X139" s="128">
        <f t="shared" si="70"/>
        <v>0</v>
      </c>
      <c r="Y139" s="121"/>
      <c r="Z139" s="131">
        <f>_xll.BDH(C139,$Z$3,$D$1,$D$1)</f>
        <v>333.2</v>
      </c>
      <c r="AA139" s="131">
        <f t="shared" si="71"/>
        <v>-2.6999999999999886</v>
      </c>
      <c r="AB139" s="191">
        <f t="shared" si="72"/>
        <v>-0.81032412965185741</v>
      </c>
      <c r="AC139" s="133">
        <v>-344565</v>
      </c>
      <c r="AD139" s="134">
        <f>IF(D139 = D228,1,_xll.BDP(K139,$AD$3)*L139)</f>
        <v>0.876</v>
      </c>
      <c r="AE139" s="301">
        <f>AA139*AC139*T139/AD139 / AF228</f>
        <v>4.5463726075877693E-5</v>
      </c>
      <c r="AF139" s="136"/>
    </row>
    <row r="140" spans="1:32" s="118" customFormat="1" ht="12" customHeight="1" x14ac:dyDescent="0.2">
      <c r="A140" s="121"/>
      <c r="B140" s="121">
        <v>6332</v>
      </c>
      <c r="C140" s="121" t="s">
        <v>1419</v>
      </c>
      <c r="D140" s="121" t="str">
        <f>_xll.BDP(C140,$D$3)</f>
        <v>GBp</v>
      </c>
      <c r="E140" s="121" t="s">
        <v>1420</v>
      </c>
      <c r="F140" s="122">
        <f>_xll.BDP(C140,$F$3)</f>
        <v>1268.5</v>
      </c>
      <c r="G140" s="122">
        <f>_xll.BDP(C140,$G$3)</f>
        <v>1251.5</v>
      </c>
      <c r="H140" s="123">
        <f t="shared" si="62"/>
        <v>-17</v>
      </c>
      <c r="I140" s="124">
        <f t="shared" si="63"/>
        <v>-1.3401655498620417</v>
      </c>
      <c r="J140" s="125">
        <v>-150000</v>
      </c>
      <c r="K140" s="121" t="str">
        <f>CONCATENATE(D228,D140, " Curncy")</f>
        <v>EURGBp Curncy</v>
      </c>
      <c r="L140" s="121">
        <f>IF(D140 = D228,1,_xll.BDP(K140,$L$3))</f>
        <v>1</v>
      </c>
      <c r="M140" s="264">
        <f>IF(D140 = D228,1,_xll.BDP(K140,$M$3)*L140)</f>
        <v>0.87560000000000004</v>
      </c>
      <c r="N140" s="127">
        <f t="shared" si="64"/>
        <v>29122.887163088166</v>
      </c>
      <c r="O140" s="276">
        <f>N140 / Y228</f>
        <v>1.2508833310319339E-4</v>
      </c>
      <c r="P140" s="129">
        <f t="shared" si="65"/>
        <v>-2143958.4285061671</v>
      </c>
      <c r="Q140" s="286">
        <f>P140 / Y228*100</f>
        <v>-0.92087087575674442</v>
      </c>
      <c r="R140" s="130">
        <f t="shared" si="66"/>
        <v>-0.92087087575674442</v>
      </c>
      <c r="S140" s="286">
        <f t="shared" si="67"/>
        <v>0</v>
      </c>
      <c r="T140" s="121">
        <f t="shared" si="68"/>
        <v>0.01</v>
      </c>
      <c r="U140" s="121">
        <v>0</v>
      </c>
      <c r="V140" s="121">
        <v>1</v>
      </c>
      <c r="W140" s="128">
        <f t="shared" si="69"/>
        <v>1.2508833310319339E-4</v>
      </c>
      <c r="X140" s="128">
        <f t="shared" si="70"/>
        <v>0</v>
      </c>
      <c r="Y140" s="121"/>
      <c r="Z140" s="131">
        <f>_xll.BDH(C140,$Z$3,$D$1,$D$1)</f>
        <v>1251</v>
      </c>
      <c r="AA140" s="131">
        <f t="shared" si="71"/>
        <v>17.5</v>
      </c>
      <c r="AB140" s="191">
        <f t="shared" si="72"/>
        <v>1.3988808952837728</v>
      </c>
      <c r="AC140" s="133">
        <v>-150000</v>
      </c>
      <c r="AD140" s="134">
        <f>IF(D140 = D228,1,_xll.BDP(K140,$AD$3)*L140)</f>
        <v>0.876</v>
      </c>
      <c r="AE140" s="301">
        <f>AA140*AC140*T140/AD140 / AF228</f>
        <v>-1.2828013523135659E-4</v>
      </c>
      <c r="AF140" s="136"/>
    </row>
    <row r="141" spans="1:32" s="118" customFormat="1" ht="12" customHeight="1" x14ac:dyDescent="0.2">
      <c r="A141" s="121"/>
      <c r="B141" s="121">
        <v>3257</v>
      </c>
      <c r="C141" s="121" t="s">
        <v>1421</v>
      </c>
      <c r="D141" s="121" t="str">
        <f>_xll.BDP(C141,$D$3)</f>
        <v>GBp</v>
      </c>
      <c r="E141" s="121" t="s">
        <v>1422</v>
      </c>
      <c r="F141" s="122">
        <f>_xll.BDP(C141,$F$3)</f>
        <v>536.6</v>
      </c>
      <c r="G141" s="122">
        <f>_xll.BDP(C141,$G$3)</f>
        <v>531.4</v>
      </c>
      <c r="H141" s="123">
        <f t="shared" si="62"/>
        <v>-5.2000000000000455</v>
      </c>
      <c r="I141" s="124">
        <f t="shared" si="63"/>
        <v>-0.96906448005964307</v>
      </c>
      <c r="J141" s="125">
        <v>-324000</v>
      </c>
      <c r="K141" s="121" t="str">
        <f>CONCATENATE(D228,D141, " Curncy")</f>
        <v>EURGBp Curncy</v>
      </c>
      <c r="L141" s="121">
        <f>IF(D141 = D228,1,_xll.BDP(K141,$L$3))</f>
        <v>1</v>
      </c>
      <c r="M141" s="264">
        <f>IF(D141 = D228,1,_xll.BDP(K141,$M$3)*L141)</f>
        <v>0.87560000000000004</v>
      </c>
      <c r="N141" s="127">
        <f t="shared" si="64"/>
        <v>19241.662859753476</v>
      </c>
      <c r="O141" s="276">
        <f>N141 / Y228</f>
        <v>8.264659749500472E-5</v>
      </c>
      <c r="P141" s="129">
        <f t="shared" si="65"/>
        <v>-1966349.9314755595</v>
      </c>
      <c r="Q141" s="286">
        <f>P141 / Y228*100</f>
        <v>-0.84458465209317557</v>
      </c>
      <c r="R141" s="130">
        <f t="shared" si="66"/>
        <v>-0.84458465209317557</v>
      </c>
      <c r="S141" s="286">
        <f t="shared" si="67"/>
        <v>0</v>
      </c>
      <c r="T141" s="121">
        <f t="shared" si="68"/>
        <v>0.01</v>
      </c>
      <c r="U141" s="121">
        <v>0</v>
      </c>
      <c r="V141" s="121">
        <v>1</v>
      </c>
      <c r="W141" s="128">
        <f t="shared" si="69"/>
        <v>8.264659749500472E-5</v>
      </c>
      <c r="X141" s="128">
        <f t="shared" si="70"/>
        <v>0</v>
      </c>
      <c r="Y141" s="121"/>
      <c r="Z141" s="131">
        <f>_xll.BDH(C141,$Z$3,$D$1,$D$1)</f>
        <v>538.79999999999995</v>
      </c>
      <c r="AA141" s="131">
        <f t="shared" si="71"/>
        <v>-2.1999999999999318</v>
      </c>
      <c r="AB141" s="191">
        <f t="shared" si="72"/>
        <v>-0.40831477357088564</v>
      </c>
      <c r="AC141" s="133">
        <v>-324000</v>
      </c>
      <c r="AD141" s="134">
        <f>IF(D141 = D228,1,_xll.BDP(K141,$AD$3)*L141)</f>
        <v>0.876</v>
      </c>
      <c r="AE141" s="301">
        <f>AA141*AC141*T141/AD141 / AF228</f>
        <v>3.4833554435393582E-5</v>
      </c>
      <c r="AF141" s="136"/>
    </row>
    <row r="142" spans="1:32" s="118" customFormat="1" ht="12" customHeight="1" x14ac:dyDescent="0.2">
      <c r="A142" s="121"/>
      <c r="B142" s="121">
        <v>3574</v>
      </c>
      <c r="C142" s="121" t="s">
        <v>111</v>
      </c>
      <c r="D142" s="121" t="str">
        <f>_xll.BDP(C142,$D$3)</f>
        <v>GBp</v>
      </c>
      <c r="E142" s="121" t="s">
        <v>485</v>
      </c>
      <c r="F142" s="122">
        <f>_xll.BDP(C142,$F$3)</f>
        <v>460.8</v>
      </c>
      <c r="G142" s="122">
        <f>_xll.BDP(C142,$G$3)</f>
        <v>459.5</v>
      </c>
      <c r="H142" s="123">
        <f t="shared" si="62"/>
        <v>-1.3000000000000114</v>
      </c>
      <c r="I142" s="124">
        <f t="shared" si="63"/>
        <v>-0.28211805555555802</v>
      </c>
      <c r="J142" s="125">
        <v>151335</v>
      </c>
      <c r="K142" s="121" t="str">
        <f>CONCATENATE(D228,D142, " Curncy")</f>
        <v>EURGBp Curncy</v>
      </c>
      <c r="L142" s="121">
        <f>IF(D142 = D228,1,_xll.BDP(K142,$L$3))</f>
        <v>1</v>
      </c>
      <c r="M142" s="264">
        <f>IF(D142 = D228,1,_xll.BDP(K142,$M$3)*L142)</f>
        <v>0.87560000000000004</v>
      </c>
      <c r="N142" s="127">
        <f t="shared" si="64"/>
        <v>-2246.8650068524635</v>
      </c>
      <c r="O142" s="276">
        <f>N142 / Y228</f>
        <v>-9.6507120616562822E-6</v>
      </c>
      <c r="P142" s="129">
        <f t="shared" si="65"/>
        <v>794180.36203746009</v>
      </c>
      <c r="Q142" s="286">
        <f>P142 / Y228*100</f>
        <v>0.34111555325623255</v>
      </c>
      <c r="R142" s="130">
        <f t="shared" si="66"/>
        <v>0</v>
      </c>
      <c r="S142" s="286">
        <f t="shared" si="67"/>
        <v>0.34111555325623255</v>
      </c>
      <c r="T142" s="121">
        <f t="shared" si="68"/>
        <v>0.01</v>
      </c>
      <c r="U142" s="121">
        <v>0</v>
      </c>
      <c r="V142" s="121">
        <v>1</v>
      </c>
      <c r="W142" s="128">
        <f t="shared" si="69"/>
        <v>0</v>
      </c>
      <c r="X142" s="128">
        <f t="shared" si="70"/>
        <v>0</v>
      </c>
      <c r="Y142" s="121"/>
      <c r="Z142" s="131">
        <f>_xll.BDH(C142,$Z$3,$D$1,$D$1)</f>
        <v>467.8</v>
      </c>
      <c r="AA142" s="131">
        <f t="shared" si="71"/>
        <v>-7</v>
      </c>
      <c r="AB142" s="191">
        <f t="shared" si="72"/>
        <v>-1.4963659683625479</v>
      </c>
      <c r="AC142" s="133">
        <v>151335</v>
      </c>
      <c r="AD142" s="134">
        <f>IF(D142 = D228,1,_xll.BDP(K142,$AD$3)*L142)</f>
        <v>0.876</v>
      </c>
      <c r="AE142" s="301">
        <f>AA142*AC142*T142/AD142 / AF228</f>
        <v>-5.1768731373966269E-5</v>
      </c>
      <c r="AF142" s="136"/>
    </row>
    <row r="143" spans="1:32" s="118" customFormat="1" ht="12" customHeight="1" x14ac:dyDescent="0.2">
      <c r="A143" s="121"/>
      <c r="B143" s="121">
        <v>3123</v>
      </c>
      <c r="C143" s="121" t="s">
        <v>110</v>
      </c>
      <c r="D143" s="121" t="str">
        <f>_xll.BDP(C143,$D$3)</f>
        <v>GBp</v>
      </c>
      <c r="E143" s="121" t="s">
        <v>379</v>
      </c>
      <c r="F143" s="122">
        <f>_xll.BDP(C143,$F$3)</f>
        <v>33</v>
      </c>
      <c r="G143" s="122">
        <f>_xll.BDP(C143,$G$3)</f>
        <v>33.25</v>
      </c>
      <c r="H143" s="123">
        <f t="shared" si="62"/>
        <v>0.25</v>
      </c>
      <c r="I143" s="124">
        <f t="shared" si="63"/>
        <v>0.75757575757575757</v>
      </c>
      <c r="J143" s="125">
        <v>7162582</v>
      </c>
      <c r="K143" s="121" t="str">
        <f>CONCATENATE(D228,D143, " Curncy")</f>
        <v>EURGBp Curncy</v>
      </c>
      <c r="L143" s="121">
        <f>IF(D143 = D228,1,_xll.BDP(K143,$L$3))</f>
        <v>1</v>
      </c>
      <c r="M143" s="264">
        <f>IF(D143 = D228,1,_xll.BDP(K143,$M$3)*L143)</f>
        <v>0.87560000000000004</v>
      </c>
      <c r="N143" s="127">
        <f t="shared" si="64"/>
        <v>20450.496802192782</v>
      </c>
      <c r="O143" s="276">
        <f>N143 / Y228</f>
        <v>8.7838768930876201E-5</v>
      </c>
      <c r="P143" s="129">
        <f t="shared" si="65"/>
        <v>2719916.0746916402</v>
      </c>
      <c r="Q143" s="286">
        <f>P143 / Y228*100</f>
        <v>1.1682556267806536</v>
      </c>
      <c r="R143" s="130">
        <f t="shared" si="66"/>
        <v>0</v>
      </c>
      <c r="S143" s="286">
        <f t="shared" si="67"/>
        <v>1.1682556267806536</v>
      </c>
      <c r="T143" s="121">
        <f t="shared" si="68"/>
        <v>0.01</v>
      </c>
      <c r="U143" s="121">
        <v>0</v>
      </c>
      <c r="V143" s="121">
        <v>1</v>
      </c>
      <c r="W143" s="128">
        <f t="shared" si="69"/>
        <v>0</v>
      </c>
      <c r="X143" s="128">
        <f t="shared" si="70"/>
        <v>8.7838768930876201E-5</v>
      </c>
      <c r="Y143" s="121"/>
      <c r="Z143" s="131">
        <f>_xll.BDH(C143,$Z$3,$D$1,$D$1)</f>
        <v>33.5</v>
      </c>
      <c r="AA143" s="131">
        <f t="shared" si="71"/>
        <v>-0.5</v>
      </c>
      <c r="AB143" s="191">
        <f t="shared" si="72"/>
        <v>-1.4925373134328357</v>
      </c>
      <c r="AC143" s="133">
        <v>7162582</v>
      </c>
      <c r="AD143" s="134">
        <f>IF(D143 = D228,1,_xll.BDP(K143,$AD$3)*L143)</f>
        <v>0.876</v>
      </c>
      <c r="AE143" s="301">
        <f>AA143*AC143*T143/AD143 / AF228</f>
        <v>-1.7501275953632012E-4</v>
      </c>
      <c r="AF143" s="136"/>
    </row>
    <row r="144" spans="1:32" s="118" customFormat="1" ht="12" customHeight="1" x14ac:dyDescent="0.2">
      <c r="A144" s="121"/>
      <c r="B144" s="121">
        <v>26542</v>
      </c>
      <c r="C144" s="121" t="s">
        <v>166</v>
      </c>
      <c r="D144" s="121" t="str">
        <f>_xll.BDP(C144,$D$3)</f>
        <v>USD</v>
      </c>
      <c r="E144" s="121" t="s">
        <v>395</v>
      </c>
      <c r="F144" s="122">
        <f>_xll.BDP(C144,$F$3)</f>
        <v>116.929</v>
      </c>
      <c r="G144" s="122">
        <f>_xll.BDP(C144,$G$3)</f>
        <v>116.801</v>
      </c>
      <c r="H144" s="123">
        <f t="shared" si="62"/>
        <v>-0.12800000000000011</v>
      </c>
      <c r="I144" s="124">
        <f t="shared" si="63"/>
        <v>-0.10946813878507479</v>
      </c>
      <c r="J144" s="125">
        <v>500000</v>
      </c>
      <c r="K144" s="121" t="str">
        <f>CONCATENATE(D228,D144, " Curncy")</f>
        <v>EURUSD Curncy</v>
      </c>
      <c r="L144" s="121">
        <f>IF(D144 = D228,1,_xll.BDP(K144,$L$3))</f>
        <v>1</v>
      </c>
      <c r="M144" s="264">
        <f>IF(D144 = D228,1,_xll.BDP(K144,$M$3)*L144)</f>
        <v>1.2327999999999999</v>
      </c>
      <c r="N144" s="127">
        <f t="shared" si="64"/>
        <v>-519.14341336794337</v>
      </c>
      <c r="O144" s="276">
        <f>N144 / Y228</f>
        <v>-2.2298195867752032E-6</v>
      </c>
      <c r="P144" s="129">
        <f t="shared" si="65"/>
        <v>473722.42050616484</v>
      </c>
      <c r="Q144" s="286">
        <f>P144 / Y228*100</f>
        <v>0.2034727793397893</v>
      </c>
      <c r="R144" s="130">
        <f t="shared" si="66"/>
        <v>0</v>
      </c>
      <c r="S144" s="286">
        <f t="shared" si="67"/>
        <v>0.2034727793397893</v>
      </c>
      <c r="T144" s="121">
        <f t="shared" si="68"/>
        <v>0.01</v>
      </c>
      <c r="U144" s="121">
        <v>4</v>
      </c>
      <c r="V144" s="121">
        <v>100</v>
      </c>
      <c r="W144" s="128">
        <f t="shared" si="69"/>
        <v>0</v>
      </c>
      <c r="X144" s="128">
        <f t="shared" si="70"/>
        <v>0</v>
      </c>
      <c r="Y144" s="121"/>
      <c r="Z144" s="131" t="str">
        <f>_xll.BDH(C144,$Z$3,$D$1,$D$1)</f>
        <v>#N/A N/A</v>
      </c>
      <c r="AA144" s="131">
        <f t="shared" si="71"/>
        <v>0</v>
      </c>
      <c r="AB144" s="191">
        <f t="shared" si="72"/>
        <v>0</v>
      </c>
      <c r="AC144" s="133">
        <v>500000</v>
      </c>
      <c r="AD144" s="134">
        <f>IF(D144 = D228,1,_xll.BDP(K144,$AD$3)*L144)</f>
        <v>1.2294</v>
      </c>
      <c r="AE144" s="301">
        <f>AA144*AC144*T144/AD144 / AF228</f>
        <v>0</v>
      </c>
      <c r="AF144" s="136"/>
    </row>
    <row r="145" spans="1:32" s="118" customFormat="1" ht="12" customHeight="1" x14ac:dyDescent="0.2">
      <c r="A145" s="121"/>
      <c r="B145" s="121">
        <v>6415</v>
      </c>
      <c r="C145" s="121" t="s">
        <v>107</v>
      </c>
      <c r="D145" s="121" t="str">
        <f>_xll.BDP(C145,$D$3)</f>
        <v>GBp</v>
      </c>
      <c r="E145" s="121" t="s">
        <v>486</v>
      </c>
      <c r="F145" s="122">
        <f>_xll.BDP(C145,$F$3)</f>
        <v>691</v>
      </c>
      <c r="G145" s="122">
        <f>_xll.BDP(C145,$G$3)</f>
        <v>681.5</v>
      </c>
      <c r="H145" s="123">
        <f t="shared" si="62"/>
        <v>-9.5</v>
      </c>
      <c r="I145" s="124">
        <f t="shared" si="63"/>
        <v>-1.3748191027496381</v>
      </c>
      <c r="J145" s="125">
        <v>-157000</v>
      </c>
      <c r="K145" s="121" t="str">
        <f>CONCATENATE(D228,D145, " Curncy")</f>
        <v>EURGBp Curncy</v>
      </c>
      <c r="L145" s="121">
        <f>IF(D145 = D228,1,_xll.BDP(K145,$L$3))</f>
        <v>1</v>
      </c>
      <c r="M145" s="264">
        <f>IF(D145 = D228,1,_xll.BDP(K145,$M$3)*L145)</f>
        <v>0.87560000000000004</v>
      </c>
      <c r="N145" s="127">
        <f t="shared" si="64"/>
        <v>17034.033805390587</v>
      </c>
      <c r="O145" s="276">
        <f>N145 / Y228</f>
        <v>7.3164411303299192E-5</v>
      </c>
      <c r="P145" s="129">
        <f t="shared" si="65"/>
        <v>-1221967.7935130196</v>
      </c>
      <c r="Q145" s="286">
        <f>P145 / Y228*100</f>
        <v>-0.52485838213893055</v>
      </c>
      <c r="R145" s="130">
        <f t="shared" si="66"/>
        <v>-0.52485838213893055</v>
      </c>
      <c r="S145" s="286">
        <f t="shared" si="67"/>
        <v>0</v>
      </c>
      <c r="T145" s="121">
        <f t="shared" si="68"/>
        <v>0.01</v>
      </c>
      <c r="U145" s="121">
        <v>0</v>
      </c>
      <c r="V145" s="121">
        <v>1</v>
      </c>
      <c r="W145" s="128">
        <f t="shared" si="69"/>
        <v>7.3164411303299192E-5</v>
      </c>
      <c r="X145" s="128">
        <f t="shared" si="70"/>
        <v>0</v>
      </c>
      <c r="Y145" s="121"/>
      <c r="Z145" s="131">
        <f>_xll.BDH(C145,$Z$3,$D$1,$D$1)</f>
        <v>695.5</v>
      </c>
      <c r="AA145" s="131">
        <f t="shared" si="71"/>
        <v>-4.5</v>
      </c>
      <c r="AB145" s="191">
        <f t="shared" si="72"/>
        <v>-0.64701653486700217</v>
      </c>
      <c r="AC145" s="133">
        <v>-157000</v>
      </c>
      <c r="AD145" s="134">
        <f>IF(D145 = D228,1,_xll.BDP(K145,$AD$3)*L145)</f>
        <v>0.876</v>
      </c>
      <c r="AE145" s="301">
        <f>AA145*AC145*T145/AD145 / AF228</f>
        <v>3.4525682110839402E-5</v>
      </c>
      <c r="AF145" s="136"/>
    </row>
    <row r="146" spans="1:32" s="118" customFormat="1" ht="12" customHeight="1" x14ac:dyDescent="0.2">
      <c r="A146" s="121"/>
      <c r="B146" s="121">
        <v>10184</v>
      </c>
      <c r="C146" s="121" t="s">
        <v>106</v>
      </c>
      <c r="D146" s="121" t="str">
        <f>_xll.BDP(C146,$D$3)</f>
        <v>GBp</v>
      </c>
      <c r="E146" s="121" t="s">
        <v>487</v>
      </c>
      <c r="F146" s="122">
        <f>_xll.BDP(C146,$F$3)</f>
        <v>207.7</v>
      </c>
      <c r="G146" s="122">
        <f>_xll.BDP(C146,$G$3)</f>
        <v>204.3</v>
      </c>
      <c r="H146" s="123">
        <f t="shared" si="62"/>
        <v>-3.3999999999999773</v>
      </c>
      <c r="I146" s="124">
        <f t="shared" si="63"/>
        <v>-1.6369764082811638</v>
      </c>
      <c r="J146" s="125">
        <v>-3720000</v>
      </c>
      <c r="K146" s="121" t="str">
        <f>CONCATENATE(D228,D146, " Curncy")</f>
        <v>EURGBp Curncy</v>
      </c>
      <c r="L146" s="121">
        <f>IF(D146 = D228,1,_xll.BDP(K146,$L$3))</f>
        <v>1</v>
      </c>
      <c r="M146" s="264">
        <f>IF(D146 = D228,1,_xll.BDP(K146,$M$3)*L146)</f>
        <v>0.87560000000000004</v>
      </c>
      <c r="N146" s="127">
        <f t="shared" si="64"/>
        <v>144449.52032891635</v>
      </c>
      <c r="O146" s="276">
        <f>N146 / Y228</f>
        <v>6.2043813219183513E-4</v>
      </c>
      <c r="P146" s="129">
        <f t="shared" si="65"/>
        <v>-8679716.765646413</v>
      </c>
      <c r="Q146" s="286">
        <f>P146 / Y228*100</f>
        <v>-3.7281032472586109</v>
      </c>
      <c r="R146" s="130">
        <f t="shared" si="66"/>
        <v>-3.7281032472586109</v>
      </c>
      <c r="S146" s="286">
        <f t="shared" si="67"/>
        <v>0</v>
      </c>
      <c r="T146" s="121">
        <f t="shared" si="68"/>
        <v>0.01</v>
      </c>
      <c r="U146" s="121">
        <v>0</v>
      </c>
      <c r="V146" s="121">
        <v>1</v>
      </c>
      <c r="W146" s="128">
        <f t="shared" si="69"/>
        <v>6.2043813219183513E-4</v>
      </c>
      <c r="X146" s="128">
        <f t="shared" si="70"/>
        <v>0</v>
      </c>
      <c r="Y146" s="121"/>
      <c r="Z146" s="131">
        <f>_xll.BDH(C146,$Z$3,$D$1,$D$1)</f>
        <v>206.7</v>
      </c>
      <c r="AA146" s="131">
        <f t="shared" si="71"/>
        <v>1</v>
      </c>
      <c r="AB146" s="191">
        <f t="shared" si="72"/>
        <v>0.48379293662312534</v>
      </c>
      <c r="AC146" s="133">
        <v>-3720000</v>
      </c>
      <c r="AD146" s="134">
        <f>IF(D146 = D228,1,_xll.BDP(K146,$AD$3)*L146)</f>
        <v>0.876</v>
      </c>
      <c r="AE146" s="301">
        <f>AA146*AC146*T146/AD146 / AF228</f>
        <v>-1.817912773564368E-4</v>
      </c>
      <c r="AF146" s="136"/>
    </row>
    <row r="147" spans="1:32" s="118" customFormat="1" ht="12" customHeight="1" x14ac:dyDescent="0.2">
      <c r="A147" s="121"/>
      <c r="B147" s="121">
        <v>6110</v>
      </c>
      <c r="C147" s="121" t="s">
        <v>105</v>
      </c>
      <c r="D147" s="121" t="str">
        <f>_xll.BDP(C147,$D$3)</f>
        <v>GBp</v>
      </c>
      <c r="E147" s="121" t="s">
        <v>488</v>
      </c>
      <c r="F147" s="122">
        <f>_xll.BDP(C147,$F$3)</f>
        <v>144.15</v>
      </c>
      <c r="G147" s="122">
        <f>_xll.BDP(C147,$G$3)</f>
        <v>143.35</v>
      </c>
      <c r="H147" s="123">
        <f t="shared" si="62"/>
        <v>-0.80000000000001137</v>
      </c>
      <c r="I147" s="124">
        <f t="shared" si="63"/>
        <v>-0.55497745404093746</v>
      </c>
      <c r="J147" s="125">
        <v>-4487000</v>
      </c>
      <c r="K147" s="121" t="str">
        <f>CONCATENATE(D228,D147, " Curncy")</f>
        <v>EURGBp Curncy</v>
      </c>
      <c r="L147" s="121">
        <f>IF(D147 = D228,1,_xll.BDP(K147,$L$3))</f>
        <v>1</v>
      </c>
      <c r="M147" s="264">
        <f>IF(D147 = D228,1,_xll.BDP(K147,$M$3)*L147)</f>
        <v>0.87560000000000004</v>
      </c>
      <c r="N147" s="127">
        <f t="shared" si="64"/>
        <v>40995.888533577563</v>
      </c>
      <c r="O147" s="276">
        <f>N147 / Y228</f>
        <v>1.7608512961067823E-4</v>
      </c>
      <c r="P147" s="129">
        <f t="shared" si="65"/>
        <v>-7345950.7766103242</v>
      </c>
      <c r="Q147" s="286">
        <f>P147 / Y228*100</f>
        <v>-3.1552254162112949</v>
      </c>
      <c r="R147" s="130">
        <f t="shared" si="66"/>
        <v>-3.1552254162112949</v>
      </c>
      <c r="S147" s="286">
        <f t="shared" si="67"/>
        <v>0</v>
      </c>
      <c r="T147" s="121">
        <f t="shared" si="68"/>
        <v>0.01</v>
      </c>
      <c r="U147" s="121">
        <v>0</v>
      </c>
      <c r="V147" s="121">
        <v>1</v>
      </c>
      <c r="W147" s="128">
        <f t="shared" si="69"/>
        <v>1.7608512961067823E-4</v>
      </c>
      <c r="X147" s="128">
        <f t="shared" si="70"/>
        <v>0</v>
      </c>
      <c r="Y147" s="121"/>
      <c r="Z147" s="131">
        <f>_xll.BDH(C147,$Z$3,$D$1,$D$1)</f>
        <v>145.1</v>
      </c>
      <c r="AA147" s="131">
        <f t="shared" si="71"/>
        <v>-0.94999999999998863</v>
      </c>
      <c r="AB147" s="191">
        <f t="shared" si="72"/>
        <v>-0.65472088215023339</v>
      </c>
      <c r="AC147" s="133">
        <v>-4487000</v>
      </c>
      <c r="AD147" s="134">
        <f>IF(D147 = D228,1,_xll.BDP(K147,$AD$3)*L147)</f>
        <v>0.876</v>
      </c>
      <c r="AE147" s="301">
        <f>AA147*AC147*T147/AD147 / AF228</f>
        <v>2.0830983559768978E-4</v>
      </c>
      <c r="AF147" s="136"/>
    </row>
    <row r="148" spans="1:32" s="118" customFormat="1" ht="12" customHeight="1" x14ac:dyDescent="0.2">
      <c r="A148" s="121"/>
      <c r="B148" s="121">
        <v>24000</v>
      </c>
      <c r="C148" s="121" t="s">
        <v>102</v>
      </c>
      <c r="D148" s="121" t="str">
        <f>_xll.BDP(C148,$D$3)</f>
        <v>GBp</v>
      </c>
      <c r="E148" s="121" t="s">
        <v>489</v>
      </c>
      <c r="F148" s="122">
        <f>_xll.BDP(C148,$F$3)</f>
        <v>136.19999999999999</v>
      </c>
      <c r="G148" s="122">
        <f>_xll.BDP(C148,$G$3)</f>
        <v>136.5</v>
      </c>
      <c r="H148" s="123">
        <f t="shared" si="62"/>
        <v>0.30000000000001137</v>
      </c>
      <c r="I148" s="124">
        <f t="shared" si="63"/>
        <v>0.22026431718062509</v>
      </c>
      <c r="J148" s="125">
        <v>-3054000</v>
      </c>
      <c r="K148" s="121" t="str">
        <f>CONCATENATE(D228,D148, " Curncy")</f>
        <v>EURGBp Curncy</v>
      </c>
      <c r="L148" s="121">
        <f>IF(D148 = D228,1,_xll.BDP(K148,$L$3))</f>
        <v>1</v>
      </c>
      <c r="M148" s="264">
        <f>IF(D148 = D228,1,_xll.BDP(K148,$M$3)*L148)</f>
        <v>0.87560000000000004</v>
      </c>
      <c r="N148" s="127">
        <f t="shared" si="64"/>
        <v>-10463.682046597016</v>
      </c>
      <c r="O148" s="276">
        <f>N148 / Y228</f>
        <v>-4.4943502270254955E-5</v>
      </c>
      <c r="P148" s="129">
        <f t="shared" si="65"/>
        <v>-4760975.3312014621</v>
      </c>
      <c r="Q148" s="286">
        <f>P148 / Y228*100</f>
        <v>-2.0449293532965229</v>
      </c>
      <c r="R148" s="130">
        <f t="shared" si="66"/>
        <v>-2.0449293532965229</v>
      </c>
      <c r="S148" s="286">
        <f t="shared" si="67"/>
        <v>0</v>
      </c>
      <c r="T148" s="121">
        <f t="shared" si="68"/>
        <v>0.01</v>
      </c>
      <c r="U148" s="121">
        <v>0</v>
      </c>
      <c r="V148" s="121">
        <v>1</v>
      </c>
      <c r="W148" s="128">
        <f t="shared" si="69"/>
        <v>0</v>
      </c>
      <c r="X148" s="128">
        <f t="shared" si="70"/>
        <v>0</v>
      </c>
      <c r="Y148" s="121"/>
      <c r="Z148" s="131">
        <f>_xll.BDH(C148,$Z$3,$D$1,$D$1)</f>
        <v>134.9</v>
      </c>
      <c r="AA148" s="131">
        <f t="shared" si="71"/>
        <v>1.2999999999999829</v>
      </c>
      <c r="AB148" s="191">
        <f t="shared" si="72"/>
        <v>0.96367679762785985</v>
      </c>
      <c r="AC148" s="133">
        <v>-3054000</v>
      </c>
      <c r="AD148" s="134">
        <f>IF(D148 = D228,1,_xll.BDP(K148,$AD$3)*L148)</f>
        <v>0.876</v>
      </c>
      <c r="AE148" s="301">
        <f>AA148*AC148*T148/AD148 / AF228</f>
        <v>-1.9401820681734297E-4</v>
      </c>
      <c r="AF148" s="136"/>
    </row>
    <row r="149" spans="1:32" s="118" customFormat="1" ht="12" customHeight="1" x14ac:dyDescent="0.2">
      <c r="A149" s="121"/>
      <c r="B149" s="121">
        <v>10254</v>
      </c>
      <c r="C149" s="121" t="s">
        <v>101</v>
      </c>
      <c r="D149" s="121" t="str">
        <f>_xll.BDP(C149,$D$3)</f>
        <v>GBp</v>
      </c>
      <c r="E149" s="121" t="s">
        <v>490</v>
      </c>
      <c r="F149" s="122">
        <f>_xll.BDP(C149,$F$3)</f>
        <v>471.6</v>
      </c>
      <c r="G149" s="122">
        <f>_xll.BDP(C149,$G$3)</f>
        <v>468.4</v>
      </c>
      <c r="H149" s="123">
        <f t="shared" si="62"/>
        <v>-3.2000000000000455</v>
      </c>
      <c r="I149" s="124">
        <f t="shared" si="63"/>
        <v>-0.67854113655641335</v>
      </c>
      <c r="J149" s="125">
        <v>-420000</v>
      </c>
      <c r="K149" s="121" t="str">
        <f>CONCATENATE(D228,D149, " Curncy")</f>
        <v>EURGBp Curncy</v>
      </c>
      <c r="L149" s="121">
        <f>IF(D149 = D228,1,_xll.BDP(K149,$L$3))</f>
        <v>1</v>
      </c>
      <c r="M149" s="264">
        <f>IF(D149 = D228,1,_xll.BDP(K149,$M$3)*L149)</f>
        <v>0.87560000000000004</v>
      </c>
      <c r="N149" s="127">
        <f t="shared" si="64"/>
        <v>15349.474645957276</v>
      </c>
      <c r="O149" s="276">
        <f>N149 / Y228</f>
        <v>6.5928909682625231E-5</v>
      </c>
      <c r="P149" s="129">
        <f t="shared" si="65"/>
        <v>-2246779.3513019644</v>
      </c>
      <c r="Q149" s="286">
        <f>P149 / Y228*100</f>
        <v>-0.96503441547941304</v>
      </c>
      <c r="R149" s="130">
        <f t="shared" si="66"/>
        <v>-0.96503441547941304</v>
      </c>
      <c r="S149" s="286">
        <f t="shared" si="67"/>
        <v>0</v>
      </c>
      <c r="T149" s="121">
        <f t="shared" si="68"/>
        <v>0.01</v>
      </c>
      <c r="U149" s="121">
        <v>0</v>
      </c>
      <c r="V149" s="121">
        <v>1</v>
      </c>
      <c r="W149" s="128">
        <f t="shared" si="69"/>
        <v>6.5928909682625231E-5</v>
      </c>
      <c r="X149" s="128">
        <f t="shared" si="70"/>
        <v>0</v>
      </c>
      <c r="Y149" s="121"/>
      <c r="Z149" s="131">
        <f>_xll.BDH(C149,$Z$3,$D$1,$D$1)</f>
        <v>476.5</v>
      </c>
      <c r="AA149" s="131">
        <f t="shared" si="71"/>
        <v>-4.8999999999999773</v>
      </c>
      <c r="AB149" s="191">
        <f t="shared" si="72"/>
        <v>-1.0283315844700898</v>
      </c>
      <c r="AC149" s="133">
        <v>-420000</v>
      </c>
      <c r="AD149" s="134">
        <f>IF(D149 = D228,1,_xll.BDP(K149,$AD$3)*L149)</f>
        <v>0.876</v>
      </c>
      <c r="AE149" s="301">
        <f>AA149*AC149*T149/AD149 / AF228</f>
        <v>1.0057162602138311E-4</v>
      </c>
      <c r="AF149" s="136"/>
    </row>
    <row r="150" spans="1:32" s="118" customFormat="1" ht="12" customHeight="1" x14ac:dyDescent="0.2">
      <c r="A150" s="121"/>
      <c r="B150" s="121">
        <v>778</v>
      </c>
      <c r="C150" s="121" t="s">
        <v>100</v>
      </c>
      <c r="D150" s="121" t="str">
        <f>_xll.BDP(C150,$D$3)</f>
        <v>GBp</v>
      </c>
      <c r="E150" s="121" t="s">
        <v>491</v>
      </c>
      <c r="F150" s="122">
        <f>_xll.BDP(C150,$F$3)</f>
        <v>580</v>
      </c>
      <c r="G150" s="122">
        <f>_xll.BDP(C150,$G$3)</f>
        <v>576</v>
      </c>
      <c r="H150" s="123">
        <f t="shared" si="62"/>
        <v>-4</v>
      </c>
      <c r="I150" s="124">
        <f t="shared" si="63"/>
        <v>-0.68965517241379315</v>
      </c>
      <c r="J150" s="125">
        <v>-2196000</v>
      </c>
      <c r="K150" s="121" t="str">
        <f>CONCATENATE(D228,D150, " Curncy")</f>
        <v>EURGBp Curncy</v>
      </c>
      <c r="L150" s="121">
        <f>IF(D150 = D228,1,_xll.BDP(K150,$L$3))</f>
        <v>1</v>
      </c>
      <c r="M150" s="264">
        <f>IF(D150 = D228,1,_xll.BDP(K150,$M$3)*L150)</f>
        <v>0.87560000000000004</v>
      </c>
      <c r="N150" s="127">
        <f t="shared" si="64"/>
        <v>100319.78072179077</v>
      </c>
      <c r="O150" s="276">
        <f>N150 / Y228</f>
        <v>4.3089251685429444E-4</v>
      </c>
      <c r="P150" s="129">
        <f t="shared" si="65"/>
        <v>-14446048.42393787</v>
      </c>
      <c r="Q150" s="286">
        <f>P150 / Y228*100</f>
        <v>-6.2048522427018398</v>
      </c>
      <c r="R150" s="130">
        <f t="shared" si="66"/>
        <v>-6.2048522427018398</v>
      </c>
      <c r="S150" s="286">
        <f t="shared" si="67"/>
        <v>0</v>
      </c>
      <c r="T150" s="121">
        <f t="shared" si="68"/>
        <v>0.01</v>
      </c>
      <c r="U150" s="121">
        <v>0</v>
      </c>
      <c r="V150" s="121">
        <v>1</v>
      </c>
      <c r="W150" s="128">
        <f t="shared" si="69"/>
        <v>4.3089251685429444E-4</v>
      </c>
      <c r="X150" s="128">
        <f t="shared" si="70"/>
        <v>0</v>
      </c>
      <c r="Y150" s="121"/>
      <c r="Z150" s="131">
        <f>_xll.BDH(C150,$Z$3,$D$1,$D$1)</f>
        <v>563</v>
      </c>
      <c r="AA150" s="131">
        <f t="shared" si="71"/>
        <v>17</v>
      </c>
      <c r="AB150" s="191">
        <f t="shared" si="72"/>
        <v>3.0195381882770871</v>
      </c>
      <c r="AC150" s="133">
        <v>-2196000</v>
      </c>
      <c r="AD150" s="134">
        <f>IF(D150 = D228,1,_xll.BDP(K150,$AD$3)*L150)</f>
        <v>0.876</v>
      </c>
      <c r="AE150" s="301">
        <f>AA150*AC150*T150/AD150 / AF228</f>
        <v>-1.8243634317931445E-3</v>
      </c>
      <c r="AF150" s="136"/>
    </row>
    <row r="151" spans="1:32" s="118" customFormat="1" ht="12" customHeight="1" x14ac:dyDescent="0.2">
      <c r="A151" s="121"/>
      <c r="B151" s="121">
        <v>11</v>
      </c>
      <c r="C151" s="121" t="s">
        <v>99</v>
      </c>
      <c r="D151" s="121" t="str">
        <f>_xll.BDP(C151,$D$3)</f>
        <v>GBp</v>
      </c>
      <c r="E151" s="121" t="s">
        <v>492</v>
      </c>
      <c r="F151" s="122">
        <f>_xll.BDP(C151,$F$3)</f>
        <v>87.2</v>
      </c>
      <c r="G151" s="122">
        <f>_xll.BDP(C151,$G$3)</f>
        <v>87.8</v>
      </c>
      <c r="H151" s="123">
        <f t="shared" si="62"/>
        <v>0.59999999999999432</v>
      </c>
      <c r="I151" s="124">
        <f t="shared" si="63"/>
        <v>0.68807339449540628</v>
      </c>
      <c r="J151" s="125">
        <v>-1559751</v>
      </c>
      <c r="K151" s="121" t="str">
        <f>CONCATENATE(D228,D151, " Curncy")</f>
        <v>EURGBp Curncy</v>
      </c>
      <c r="L151" s="121">
        <f>IF(D151 = D228,1,_xll.BDP(K151,$L$3))</f>
        <v>1</v>
      </c>
      <c r="M151" s="264">
        <f>IF(D151 = D228,1,_xll.BDP(K151,$M$3)*L151)</f>
        <v>0.87560000000000004</v>
      </c>
      <c r="N151" s="127">
        <f t="shared" si="64"/>
        <v>-10688.106441297296</v>
      </c>
      <c r="O151" s="276">
        <f>N151 / Y228</f>
        <v>-4.5907447681420512E-5</v>
      </c>
      <c r="P151" s="129">
        <f t="shared" si="65"/>
        <v>-1564026.2425765186</v>
      </c>
      <c r="Q151" s="286">
        <f>P151 / Y228*100</f>
        <v>-0.671778984404793</v>
      </c>
      <c r="R151" s="130">
        <f t="shared" si="66"/>
        <v>-0.671778984404793</v>
      </c>
      <c r="S151" s="286">
        <f t="shared" si="67"/>
        <v>0</v>
      </c>
      <c r="T151" s="121">
        <f t="shared" si="68"/>
        <v>0.01</v>
      </c>
      <c r="U151" s="121">
        <v>0</v>
      </c>
      <c r="V151" s="121">
        <v>1</v>
      </c>
      <c r="W151" s="128">
        <f t="shared" si="69"/>
        <v>0</v>
      </c>
      <c r="X151" s="128">
        <f t="shared" si="70"/>
        <v>0</v>
      </c>
      <c r="Y151" s="121"/>
      <c r="Z151" s="131">
        <f>_xll.BDH(C151,$Z$3,$D$1,$D$1)</f>
        <v>90.2</v>
      </c>
      <c r="AA151" s="131">
        <f t="shared" si="71"/>
        <v>-3</v>
      </c>
      <c r="AB151" s="191">
        <f t="shared" si="72"/>
        <v>-3.325942350332594</v>
      </c>
      <c r="AC151" s="133">
        <v>-1559751</v>
      </c>
      <c r="AD151" s="134">
        <f>IF(D151 = D228,1,_xll.BDP(K151,$AD$3)*L151)</f>
        <v>0.876</v>
      </c>
      <c r="AE151" s="301">
        <f>AA151*AC151*T151/AD151 / AF228</f>
        <v>2.2866865052256422E-4</v>
      </c>
      <c r="AF151" s="136"/>
    </row>
    <row r="152" spans="1:32" s="118" customFormat="1" ht="12" customHeight="1" x14ac:dyDescent="0.2">
      <c r="A152" s="121"/>
      <c r="B152" s="121">
        <v>3260</v>
      </c>
      <c r="C152" s="121" t="s">
        <v>98</v>
      </c>
      <c r="D152" s="121" t="str">
        <f>_xll.BDP(C152,$D$3)</f>
        <v>GBp</v>
      </c>
      <c r="E152" s="121" t="s">
        <v>493</v>
      </c>
      <c r="F152" s="122">
        <f>_xll.BDP(C152,$F$3)</f>
        <v>171.6</v>
      </c>
      <c r="G152" s="122">
        <f>_xll.BDP(C152,$G$3)</f>
        <v>169.85</v>
      </c>
      <c r="H152" s="123">
        <f t="shared" si="62"/>
        <v>-1.75</v>
      </c>
      <c r="I152" s="124">
        <f t="shared" si="63"/>
        <v>-1.0198135198135199</v>
      </c>
      <c r="J152" s="125">
        <v>4356000</v>
      </c>
      <c r="K152" s="121" t="str">
        <f>CONCATENATE(D228,D152, " Curncy")</f>
        <v>EURGBp Curncy</v>
      </c>
      <c r="L152" s="121">
        <f>IF(D152 = D228,1,_xll.BDP(K152,$L$3))</f>
        <v>1</v>
      </c>
      <c r="M152" s="264">
        <f>IF(D152 = D228,1,_xll.BDP(K152,$M$3)*L152)</f>
        <v>0.87560000000000004</v>
      </c>
      <c r="N152" s="127">
        <f t="shared" si="64"/>
        <v>-87060.30150753769</v>
      </c>
      <c r="O152" s="276">
        <f>N152 / Y228</f>
        <v>-3.7394053460613466E-4</v>
      </c>
      <c r="P152" s="129">
        <f t="shared" si="65"/>
        <v>8449824.1206030138</v>
      </c>
      <c r="Q152" s="286">
        <f>P152 / Y228*100</f>
        <v>3.6293599887343979</v>
      </c>
      <c r="R152" s="130">
        <f t="shared" si="66"/>
        <v>0</v>
      </c>
      <c r="S152" s="286">
        <f t="shared" si="67"/>
        <v>3.6293599887343979</v>
      </c>
      <c r="T152" s="121">
        <f t="shared" si="68"/>
        <v>0.01</v>
      </c>
      <c r="U152" s="121">
        <v>0</v>
      </c>
      <c r="V152" s="121">
        <v>1</v>
      </c>
      <c r="W152" s="128">
        <f t="shared" si="69"/>
        <v>0</v>
      </c>
      <c r="X152" s="128">
        <f t="shared" si="70"/>
        <v>0</v>
      </c>
      <c r="Y152" s="121"/>
      <c r="Z152" s="131">
        <f>_xll.BDH(C152,$Z$3,$D$1,$D$1)</f>
        <v>172.7</v>
      </c>
      <c r="AA152" s="131">
        <f t="shared" si="71"/>
        <v>-1.0999999999999943</v>
      </c>
      <c r="AB152" s="191">
        <f t="shared" si="72"/>
        <v>-0.63694267515923242</v>
      </c>
      <c r="AC152" s="133">
        <v>4356000</v>
      </c>
      <c r="AD152" s="134">
        <f>IF(D152 = D228,1,_xll.BDP(K152,$AD$3)*L152)</f>
        <v>0.876</v>
      </c>
      <c r="AE152" s="301">
        <f>AA152*AC152*T152/AD152 / AF228</f>
        <v>-2.3415889370459621E-4</v>
      </c>
      <c r="AF152" s="136"/>
    </row>
    <row r="153" spans="1:32" s="118" customFormat="1" ht="12" customHeight="1" x14ac:dyDescent="0.2">
      <c r="A153" s="121"/>
      <c r="B153" s="121">
        <v>24540</v>
      </c>
      <c r="C153" s="121" t="s">
        <v>1423</v>
      </c>
      <c r="D153" s="121" t="str">
        <f>_xll.BDP(C153,$D$3)</f>
        <v>GBp</v>
      </c>
      <c r="E153" s="121" t="s">
        <v>1424</v>
      </c>
      <c r="F153" s="122">
        <f>_xll.BDP(C153,$F$3)</f>
        <v>3514</v>
      </c>
      <c r="G153" s="122">
        <f>_xll.BDP(C153,$G$3)</f>
        <v>3540</v>
      </c>
      <c r="H153" s="123">
        <f t="shared" si="62"/>
        <v>26</v>
      </c>
      <c r="I153" s="124">
        <f t="shared" si="63"/>
        <v>0.73989755264655654</v>
      </c>
      <c r="J153" s="125">
        <v>-115000</v>
      </c>
      <c r="K153" s="121" t="str">
        <f>CONCATENATE(D228,D153, " Curncy")</f>
        <v>EURGBp Curncy</v>
      </c>
      <c r="L153" s="121">
        <f>IF(D153 = D228,1,_xll.BDP(K153,$L$3))</f>
        <v>1</v>
      </c>
      <c r="M153" s="264">
        <f>IF(D153 = D228,1,_xll.BDP(K153,$M$3)*L153)</f>
        <v>0.87560000000000004</v>
      </c>
      <c r="N153" s="127">
        <f t="shared" si="64"/>
        <v>-34148.012791228866</v>
      </c>
      <c r="O153" s="276">
        <f>N153 / Y228</f>
        <v>-1.4667220234452873E-4</v>
      </c>
      <c r="P153" s="129">
        <f t="shared" si="65"/>
        <v>-4649383.2800365463</v>
      </c>
      <c r="Q153" s="286">
        <f>P153 / Y228*100</f>
        <v>-1.9969984473062758</v>
      </c>
      <c r="R153" s="130">
        <f t="shared" si="66"/>
        <v>-1.9969984473062758</v>
      </c>
      <c r="S153" s="286">
        <f t="shared" si="67"/>
        <v>0</v>
      </c>
      <c r="T153" s="121">
        <f t="shared" si="68"/>
        <v>0.01</v>
      </c>
      <c r="U153" s="121">
        <v>0</v>
      </c>
      <c r="V153" s="121">
        <v>1</v>
      </c>
      <c r="W153" s="128">
        <f t="shared" si="69"/>
        <v>0</v>
      </c>
      <c r="X153" s="128">
        <f t="shared" si="70"/>
        <v>0</v>
      </c>
      <c r="Y153" s="121"/>
      <c r="Z153" s="131">
        <f>_xll.BDH(C153,$Z$3,$D$1,$D$1)</f>
        <v>3596</v>
      </c>
      <c r="AA153" s="131">
        <f t="shared" si="71"/>
        <v>-82</v>
      </c>
      <c r="AB153" s="191">
        <f t="shared" si="72"/>
        <v>-2.2803114571746388</v>
      </c>
      <c r="AC153" s="133">
        <v>-115000</v>
      </c>
      <c r="AD153" s="134">
        <f>IF(D153 = D228,1,_xll.BDP(K153,$AD$3)*L153)</f>
        <v>0.876</v>
      </c>
      <c r="AE153" s="301">
        <f>AA153*AC153*T153/AD153 / AF228</f>
        <v>4.6083111437397815E-4</v>
      </c>
      <c r="AF153" s="136"/>
    </row>
    <row r="154" spans="1:32" s="118" customFormat="1" ht="12" customHeight="1" x14ac:dyDescent="0.2">
      <c r="A154" s="121"/>
      <c r="B154" s="121">
        <v>6434</v>
      </c>
      <c r="C154" s="121" t="s">
        <v>1425</v>
      </c>
      <c r="D154" s="121" t="str">
        <f>_xll.BDP(C154,$D$3)</f>
        <v>GBp</v>
      </c>
      <c r="E154" s="121" t="s">
        <v>1426</v>
      </c>
      <c r="F154" s="122">
        <f>_xll.BDP(C154,$F$3)</f>
        <v>986.8</v>
      </c>
      <c r="G154" s="122">
        <f>_xll.BDP(C154,$G$3)</f>
        <v>989.8</v>
      </c>
      <c r="H154" s="123">
        <f t="shared" si="62"/>
        <v>3</v>
      </c>
      <c r="I154" s="124">
        <f t="shared" si="63"/>
        <v>0.3040129712201054</v>
      </c>
      <c r="J154" s="125">
        <v>-108000</v>
      </c>
      <c r="K154" s="121" t="str">
        <f>CONCATENATE(D228,D154, " Curncy")</f>
        <v>EURGBp Curncy</v>
      </c>
      <c r="L154" s="121">
        <f>IF(D154 = D228,1,_xll.BDP(K154,$L$3))</f>
        <v>1</v>
      </c>
      <c r="M154" s="264">
        <f>IF(D154 = D228,1,_xll.BDP(K154,$M$3)*L154)</f>
        <v>0.87560000000000004</v>
      </c>
      <c r="N154" s="127">
        <f t="shared" si="64"/>
        <v>-3700.3197807217907</v>
      </c>
      <c r="O154" s="276">
        <f>N154 / Y228</f>
        <v>-1.5893576441346928E-5</v>
      </c>
      <c r="P154" s="129">
        <f t="shared" si="65"/>
        <v>-1220858.8396528095</v>
      </c>
      <c r="Q154" s="286">
        <f>P154 / Y228*100</f>
        <v>-0.524382065388173</v>
      </c>
      <c r="R154" s="130">
        <f t="shared" si="66"/>
        <v>-0.524382065388173</v>
      </c>
      <c r="S154" s="286">
        <f t="shared" si="67"/>
        <v>0</v>
      </c>
      <c r="T154" s="121">
        <f t="shared" si="68"/>
        <v>0.01</v>
      </c>
      <c r="U154" s="121">
        <v>0</v>
      </c>
      <c r="V154" s="121">
        <v>1</v>
      </c>
      <c r="W154" s="128">
        <f t="shared" si="69"/>
        <v>0</v>
      </c>
      <c r="X154" s="128">
        <f t="shared" si="70"/>
        <v>0</v>
      </c>
      <c r="Y154" s="121"/>
      <c r="Z154" s="131">
        <f>_xll.BDH(C154,$Z$3,$D$1,$D$1)</f>
        <v>951.6</v>
      </c>
      <c r="AA154" s="131">
        <f t="shared" si="71"/>
        <v>35.199999999999932</v>
      </c>
      <c r="AB154" s="191">
        <f t="shared" si="72"/>
        <v>3.6990332072299217</v>
      </c>
      <c r="AC154" s="133">
        <v>-108000</v>
      </c>
      <c r="AD154" s="134">
        <f>IF(D154 = D228,1,_xll.BDP(K154,$AD$3)*L154)</f>
        <v>0.876</v>
      </c>
      <c r="AE154" s="301">
        <f>AA154*AC154*T154/AD154 / AF228</f>
        <v>-1.8577895698877116E-4</v>
      </c>
      <c r="AF154" s="136"/>
    </row>
    <row r="155" spans="1:32" s="118" customFormat="1" ht="12" customHeight="1" x14ac:dyDescent="0.2">
      <c r="A155" s="121"/>
      <c r="B155" s="121">
        <v>20120</v>
      </c>
      <c r="C155" s="121" t="s">
        <v>97</v>
      </c>
      <c r="D155" s="121" t="str">
        <f>_xll.BDP(C155,$D$3)</f>
        <v>GBp</v>
      </c>
      <c r="E155" s="121" t="s">
        <v>378</v>
      </c>
      <c r="F155" s="122">
        <f>_xll.BDP(C155,$F$3)</f>
        <v>179</v>
      </c>
      <c r="G155" s="122">
        <f>_xll.BDP(C155,$G$3)</f>
        <v>179</v>
      </c>
      <c r="H155" s="123">
        <f t="shared" si="62"/>
        <v>0</v>
      </c>
      <c r="I155" s="124">
        <f t="shared" si="63"/>
        <v>0</v>
      </c>
      <c r="J155" s="125">
        <v>1564000</v>
      </c>
      <c r="K155" s="121" t="str">
        <f>CONCATENATE(D228,D155, " Curncy")</f>
        <v>EURGBp Curncy</v>
      </c>
      <c r="L155" s="121">
        <f>IF(D155 = D228,1,_xll.BDP(K155,$L$3))</f>
        <v>1</v>
      </c>
      <c r="M155" s="264">
        <f>IF(D155 = D228,1,_xll.BDP(K155,$M$3)*L155)</f>
        <v>0.87560000000000004</v>
      </c>
      <c r="N155" s="127">
        <f t="shared" si="64"/>
        <v>0</v>
      </c>
      <c r="O155" s="276">
        <f>N155 / Y228</f>
        <v>0</v>
      </c>
      <c r="P155" s="129">
        <f t="shared" si="65"/>
        <v>3197304.7053449061</v>
      </c>
      <c r="Q155" s="286">
        <f>P155 / Y228*100</f>
        <v>1.3733031130289257</v>
      </c>
      <c r="R155" s="130">
        <f t="shared" si="66"/>
        <v>0</v>
      </c>
      <c r="S155" s="286">
        <f t="shared" si="67"/>
        <v>1.3733031130289257</v>
      </c>
      <c r="T155" s="121">
        <f t="shared" si="68"/>
        <v>0.01</v>
      </c>
      <c r="U155" s="121">
        <v>0</v>
      </c>
      <c r="V155" s="121">
        <v>1</v>
      </c>
      <c r="W155" s="128">
        <f t="shared" si="69"/>
        <v>0</v>
      </c>
      <c r="X155" s="128">
        <f t="shared" si="70"/>
        <v>0</v>
      </c>
      <c r="Y155" s="121"/>
      <c r="Z155" s="131">
        <f>_xll.BDH(C155,$Z$3,$D$1,$D$1)</f>
        <v>178.5</v>
      </c>
      <c r="AA155" s="131">
        <f t="shared" si="71"/>
        <v>0.5</v>
      </c>
      <c r="AB155" s="191">
        <f t="shared" si="72"/>
        <v>0.28011204481792717</v>
      </c>
      <c r="AC155" s="133">
        <v>1564000</v>
      </c>
      <c r="AD155" s="134">
        <f>IF(D155 = D228,1,_xll.BDP(K155,$AD$3)*L155)</f>
        <v>0.876</v>
      </c>
      <c r="AE155" s="301">
        <f>AA155*AC155*T155/AD155 / AF228</f>
        <v>3.8215263143207954E-5</v>
      </c>
      <c r="AF155" s="136"/>
    </row>
    <row r="156" spans="1:32" s="118" customFormat="1" ht="12" customHeight="1" x14ac:dyDescent="0.2">
      <c r="A156" s="121"/>
      <c r="B156" s="121">
        <v>19483</v>
      </c>
      <c r="C156" s="121"/>
      <c r="D156" s="121" t="s">
        <v>83</v>
      </c>
      <c r="E156" s="121" t="s">
        <v>1427</v>
      </c>
      <c r="F156" s="122">
        <v>51.75</v>
      </c>
      <c r="G156" s="122">
        <v>51.75</v>
      </c>
      <c r="H156" s="123">
        <f t="shared" si="62"/>
        <v>0</v>
      </c>
      <c r="I156" s="124">
        <f t="shared" si="63"/>
        <v>0</v>
      </c>
      <c r="J156" s="125">
        <v>89270</v>
      </c>
      <c r="K156" s="121" t="str">
        <f>CONCATENATE(D228,D156, " Curncy")</f>
        <v>EURGBP Curncy</v>
      </c>
      <c r="L156" s="121">
        <f>IF(D156 = D228,1,_xll.BDP(K156,$L$3))</f>
        <v>1</v>
      </c>
      <c r="M156" s="264">
        <f>IF(D156 = D228,1,_xll.BDP(K156,$M$3)*L156)</f>
        <v>0.87560000000000004</v>
      </c>
      <c r="N156" s="127">
        <f t="shared" si="64"/>
        <v>0</v>
      </c>
      <c r="O156" s="276">
        <f>N156 / Y228</f>
        <v>0</v>
      </c>
      <c r="P156" s="129">
        <f t="shared" si="65"/>
        <v>5276064.9840109637</v>
      </c>
      <c r="Q156" s="286">
        <f>P156 / Y228*100</f>
        <v>2.2661701448012446</v>
      </c>
      <c r="R156" s="130">
        <f t="shared" si="66"/>
        <v>0</v>
      </c>
      <c r="S156" s="286">
        <f t="shared" si="67"/>
        <v>2.2661701448012446</v>
      </c>
      <c r="T156" s="121">
        <f t="shared" si="68"/>
        <v>1</v>
      </c>
      <c r="U156" s="121">
        <v>1</v>
      </c>
      <c r="V156" s="121">
        <v>1</v>
      </c>
      <c r="W156" s="128">
        <f t="shared" si="69"/>
        <v>0</v>
      </c>
      <c r="X156" s="128">
        <f t="shared" si="70"/>
        <v>0</v>
      </c>
      <c r="Y156" s="121"/>
      <c r="Z156" s="131">
        <v>51.75</v>
      </c>
      <c r="AA156" s="131">
        <f t="shared" si="71"/>
        <v>0</v>
      </c>
      <c r="AB156" s="191">
        <f t="shared" si="72"/>
        <v>0</v>
      </c>
      <c r="AC156" s="133">
        <v>89270</v>
      </c>
      <c r="AD156" s="134">
        <f>IF(D156 = D228,1,_xll.BDP(K156,$AD$3)*L156)</f>
        <v>0.876</v>
      </c>
      <c r="AE156" s="301">
        <f>AA156*AC156*T156/AD156 / AF228</f>
        <v>0</v>
      </c>
      <c r="AF156" s="136"/>
    </row>
    <row r="157" spans="1:32" s="118" customFormat="1" ht="12" customHeight="1" x14ac:dyDescent="0.2">
      <c r="A157" s="121"/>
      <c r="B157" s="121">
        <v>6000</v>
      </c>
      <c r="C157" s="121" t="s">
        <v>94</v>
      </c>
      <c r="D157" s="121" t="str">
        <f>_xll.BDP(C157,$D$3)</f>
        <v>GBp</v>
      </c>
      <c r="E157" s="121" t="s">
        <v>494</v>
      </c>
      <c r="F157" s="122">
        <f>_xll.BDP(C157,$F$3)</f>
        <v>749</v>
      </c>
      <c r="G157" s="122">
        <f>_xll.BDP(C157,$G$3)</f>
        <v>744.8</v>
      </c>
      <c r="H157" s="123">
        <f t="shared" si="62"/>
        <v>-4.2000000000000455</v>
      </c>
      <c r="I157" s="124">
        <f t="shared" si="63"/>
        <v>-0.56074766355140793</v>
      </c>
      <c r="J157" s="125">
        <v>-233000</v>
      </c>
      <c r="K157" s="121" t="str">
        <f>CONCATENATE(D228,D157, " Curncy")</f>
        <v>EURGBp Curncy</v>
      </c>
      <c r="L157" s="121">
        <f>IF(D157 = D228,1,_xll.BDP(K157,$L$3))</f>
        <v>1</v>
      </c>
      <c r="M157" s="264">
        <f>IF(D157 = D228,1,_xll.BDP(K157,$M$3)*L157)</f>
        <v>0.87560000000000004</v>
      </c>
      <c r="N157" s="127">
        <f t="shared" si="64"/>
        <v>11176.336226587602</v>
      </c>
      <c r="O157" s="276">
        <f>N157 / Y228</f>
        <v>4.8004487362661326E-5</v>
      </c>
      <c r="P157" s="129">
        <f t="shared" si="65"/>
        <v>-1981936.9575148469</v>
      </c>
      <c r="Q157" s="286">
        <f>P157 / Y228*100</f>
        <v>-0.85127957589785175</v>
      </c>
      <c r="R157" s="130">
        <f t="shared" si="66"/>
        <v>-0.85127957589785175</v>
      </c>
      <c r="S157" s="286">
        <f t="shared" si="67"/>
        <v>0</v>
      </c>
      <c r="T157" s="121">
        <f t="shared" si="68"/>
        <v>0.01</v>
      </c>
      <c r="U157" s="121">
        <v>0</v>
      </c>
      <c r="V157" s="121">
        <v>1</v>
      </c>
      <c r="W157" s="128">
        <f t="shared" si="69"/>
        <v>4.8004487362661326E-5</v>
      </c>
      <c r="X157" s="128">
        <f t="shared" si="70"/>
        <v>0</v>
      </c>
      <c r="Y157" s="121"/>
      <c r="Z157" s="131">
        <f>_xll.BDH(C157,$Z$3,$D$1,$D$1)</f>
        <v>757</v>
      </c>
      <c r="AA157" s="131">
        <f t="shared" si="71"/>
        <v>-8</v>
      </c>
      <c r="AB157" s="191">
        <f t="shared" si="72"/>
        <v>-1.0568031704095113</v>
      </c>
      <c r="AC157" s="133">
        <v>-233000</v>
      </c>
      <c r="AD157" s="134">
        <f>IF(D157 = D228,1,_xll.BDP(K157,$AD$3)*L157)</f>
        <v>0.876</v>
      </c>
      <c r="AE157" s="301">
        <f>AA157*AC157*T157/AD157 / AF228</f>
        <v>9.1091113169999507E-5</v>
      </c>
      <c r="AF157" s="136"/>
    </row>
    <row r="158" spans="1:32" s="118" customFormat="1" ht="12" customHeight="1" x14ac:dyDescent="0.2">
      <c r="A158" s="121"/>
      <c r="B158" s="121">
        <v>3404</v>
      </c>
      <c r="C158" s="121" t="s">
        <v>93</v>
      </c>
      <c r="D158" s="121" t="str">
        <f>_xll.BDP(C158,$D$3)</f>
        <v>GBp</v>
      </c>
      <c r="E158" s="121" t="s">
        <v>377</v>
      </c>
      <c r="F158" s="122">
        <f>_xll.BDP(C158,$F$3)</f>
        <v>23.2</v>
      </c>
      <c r="G158" s="122">
        <f>_xll.BDP(C158,$G$3)</f>
        <v>23.25</v>
      </c>
      <c r="H158" s="123">
        <f t="shared" si="62"/>
        <v>5.0000000000000711E-2</v>
      </c>
      <c r="I158" s="124">
        <f t="shared" si="63"/>
        <v>0.21551724137931341</v>
      </c>
      <c r="J158" s="125">
        <v>43160000</v>
      </c>
      <c r="K158" s="121" t="str">
        <f>CONCATENATE(D228,D158, " Curncy")</f>
        <v>EURGBp Curncy</v>
      </c>
      <c r="L158" s="121">
        <f>IF(D158 = D228,1,_xll.BDP(K158,$L$3))</f>
        <v>1</v>
      </c>
      <c r="M158" s="264">
        <f>IF(D158 = D228,1,_xll.BDP(K158,$M$3)*L158)</f>
        <v>0.87560000000000004</v>
      </c>
      <c r="N158" s="127">
        <f t="shared" si="64"/>
        <v>24645.95705801771</v>
      </c>
      <c r="O158" s="276">
        <f>N158 / Y228</f>
        <v>1.0585906777909616E-4</v>
      </c>
      <c r="P158" s="129">
        <f t="shared" si="65"/>
        <v>11460370.031978071</v>
      </c>
      <c r="Q158" s="286">
        <f>P158 / Y228*100</f>
        <v>4.9224466517279009</v>
      </c>
      <c r="R158" s="130">
        <f t="shared" si="66"/>
        <v>0</v>
      </c>
      <c r="S158" s="286">
        <f t="shared" si="67"/>
        <v>4.9224466517279009</v>
      </c>
      <c r="T158" s="121">
        <f t="shared" si="68"/>
        <v>0.01</v>
      </c>
      <c r="U158" s="121">
        <v>0</v>
      </c>
      <c r="V158" s="121">
        <v>1</v>
      </c>
      <c r="W158" s="128">
        <f t="shared" si="69"/>
        <v>0</v>
      </c>
      <c r="X158" s="128">
        <f t="shared" si="70"/>
        <v>1.0585906777909616E-4</v>
      </c>
      <c r="Y158" s="121"/>
      <c r="Z158" s="131">
        <f>_xll.BDH(C158,$Z$3,$D$1,$D$1)</f>
        <v>24.4</v>
      </c>
      <c r="AA158" s="131">
        <f t="shared" si="71"/>
        <v>-1.1999999999999993</v>
      </c>
      <c r="AB158" s="191">
        <f t="shared" si="72"/>
        <v>-4.9180327868852434</v>
      </c>
      <c r="AC158" s="133">
        <v>43160000</v>
      </c>
      <c r="AD158" s="134">
        <f>IF(D158 = D228,1,_xll.BDP(K158,$AD$3)*L158)</f>
        <v>0.876</v>
      </c>
      <c r="AE158" s="301">
        <f>AA158*AC158*T158/AD158 / AF228</f>
        <v>-2.5310037195818732E-3</v>
      </c>
      <c r="AF158" s="136"/>
    </row>
    <row r="159" spans="1:32" s="118" customFormat="1" ht="12" customHeight="1" x14ac:dyDescent="0.2">
      <c r="A159" s="227"/>
      <c r="B159" s="227">
        <v>19183</v>
      </c>
      <c r="C159" s="227" t="s">
        <v>1537</v>
      </c>
      <c r="D159" s="227" t="str">
        <f>_xll.BDP(C159,$D$3)</f>
        <v>GBp</v>
      </c>
      <c r="E159" s="227" t="s">
        <v>1538</v>
      </c>
      <c r="F159" s="229">
        <f>_xll.BDP(C159,$F$3)</f>
        <v>1140</v>
      </c>
      <c r="G159" s="229">
        <f>_xll.BDP(C159,$G$3)</f>
        <v>1156</v>
      </c>
      <c r="H159" s="230">
        <f>IF(OR(OR(G159="#N/A N/A",G159="#N/A Real Time"),OR(F159="#N/A N/A",F159="#N/A Real Time")),0,  G159 - F159)</f>
        <v>16</v>
      </c>
      <c r="I159" s="231">
        <f>IF(OR(F159=0,F159="#N/A N/A"),0,H159 / F159*100)</f>
        <v>1.4035087719298245</v>
      </c>
      <c r="J159" s="232">
        <v>36000</v>
      </c>
      <c r="K159" s="227" t="str">
        <f>CONCATENATE(D228,D159, " Curncy")</f>
        <v>EURGBp Curncy</v>
      </c>
      <c r="L159" s="227">
        <f>IF(D159 = D228,1,_xll.BDP(K159,$L$3))</f>
        <v>1</v>
      </c>
      <c r="M159" s="267">
        <f>IF(D159 = D228,1,_xll.BDP(K159,$M$3)*L159)</f>
        <v>0.87560000000000004</v>
      </c>
      <c r="N159" s="233">
        <f>H159*J159*T159/M159</f>
        <v>6578.346276838739</v>
      </c>
      <c r="O159" s="279">
        <f>N159 / Y228</f>
        <v>2.825524700683898E-5</v>
      </c>
      <c r="P159" s="235">
        <f>IF(J159=0,0,G159*J159*T159/M159)</f>
        <v>475285.51850159885</v>
      </c>
      <c r="Q159" s="291">
        <f>P159 / Y228*100</f>
        <v>0.20414415962441163</v>
      </c>
      <c r="R159" s="236">
        <f>IF(Q159&lt;0,Q159,0)</f>
        <v>0</v>
      </c>
      <c r="S159" s="291">
        <f>IF(Q159&gt;0,Q159,0)</f>
        <v>0.20414415962441163</v>
      </c>
      <c r="T159" s="227">
        <f>IF(EXACT(D159,UPPER(D159)),1,0.01)/V159</f>
        <v>0.01</v>
      </c>
      <c r="U159" s="227">
        <v>0</v>
      </c>
      <c r="V159" s="227">
        <v>1</v>
      </c>
      <c r="W159" s="234">
        <f>IF(AND(Q159&lt;0,O159&gt;0),O159,0)</f>
        <v>0</v>
      </c>
      <c r="X159" s="234">
        <f>IF(AND(Q159&gt;0,O159&gt;0),O159,0)</f>
        <v>2.825524700683898E-5</v>
      </c>
      <c r="Y159" s="227"/>
      <c r="Z159" s="238">
        <f>_xll.BDH(C159,$Z$3,$D$1,$D$1)</f>
        <v>1119</v>
      </c>
      <c r="AA159" s="238">
        <f>IF(OR(OR(F159="#N/A N/A",F159="#N/A Real Time"),OR(Z159="#N/A N/A",Z159="#N/A Real Time")),0,  F159 - Z159)</f>
        <v>21</v>
      </c>
      <c r="AB159" s="239">
        <f>IF(OR(Z159=0,Z159="#N/A N/A"),0,AA159 / Z159*100)</f>
        <v>1.8766756032171581</v>
      </c>
      <c r="AC159" s="240">
        <v>0</v>
      </c>
      <c r="AD159" s="241">
        <f>IF(D159 = D228,1,_xll.BDP(K159,$AD$3)*L159)</f>
        <v>0.876</v>
      </c>
      <c r="AE159" s="304">
        <f>AA159*AC159*T159/AD159 / AF228</f>
        <v>0</v>
      </c>
      <c r="AF159" s="259"/>
    </row>
    <row r="160" spans="1:32" s="118" customFormat="1" ht="12" customHeight="1" x14ac:dyDescent="0.2">
      <c r="A160" s="121"/>
      <c r="B160" s="121">
        <v>6343</v>
      </c>
      <c r="C160" s="121" t="s">
        <v>91</v>
      </c>
      <c r="D160" s="121" t="str">
        <f>_xll.BDP(C160,$D$3)</f>
        <v>GBp</v>
      </c>
      <c r="E160" s="121" t="s">
        <v>495</v>
      </c>
      <c r="F160" s="122">
        <f>_xll.BDP(C160,$F$3)</f>
        <v>5882</v>
      </c>
      <c r="G160" s="122">
        <f>_xll.BDP(C160,$G$3)</f>
        <v>5940</v>
      </c>
      <c r="H160" s="123">
        <f t="shared" si="62"/>
        <v>58</v>
      </c>
      <c r="I160" s="124">
        <f t="shared" si="63"/>
        <v>0.98605916354981304</v>
      </c>
      <c r="J160" s="125">
        <v>113000</v>
      </c>
      <c r="K160" s="121" t="str">
        <f>CONCATENATE(D228,D160, " Curncy")</f>
        <v>EURGBp Curncy</v>
      </c>
      <c r="L160" s="121">
        <f>IF(D160 = D228,1,_xll.BDP(K160,$L$3))</f>
        <v>1</v>
      </c>
      <c r="M160" s="264">
        <f>IF(D160 = D228,1,_xll.BDP(K160,$M$3)*L160)</f>
        <v>0.87560000000000004</v>
      </c>
      <c r="N160" s="127">
        <f t="shared" si="64"/>
        <v>74851.530379168573</v>
      </c>
      <c r="O160" s="276">
        <f>N160 / Y228</f>
        <v>3.2150154319934496E-4</v>
      </c>
      <c r="P160" s="129">
        <f t="shared" si="65"/>
        <v>7665829.1457286431</v>
      </c>
      <c r="Q160" s="286">
        <f>P160 / Y228*100</f>
        <v>3.292619252765705</v>
      </c>
      <c r="R160" s="130">
        <f t="shared" si="66"/>
        <v>0</v>
      </c>
      <c r="S160" s="286">
        <f t="shared" si="67"/>
        <v>3.292619252765705</v>
      </c>
      <c r="T160" s="121">
        <f t="shared" si="68"/>
        <v>0.01</v>
      </c>
      <c r="U160" s="121">
        <v>0</v>
      </c>
      <c r="V160" s="121">
        <v>1</v>
      </c>
      <c r="W160" s="128">
        <f t="shared" si="69"/>
        <v>0</v>
      </c>
      <c r="X160" s="128">
        <f t="shared" si="70"/>
        <v>3.2150154319934496E-4</v>
      </c>
      <c r="Y160" s="121"/>
      <c r="Z160" s="131">
        <f>_xll.BDH(C160,$Z$3,$D$1,$D$1)</f>
        <v>5916</v>
      </c>
      <c r="AA160" s="131">
        <f t="shared" si="71"/>
        <v>-34</v>
      </c>
      <c r="AB160" s="191">
        <f t="shared" si="72"/>
        <v>-0.57471264367816088</v>
      </c>
      <c r="AC160" s="133">
        <v>113000</v>
      </c>
      <c r="AD160" s="134">
        <f>IF(D160 = D228,1,_xll.BDP(K160,$AD$3)*L160)</f>
        <v>0.876</v>
      </c>
      <c r="AE160" s="301">
        <f>AA160*AC160*T160/AD160 / AF228</f>
        <v>-1.8775324935576079E-4</v>
      </c>
      <c r="AF160" s="136"/>
    </row>
    <row r="161" spans="1:32" s="118" customFormat="1" ht="12" customHeight="1" x14ac:dyDescent="0.2">
      <c r="A161" s="121"/>
      <c r="B161" s="121">
        <v>27991</v>
      </c>
      <c r="C161" s="121" t="s">
        <v>1429</v>
      </c>
      <c r="D161" s="121" t="str">
        <f>_xll.BDP(C161,$D$3)</f>
        <v>GBp</v>
      </c>
      <c r="E161" s="121" t="s">
        <v>1430</v>
      </c>
      <c r="F161" s="122">
        <f>_xll.BDP(C161,$F$3)</f>
        <v>253.8</v>
      </c>
      <c r="G161" s="122">
        <f>_xll.BDP(C161,$G$3)</f>
        <v>257.2</v>
      </c>
      <c r="H161" s="123">
        <f t="shared" si="62"/>
        <v>3.3999999999999773</v>
      </c>
      <c r="I161" s="124">
        <f t="shared" si="63"/>
        <v>1.3396375098502669</v>
      </c>
      <c r="J161" s="125">
        <v>-543000</v>
      </c>
      <c r="K161" s="121" t="str">
        <f>CONCATENATE(D228,D161, " Curncy")</f>
        <v>EURGBp Curncy</v>
      </c>
      <c r="L161" s="121">
        <f>IF(D161 = D228,1,_xll.BDP(K161,$L$3))</f>
        <v>1</v>
      </c>
      <c r="M161" s="264">
        <f>IF(D161 = D228,1,_xll.BDP(K161,$M$3)*L161)</f>
        <v>0.87560000000000004</v>
      </c>
      <c r="N161" s="127">
        <f t="shared" si="64"/>
        <v>-21084.970306075691</v>
      </c>
      <c r="O161" s="276">
        <f>N161 / Y228</f>
        <v>-9.0563953166711419E-5</v>
      </c>
      <c r="P161" s="129">
        <f t="shared" si="65"/>
        <v>-1595015.9890360895</v>
      </c>
      <c r="Q161" s="286">
        <f>P161 / Y228*100</f>
        <v>-0.68508966924936265</v>
      </c>
      <c r="R161" s="130">
        <f t="shared" si="66"/>
        <v>-0.68508966924936265</v>
      </c>
      <c r="S161" s="286">
        <f t="shared" si="67"/>
        <v>0</v>
      </c>
      <c r="T161" s="121">
        <f t="shared" si="68"/>
        <v>0.01</v>
      </c>
      <c r="U161" s="121">
        <v>0</v>
      </c>
      <c r="V161" s="121">
        <v>1</v>
      </c>
      <c r="W161" s="128">
        <f t="shared" si="69"/>
        <v>0</v>
      </c>
      <c r="X161" s="128">
        <f t="shared" si="70"/>
        <v>0</v>
      </c>
      <c r="Y161" s="121"/>
      <c r="Z161" s="131">
        <f>_xll.BDH(C161,$Z$3,$D$1,$D$1)</f>
        <v>251.4</v>
      </c>
      <c r="AA161" s="131">
        <f t="shared" si="71"/>
        <v>2.4000000000000057</v>
      </c>
      <c r="AB161" s="191">
        <f t="shared" si="72"/>
        <v>0.95465393794749631</v>
      </c>
      <c r="AC161" s="133">
        <v>-543000</v>
      </c>
      <c r="AD161" s="134">
        <f>IF(D161 = D228,1,_xll.BDP(K161,$AD$3)*L161)</f>
        <v>0.876</v>
      </c>
      <c r="AE161" s="301">
        <f>AA161*AC161*T161/AD161 / AF228</f>
        <v>-6.3685589422287356E-5</v>
      </c>
      <c r="AF161" s="136"/>
    </row>
    <row r="162" spans="1:32" s="118" customFormat="1" ht="12" customHeight="1" x14ac:dyDescent="0.2">
      <c r="A162" s="121"/>
      <c r="B162" s="121">
        <v>679</v>
      </c>
      <c r="C162" s="121" t="s">
        <v>0</v>
      </c>
      <c r="D162" s="121" t="str">
        <f>_xll.BDP(C162,$D$3)</f>
        <v>GBp</v>
      </c>
      <c r="E162" s="121" t="s">
        <v>376</v>
      </c>
      <c r="F162" s="122">
        <f>_xll.BDP(C162,$F$3)</f>
        <v>1297.5</v>
      </c>
      <c r="G162" s="122">
        <f>_xll.BDP(C162,$G$3)</f>
        <v>1311</v>
      </c>
      <c r="H162" s="123">
        <f t="shared" si="62"/>
        <v>13.5</v>
      </c>
      <c r="I162" s="124">
        <f t="shared" si="63"/>
        <v>1.0404624277456647</v>
      </c>
      <c r="J162" s="125">
        <v>888000</v>
      </c>
      <c r="K162" s="121" t="str">
        <f>CONCATENATE(D228,D162, " Curncy")</f>
        <v>EURGBp Curncy</v>
      </c>
      <c r="L162" s="121">
        <f>IF(D162 = D228,1,_xll.BDP(K162,$L$3))</f>
        <v>1</v>
      </c>
      <c r="M162" s="264">
        <f>IF(D162 = D228,1,_xll.BDP(K162,$M$3)*L162)</f>
        <v>0.87560000000000004</v>
      </c>
      <c r="N162" s="127">
        <f t="shared" si="64"/>
        <v>136911.83188670626</v>
      </c>
      <c r="O162" s="276">
        <f>N162 / Y228</f>
        <v>5.8806232832983628E-4</v>
      </c>
      <c r="P162" s="129">
        <f t="shared" si="65"/>
        <v>13295660.118775696</v>
      </c>
      <c r="Q162" s="286">
        <f>P162 / Y228*100</f>
        <v>5.7107386106697433</v>
      </c>
      <c r="R162" s="130">
        <f t="shared" si="66"/>
        <v>0</v>
      </c>
      <c r="S162" s="286">
        <f t="shared" si="67"/>
        <v>5.7107386106697433</v>
      </c>
      <c r="T162" s="121">
        <f t="shared" si="68"/>
        <v>0.01</v>
      </c>
      <c r="U162" s="121">
        <v>0</v>
      </c>
      <c r="V162" s="121">
        <v>1</v>
      </c>
      <c r="W162" s="128">
        <f t="shared" si="69"/>
        <v>0</v>
      </c>
      <c r="X162" s="128">
        <f t="shared" si="70"/>
        <v>5.8806232832983628E-4</v>
      </c>
      <c r="Y162" s="121"/>
      <c r="Z162" s="131">
        <f>_xll.BDH(C162,$Z$3,$D$1,$D$1)</f>
        <v>1316</v>
      </c>
      <c r="AA162" s="131">
        <f t="shared" si="71"/>
        <v>-18.5</v>
      </c>
      <c r="AB162" s="191">
        <f t="shared" si="72"/>
        <v>-1.405775075987842</v>
      </c>
      <c r="AC162" s="133">
        <v>888000</v>
      </c>
      <c r="AD162" s="134">
        <f>IF(D162 = D228,1,_xll.BDP(K162,$AD$3)*L162)</f>
        <v>0.876</v>
      </c>
      <c r="AE162" s="301">
        <f>AA162*AC162*T162/AD162 / AF228</f>
        <v>-8.0281373774503855E-4</v>
      </c>
      <c r="AF162" s="136"/>
    </row>
    <row r="163" spans="1:32" s="118" customFormat="1" ht="12" customHeight="1" x14ac:dyDescent="0.2">
      <c r="A163" s="121"/>
      <c r="B163" s="121">
        <v>6508</v>
      </c>
      <c r="C163" s="121" t="s">
        <v>81</v>
      </c>
      <c r="D163" s="121" t="str">
        <f>_xll.BDP(C163,$D$3)</f>
        <v>GBp</v>
      </c>
      <c r="E163" s="121" t="s">
        <v>498</v>
      </c>
      <c r="F163" s="122">
        <f>_xll.BDP(C163,$F$3)</f>
        <v>115.8</v>
      </c>
      <c r="G163" s="122">
        <f>_xll.BDP(C163,$G$3)</f>
        <v>112.3</v>
      </c>
      <c r="H163" s="123">
        <f t="shared" si="62"/>
        <v>-3.5</v>
      </c>
      <c r="I163" s="124">
        <f t="shared" si="63"/>
        <v>-3.0224525043177892</v>
      </c>
      <c r="J163" s="125">
        <v>-2164000</v>
      </c>
      <c r="K163" s="121" t="str">
        <f>CONCATENATE(D228,D163, " Curncy")</f>
        <v>EURGBp Curncy</v>
      </c>
      <c r="L163" s="121">
        <f>IF(D163 = D228,1,_xll.BDP(K163,$L$3))</f>
        <v>1</v>
      </c>
      <c r="M163" s="264">
        <f>IF(D163 = D228,1,_xll.BDP(K163,$M$3)*L163)</f>
        <v>0.87560000000000004</v>
      </c>
      <c r="N163" s="127">
        <f t="shared" si="64"/>
        <v>86500.685244403838</v>
      </c>
      <c r="O163" s="276">
        <f>N163 / Y228</f>
        <v>3.7153687644062228E-4</v>
      </c>
      <c r="P163" s="129">
        <f t="shared" si="65"/>
        <v>-2775436.2722704429</v>
      </c>
      <c r="Q163" s="286">
        <f>P163 / Y228*100</f>
        <v>-1.1921026064080538</v>
      </c>
      <c r="R163" s="130">
        <f t="shared" si="66"/>
        <v>-1.1921026064080538</v>
      </c>
      <c r="S163" s="286">
        <f t="shared" si="67"/>
        <v>0</v>
      </c>
      <c r="T163" s="121">
        <f t="shared" si="68"/>
        <v>0.01</v>
      </c>
      <c r="U163" s="121">
        <v>0</v>
      </c>
      <c r="V163" s="121">
        <v>1</v>
      </c>
      <c r="W163" s="128">
        <f t="shared" si="69"/>
        <v>3.7153687644062228E-4</v>
      </c>
      <c r="X163" s="128">
        <f t="shared" si="70"/>
        <v>0</v>
      </c>
      <c r="Y163" s="121"/>
      <c r="Z163" s="131">
        <f>_xll.BDH(C163,$Z$3,$D$1,$D$1)</f>
        <v>112</v>
      </c>
      <c r="AA163" s="131">
        <f t="shared" si="71"/>
        <v>3.7999999999999972</v>
      </c>
      <c r="AB163" s="191">
        <f t="shared" si="72"/>
        <v>3.3928571428571406</v>
      </c>
      <c r="AC163" s="133">
        <v>-2164000</v>
      </c>
      <c r="AD163" s="134">
        <f>IF(D163 = D228,1,_xll.BDP(K163,$AD$3)*L163)</f>
        <v>0.876</v>
      </c>
      <c r="AE163" s="301">
        <f>AA163*AC163*T163/AD163 / AF228</f>
        <v>-4.0185646020361558E-4</v>
      </c>
      <c r="AF163" s="136"/>
    </row>
    <row r="164" spans="1:32" s="118" customFormat="1" ht="12" customHeight="1" x14ac:dyDescent="0.2">
      <c r="A164" s="121"/>
      <c r="B164" s="121">
        <v>3542</v>
      </c>
      <c r="C164" s="121" t="s">
        <v>79</v>
      </c>
      <c r="D164" s="121" t="str">
        <f>_xll.BDP(C164,$D$3)</f>
        <v>GBp</v>
      </c>
      <c r="E164" s="121" t="s">
        <v>499</v>
      </c>
      <c r="F164" s="122">
        <f>_xll.BDP(C164,$F$3)</f>
        <v>1234</v>
      </c>
      <c r="G164" s="122">
        <f>_xll.BDP(C164,$G$3)</f>
        <v>1223.5</v>
      </c>
      <c r="H164" s="123">
        <f t="shared" si="62"/>
        <v>-10.5</v>
      </c>
      <c r="I164" s="124">
        <f t="shared" si="63"/>
        <v>-0.85089141004862223</v>
      </c>
      <c r="J164" s="125">
        <v>-43605</v>
      </c>
      <c r="K164" s="121" t="str">
        <f>CONCATENATE(D228,D164, " Curncy")</f>
        <v>EURGBp Curncy</v>
      </c>
      <c r="L164" s="121">
        <f>IF(D164 = D228,1,_xll.BDP(K164,$L$3))</f>
        <v>1</v>
      </c>
      <c r="M164" s="264">
        <f>IF(D164 = D228,1,_xll.BDP(K164,$M$3)*L164)</f>
        <v>0.87560000000000004</v>
      </c>
      <c r="N164" s="127">
        <f t="shared" si="64"/>
        <v>5229.0143901324809</v>
      </c>
      <c r="O164" s="276">
        <f>N164 / Y228</f>
        <v>2.2459610208678379E-5</v>
      </c>
      <c r="P164" s="129">
        <f t="shared" si="65"/>
        <v>-609304.67679305619</v>
      </c>
      <c r="Q164" s="286">
        <f>P164 / Y228*100</f>
        <v>-0.26170793419350469</v>
      </c>
      <c r="R164" s="130">
        <f t="shared" si="66"/>
        <v>-0.26170793419350469</v>
      </c>
      <c r="S164" s="286">
        <f t="shared" si="67"/>
        <v>0</v>
      </c>
      <c r="T164" s="121">
        <f t="shared" si="68"/>
        <v>0.01</v>
      </c>
      <c r="U164" s="121">
        <v>0</v>
      </c>
      <c r="V164" s="121">
        <v>1</v>
      </c>
      <c r="W164" s="128">
        <f t="shared" si="69"/>
        <v>2.2459610208678379E-5</v>
      </c>
      <c r="X164" s="128">
        <f t="shared" si="70"/>
        <v>0</v>
      </c>
      <c r="Y164" s="121"/>
      <c r="Z164" s="131">
        <f>_xll.BDH(C164,$Z$3,$D$1,$D$1)</f>
        <v>1234</v>
      </c>
      <c r="AA164" s="131">
        <f t="shared" si="71"/>
        <v>0</v>
      </c>
      <c r="AB164" s="191">
        <f t="shared" si="72"/>
        <v>0</v>
      </c>
      <c r="AC164" s="133">
        <v>-43605</v>
      </c>
      <c r="AD164" s="134">
        <f>IF(D164 = D228,1,_xll.BDP(K164,$AD$3)*L164)</f>
        <v>0.876</v>
      </c>
      <c r="AE164" s="301">
        <f>AA164*AC164*T164/AD164 / AF228</f>
        <v>0</v>
      </c>
      <c r="AF164" s="136"/>
    </row>
    <row r="165" spans="1:32" s="118" customFormat="1" ht="12" customHeight="1" x14ac:dyDescent="0.2">
      <c r="A165" s="121"/>
      <c r="B165" s="121">
        <v>26475</v>
      </c>
      <c r="C165" s="121" t="s">
        <v>78</v>
      </c>
      <c r="D165" s="121" t="str">
        <f>_xll.BDP(C165,$D$3)</f>
        <v>GBp</v>
      </c>
      <c r="E165" s="121" t="s">
        <v>374</v>
      </c>
      <c r="F165" s="122">
        <f>_xll.BDP(C165,$F$3)</f>
        <v>3.5000000000000003E-2</v>
      </c>
      <c r="G165" s="122">
        <f>_xll.BDP(C165,$G$3)</f>
        <v>3.7499999999999999E-2</v>
      </c>
      <c r="H165" s="123">
        <f t="shared" si="62"/>
        <v>2.4999999999999953E-3</v>
      </c>
      <c r="I165" s="124">
        <f t="shared" si="63"/>
        <v>7.1428571428571281</v>
      </c>
      <c r="J165" s="125">
        <v>2271688838</v>
      </c>
      <c r="K165" s="121" t="str">
        <f>CONCATENATE(D228,D165, " Curncy")</f>
        <v>EURGBp Curncy</v>
      </c>
      <c r="L165" s="121">
        <f>IF(D165 = D228,1,_xll.BDP(K165,$L$3))</f>
        <v>1</v>
      </c>
      <c r="M165" s="264">
        <f>IF(D165 = D228,1,_xll.BDP(K165,$M$3)*L165)</f>
        <v>0.87560000000000004</v>
      </c>
      <c r="N165" s="127">
        <f t="shared" si="64"/>
        <v>64860.91931247132</v>
      </c>
      <c r="O165" s="276">
        <f>N165 / Y228</f>
        <v>2.7858997066132333E-4</v>
      </c>
      <c r="P165" s="129">
        <f t="shared" si="65"/>
        <v>972913.78968707158</v>
      </c>
      <c r="Q165" s="286">
        <f>P165 / Y228*100</f>
        <v>0.41788495599198577</v>
      </c>
      <c r="R165" s="130">
        <f t="shared" si="66"/>
        <v>0</v>
      </c>
      <c r="S165" s="286">
        <f t="shared" si="67"/>
        <v>0.41788495599198577</v>
      </c>
      <c r="T165" s="121">
        <f t="shared" si="68"/>
        <v>0.01</v>
      </c>
      <c r="U165" s="121">
        <v>0</v>
      </c>
      <c r="V165" s="121">
        <v>1</v>
      </c>
      <c r="W165" s="128">
        <f t="shared" si="69"/>
        <v>0</v>
      </c>
      <c r="X165" s="128">
        <f t="shared" si="70"/>
        <v>2.7858997066132333E-4</v>
      </c>
      <c r="Y165" s="121"/>
      <c r="Z165" s="131">
        <f>_xll.BDH(C165,$Z$3,$D$1,$D$1)</f>
        <v>0.04</v>
      </c>
      <c r="AA165" s="131">
        <f t="shared" si="71"/>
        <v>-4.9999999999999975E-3</v>
      </c>
      <c r="AB165" s="191">
        <f t="shared" si="72"/>
        <v>-12.499999999999993</v>
      </c>
      <c r="AC165" s="133">
        <v>2271688838</v>
      </c>
      <c r="AD165" s="134">
        <f>IF(D165 = D228,1,_xll.BDP(K165,$AD$3)*L165)</f>
        <v>0.876</v>
      </c>
      <c r="AE165" s="301">
        <f>AA165*AC165*T165/AD165 / AF228</f>
        <v>-5.5507152636610139E-4</v>
      </c>
      <c r="AF165" s="136"/>
    </row>
    <row r="166" spans="1:32" s="118" customFormat="1" ht="12" customHeight="1" x14ac:dyDescent="0.2">
      <c r="A166" s="121"/>
      <c r="B166" s="121">
        <v>3423</v>
      </c>
      <c r="C166" s="121" t="s">
        <v>77</v>
      </c>
      <c r="D166" s="121" t="str">
        <f>_xll.BDP(C166,$D$3)</f>
        <v>GBp</v>
      </c>
      <c r="E166" s="121" t="s">
        <v>500</v>
      </c>
      <c r="F166" s="122">
        <f>_xll.BDP(C166,$F$3)</f>
        <v>196</v>
      </c>
      <c r="G166" s="122">
        <f>_xll.BDP(C166,$G$3)</f>
        <v>191.6</v>
      </c>
      <c r="H166" s="123">
        <f t="shared" si="62"/>
        <v>-4.4000000000000057</v>
      </c>
      <c r="I166" s="124">
        <f t="shared" si="63"/>
        <v>-2.2448979591836764</v>
      </c>
      <c r="J166" s="125">
        <v>-3883000</v>
      </c>
      <c r="K166" s="121" t="str">
        <f>CONCATENATE(D228,D166, " Curncy")</f>
        <v>EURGBp Curncy</v>
      </c>
      <c r="L166" s="121">
        <f>IF(D166 = D228,1,_xll.BDP(K166,$L$3))</f>
        <v>1</v>
      </c>
      <c r="M166" s="264">
        <f>IF(D166 = D228,1,_xll.BDP(K166,$M$3)*L166)</f>
        <v>0.87560000000000004</v>
      </c>
      <c r="N166" s="127">
        <f t="shared" si="64"/>
        <v>195125.62814070377</v>
      </c>
      <c r="O166" s="276">
        <f>N166 / Y228</f>
        <v>8.3810164264105209E-4</v>
      </c>
      <c r="P166" s="129">
        <f t="shared" si="65"/>
        <v>-8496834.1708542705</v>
      </c>
      <c r="Q166" s="286">
        <f>P166 / Y228*100</f>
        <v>-3.6495516984096672</v>
      </c>
      <c r="R166" s="130">
        <f t="shared" si="66"/>
        <v>-3.6495516984096672</v>
      </c>
      <c r="S166" s="286">
        <f t="shared" si="67"/>
        <v>0</v>
      </c>
      <c r="T166" s="121">
        <f t="shared" si="68"/>
        <v>0.01</v>
      </c>
      <c r="U166" s="121">
        <v>0</v>
      </c>
      <c r="V166" s="121">
        <v>1</v>
      </c>
      <c r="W166" s="128">
        <f t="shared" si="69"/>
        <v>8.3810164264105209E-4</v>
      </c>
      <c r="X166" s="128">
        <f t="shared" si="70"/>
        <v>0</v>
      </c>
      <c r="Y166" s="121"/>
      <c r="Z166" s="131">
        <f>_xll.BDH(C166,$Z$3,$D$1,$D$1)</f>
        <v>195.85</v>
      </c>
      <c r="AA166" s="131">
        <f t="shared" si="71"/>
        <v>0.15000000000000568</v>
      </c>
      <c r="AB166" s="191">
        <f t="shared" si="72"/>
        <v>7.6589226448815773E-2</v>
      </c>
      <c r="AC166" s="133">
        <v>-3883000</v>
      </c>
      <c r="AD166" s="134">
        <f>IF(D166 = D228,1,_xll.BDP(K166,$AD$3)*L166)</f>
        <v>0.876</v>
      </c>
      <c r="AE166" s="301">
        <f>AA166*AC166*T166/AD166 / AF228</f>
        <v>-2.8463529434478661E-5</v>
      </c>
      <c r="AF166" s="136"/>
    </row>
    <row r="167" spans="1:32" s="118" customFormat="1" ht="12" customHeight="1" x14ac:dyDescent="0.2">
      <c r="A167" s="121"/>
      <c r="B167" s="121">
        <v>19477</v>
      </c>
      <c r="C167" s="121" t="s">
        <v>76</v>
      </c>
      <c r="D167" s="121" t="str">
        <f>_xll.BDP(C167,$D$3)</f>
        <v>GBp</v>
      </c>
      <c r="E167" s="121" t="s">
        <v>373</v>
      </c>
      <c r="F167" s="122">
        <f>_xll.BDP(C167,$F$3)</f>
        <v>57</v>
      </c>
      <c r="G167" s="122">
        <f>_xll.BDP(C167,$G$3)</f>
        <v>53</v>
      </c>
      <c r="H167" s="123">
        <f t="shared" si="62"/>
        <v>-4</v>
      </c>
      <c r="I167" s="124">
        <f t="shared" si="63"/>
        <v>-7.0175438596491224</v>
      </c>
      <c r="J167" s="125">
        <v>2974835</v>
      </c>
      <c r="K167" s="121" t="str">
        <f>CONCATENATE(D228,D167, " Curncy")</f>
        <v>EURGBp Curncy</v>
      </c>
      <c r="L167" s="121">
        <f>IF(D167 = D228,1,_xll.BDP(K167,$L$3))</f>
        <v>1</v>
      </c>
      <c r="M167" s="264">
        <f>IF(D167 = D228,1,_xll.BDP(K167,$M$3)*L167)</f>
        <v>0.87560000000000004</v>
      </c>
      <c r="N167" s="127">
        <f t="shared" si="64"/>
        <v>-135899.26907263591</v>
      </c>
      <c r="O167" s="276">
        <f>N167 / Y228</f>
        <v>-5.8371317867770731E-4</v>
      </c>
      <c r="P167" s="129">
        <f t="shared" si="65"/>
        <v>1800665.3152124258</v>
      </c>
      <c r="Q167" s="286">
        <f>P167 / Y228*100</f>
        <v>0.77341996174796213</v>
      </c>
      <c r="R167" s="130">
        <f t="shared" si="66"/>
        <v>0</v>
      </c>
      <c r="S167" s="286">
        <f t="shared" si="67"/>
        <v>0.77341996174796213</v>
      </c>
      <c r="T167" s="121">
        <f t="shared" si="68"/>
        <v>0.01</v>
      </c>
      <c r="U167" s="121">
        <v>0</v>
      </c>
      <c r="V167" s="121">
        <v>1</v>
      </c>
      <c r="W167" s="128">
        <f t="shared" si="69"/>
        <v>0</v>
      </c>
      <c r="X167" s="128">
        <f t="shared" si="70"/>
        <v>0</v>
      </c>
      <c r="Y167" s="121"/>
      <c r="Z167" s="131">
        <f>_xll.BDH(C167,$Z$3,$D$1,$D$1)</f>
        <v>60</v>
      </c>
      <c r="AA167" s="131">
        <f t="shared" si="71"/>
        <v>-3</v>
      </c>
      <c r="AB167" s="191">
        <f t="shared" si="72"/>
        <v>-5</v>
      </c>
      <c r="AC167" s="133">
        <v>2974835</v>
      </c>
      <c r="AD167" s="134">
        <f>IF(D167 = D228,1,_xll.BDP(K167,$AD$3)*L167)</f>
        <v>0.876</v>
      </c>
      <c r="AE167" s="301">
        <f>AA167*AC167*T167/AD167 / AF228</f>
        <v>-4.3612826981825458E-4</v>
      </c>
      <c r="AF167" s="136"/>
    </row>
    <row r="168" spans="1:32" s="118" customFormat="1" ht="12" customHeight="1" x14ac:dyDescent="0.2">
      <c r="A168" s="121"/>
      <c r="B168" s="121">
        <v>3419</v>
      </c>
      <c r="C168" s="121" t="s">
        <v>4</v>
      </c>
      <c r="D168" s="121" t="str">
        <f>_xll.BDP(C168,$D$3)</f>
        <v>GBp</v>
      </c>
      <c r="E168" s="121" t="s">
        <v>501</v>
      </c>
      <c r="F168" s="122">
        <f>_xll.BDP(C168,$F$3)</f>
        <v>194.22</v>
      </c>
      <c r="G168" s="122">
        <f>_xll.BDP(C168,$G$3)</f>
        <v>192.2</v>
      </c>
      <c r="H168" s="123">
        <f t="shared" si="62"/>
        <v>-2.0200000000000102</v>
      </c>
      <c r="I168" s="124">
        <f t="shared" si="63"/>
        <v>-1.0400576665636958</v>
      </c>
      <c r="J168" s="125">
        <v>1842000</v>
      </c>
      <c r="K168" s="121" t="str">
        <f>CONCATENATE(D228,D168, " Curncy")</f>
        <v>EURGBp Curncy</v>
      </c>
      <c r="L168" s="121">
        <f>IF(D168 = D228,1,_xll.BDP(K168,$L$3))</f>
        <v>1</v>
      </c>
      <c r="M168" s="264">
        <f>IF(D168 = D228,1,_xll.BDP(K168,$M$3)*L168)</f>
        <v>0.87560000000000004</v>
      </c>
      <c r="N168" s="127">
        <f t="shared" si="64"/>
        <v>-42494.746459570793</v>
      </c>
      <c r="O168" s="276">
        <f>N168 / Y228</f>
        <v>-1.8252300915438764E-4</v>
      </c>
      <c r="P168" s="129">
        <f t="shared" si="65"/>
        <v>4043312.0146185472</v>
      </c>
      <c r="Q168" s="286">
        <f>P168 / Y228*100</f>
        <v>1.7366793247263927</v>
      </c>
      <c r="R168" s="130">
        <f t="shared" si="66"/>
        <v>0</v>
      </c>
      <c r="S168" s="286">
        <f t="shared" si="67"/>
        <v>1.7366793247263927</v>
      </c>
      <c r="T168" s="121">
        <f t="shared" si="68"/>
        <v>0.01</v>
      </c>
      <c r="U168" s="121">
        <v>0</v>
      </c>
      <c r="V168" s="121">
        <v>1</v>
      </c>
      <c r="W168" s="128">
        <f t="shared" si="69"/>
        <v>0</v>
      </c>
      <c r="X168" s="128">
        <f t="shared" si="70"/>
        <v>0</v>
      </c>
      <c r="Y168" s="121"/>
      <c r="Z168" s="131">
        <f>_xll.BDH(C168,$Z$3,$D$1,$D$1)</f>
        <v>193.84</v>
      </c>
      <c r="AA168" s="131">
        <f t="shared" si="71"/>
        <v>0.37999999999999545</v>
      </c>
      <c r="AB168" s="191">
        <f t="shared" si="72"/>
        <v>0.19603796945934557</v>
      </c>
      <c r="AC168" s="133">
        <v>1842000</v>
      </c>
      <c r="AD168" s="134">
        <f>IF(D168 = D228,1,_xll.BDP(K168,$AD$3)*L168)</f>
        <v>0.876</v>
      </c>
      <c r="AE168" s="301">
        <f>AA168*AC168*T168/AD168 / AF228</f>
        <v>3.4206081316776877E-5</v>
      </c>
      <c r="AF168" s="136"/>
    </row>
    <row r="169" spans="1:32" s="118" customFormat="1" ht="12" customHeight="1" x14ac:dyDescent="0.2">
      <c r="A169" s="121"/>
      <c r="B169" s="121">
        <v>10174</v>
      </c>
      <c r="C169" s="121" t="s">
        <v>75</v>
      </c>
      <c r="D169" s="121" t="str">
        <f>_xll.BDP(C169,$D$3)</f>
        <v>GBp</v>
      </c>
      <c r="E169" s="121" t="s">
        <v>502</v>
      </c>
      <c r="F169" s="122">
        <f>_xll.BDP(C169,$F$3)</f>
        <v>1132.5</v>
      </c>
      <c r="G169" s="122">
        <f>_xll.BDP(C169,$G$3)</f>
        <v>1115</v>
      </c>
      <c r="H169" s="123">
        <f t="shared" si="62"/>
        <v>-17.5</v>
      </c>
      <c r="I169" s="124">
        <f t="shared" si="63"/>
        <v>-1.545253863134658</v>
      </c>
      <c r="J169" s="125">
        <v>-201300</v>
      </c>
      <c r="K169" s="121" t="str">
        <f>CONCATENATE(D228,D169, " Curncy")</f>
        <v>EURGBp Curncy</v>
      </c>
      <c r="L169" s="121">
        <f>IF(D169 = D228,1,_xll.BDP(K169,$L$3))</f>
        <v>1</v>
      </c>
      <c r="M169" s="264">
        <f>IF(D169 = D228,1,_xll.BDP(K169,$M$3)*L169)</f>
        <v>0.87560000000000004</v>
      </c>
      <c r="N169" s="127">
        <f t="shared" si="64"/>
        <v>40232.412060301504</v>
      </c>
      <c r="O169" s="276">
        <f>N169 / Y228</f>
        <v>1.72805853113441E-4</v>
      </c>
      <c r="P169" s="129">
        <f t="shared" si="65"/>
        <v>-2563379.3969849246</v>
      </c>
      <c r="Q169" s="286">
        <f>P169 / Y228*100</f>
        <v>-1.1010201498370671</v>
      </c>
      <c r="R169" s="130">
        <f t="shared" si="66"/>
        <v>-1.1010201498370671</v>
      </c>
      <c r="S169" s="286">
        <f t="shared" si="67"/>
        <v>0</v>
      </c>
      <c r="T169" s="121">
        <f t="shared" si="68"/>
        <v>0.01</v>
      </c>
      <c r="U169" s="121">
        <v>0</v>
      </c>
      <c r="V169" s="121">
        <v>1</v>
      </c>
      <c r="W169" s="128">
        <f t="shared" si="69"/>
        <v>1.72805853113441E-4</v>
      </c>
      <c r="X169" s="128">
        <f t="shared" si="70"/>
        <v>0</v>
      </c>
      <c r="Y169" s="121"/>
      <c r="Z169" s="131">
        <f>_xll.BDH(C169,$Z$3,$D$1,$D$1)</f>
        <v>1114</v>
      </c>
      <c r="AA169" s="131">
        <f t="shared" si="71"/>
        <v>18.5</v>
      </c>
      <c r="AB169" s="191">
        <f t="shared" si="72"/>
        <v>1.660682226211849</v>
      </c>
      <c r="AC169" s="133">
        <v>-201300</v>
      </c>
      <c r="AD169" s="134">
        <f>IF(D169 = D228,1,_xll.BDP(K169,$AD$3)*L169)</f>
        <v>0.876</v>
      </c>
      <c r="AE169" s="301">
        <f>AA169*AC169*T169/AD169 / AF228</f>
        <v>-1.8198919527936516E-4</v>
      </c>
      <c r="AF169" s="136"/>
    </row>
    <row r="170" spans="1:32" s="118" customFormat="1" ht="12" customHeight="1" x14ac:dyDescent="0.2">
      <c r="A170" s="244" t="s">
        <v>1500</v>
      </c>
      <c r="B170" s="244"/>
      <c r="C170" s="244"/>
      <c r="D170" s="244"/>
      <c r="E170" s="244" t="s">
        <v>20</v>
      </c>
      <c r="F170" s="245"/>
      <c r="G170" s="245"/>
      <c r="H170" s="246"/>
      <c r="I170" s="247"/>
      <c r="J170" s="248"/>
      <c r="K170" s="244"/>
      <c r="L170" s="244"/>
      <c r="M170" s="268"/>
      <c r="N170" s="249">
        <f t="shared" ref="N170:S170" si="73" xml:space="preserve"> SUM(N122:N169)</f>
        <v>1017191.9775322706</v>
      </c>
      <c r="O170" s="280">
        <f t="shared" si="73"/>
        <v>4.3690327886419774E-3</v>
      </c>
      <c r="P170" s="251">
        <f t="shared" si="73"/>
        <v>-34207513.319786198</v>
      </c>
      <c r="Q170" s="292">
        <f t="shared" si="73"/>
        <v>-14.692776841853492</v>
      </c>
      <c r="R170" s="252">
        <f t="shared" si="73"/>
        <v>-48.130956973724288</v>
      </c>
      <c r="S170" s="292">
        <f t="shared" si="73"/>
        <v>33.438180131870787</v>
      </c>
      <c r="T170" s="244"/>
      <c r="U170" s="244"/>
      <c r="V170" s="244"/>
      <c r="W170" s="253">
        <f xml:space="preserve"> SUM(W122:W169)</f>
        <v>4.7982058769453382E-3</v>
      </c>
      <c r="X170" s="253">
        <f xml:space="preserve"> SUM(X122:X169)</f>
        <v>1.4898281733063967E-3</v>
      </c>
      <c r="Y170" s="244"/>
      <c r="Z170" s="254"/>
      <c r="AA170" s="254"/>
      <c r="AB170" s="255"/>
      <c r="AC170" s="256"/>
      <c r="AD170" s="257"/>
      <c r="AE170" s="305">
        <f xml:space="preserve"> SUM(AE122:AE169)</f>
        <v>-8.5190067168507515E-3</v>
      </c>
      <c r="AF170" s="309"/>
    </row>
    <row r="171" spans="1:32" s="118" customFormat="1" ht="12" customHeight="1" x14ac:dyDescent="0.2">
      <c r="A171" s="121"/>
      <c r="B171" s="121"/>
      <c r="C171" s="121"/>
      <c r="D171" s="121"/>
      <c r="E171" s="121"/>
      <c r="F171" s="122"/>
      <c r="G171" s="122"/>
      <c r="H171" s="123"/>
      <c r="I171" s="124"/>
      <c r="J171" s="125"/>
      <c r="K171" s="121"/>
      <c r="L171" s="121"/>
      <c r="M171" s="264"/>
      <c r="N171" s="127"/>
      <c r="O171" s="276"/>
      <c r="P171" s="129"/>
      <c r="Q171" s="286"/>
      <c r="R171" s="130"/>
      <c r="S171" s="286"/>
      <c r="T171" s="121"/>
      <c r="U171" s="121"/>
      <c r="V171" s="121"/>
      <c r="W171" s="128"/>
      <c r="X171" s="128"/>
      <c r="Y171" s="121"/>
      <c r="Z171" s="131"/>
      <c r="AA171" s="131"/>
      <c r="AB171" s="132"/>
      <c r="AC171" s="133"/>
      <c r="AD171" s="134"/>
      <c r="AE171" s="301"/>
      <c r="AF171" s="136"/>
    </row>
    <row r="172" spans="1:32" s="118" customFormat="1" ht="12" customHeight="1" x14ac:dyDescent="0.2">
      <c r="A172" s="121"/>
      <c r="B172" s="121">
        <v>19517</v>
      </c>
      <c r="C172" s="121"/>
      <c r="D172" s="121" t="s">
        <v>33</v>
      </c>
      <c r="E172" s="121" t="s">
        <v>72</v>
      </c>
      <c r="F172" s="122">
        <v>9.9999999999999995E-7</v>
      </c>
      <c r="G172" s="122">
        <v>9.9999999999999995E-7</v>
      </c>
      <c r="H172" s="123">
        <f t="shared" ref="H172:H210" si="74">IF(OR(OR(G172="#N/A N/A",G172="#N/A Real Time"),OR(F172="#N/A N/A",F172="#N/A Real Time")),0,  G172 - F172)</f>
        <v>0</v>
      </c>
      <c r="I172" s="124">
        <f t="shared" ref="I172:I210" si="75">IF(OR(F172=0,F172="#N/A N/A"),0,H172 / F172*100)</f>
        <v>0</v>
      </c>
      <c r="J172" s="125">
        <v>41000</v>
      </c>
      <c r="K172" s="121" t="str">
        <f>CONCATENATE(D228,D172, " Curncy")</f>
        <v>EURUSD Curncy</v>
      </c>
      <c r="L172" s="121">
        <f>IF(D172 = D228,1,_xll.BDP(K172,$L$3))</f>
        <v>1</v>
      </c>
      <c r="M172" s="264">
        <f>IF(D172 = D228,1,_xll.BDP(K172,$M$3)*L172)</f>
        <v>1.2327999999999999</v>
      </c>
      <c r="N172" s="127">
        <f t="shared" ref="N172:N210" si="76">H172*J172*T172/M172</f>
        <v>0</v>
      </c>
      <c r="O172" s="276">
        <f>N172 / Y228</f>
        <v>0</v>
      </c>
      <c r="P172" s="129">
        <f t="shared" ref="P172:P210" si="77">IF(J172=0,0,G172*J172*T172/M172)</f>
        <v>3.3257624918883844E-2</v>
      </c>
      <c r="Q172" s="286">
        <f>P172 / Y228*100</f>
        <v>1.4284781727778633E-8</v>
      </c>
      <c r="R172" s="130">
        <f t="shared" ref="R172:R210" si="78">IF(Q172&lt;0,Q172,0)</f>
        <v>0</v>
      </c>
      <c r="S172" s="286">
        <f t="shared" ref="S172:S210" si="79">IF(Q172&gt;0,Q172,0)</f>
        <v>1.4284781727778633E-8</v>
      </c>
      <c r="T172" s="121">
        <f t="shared" ref="T172:T210" si="80">IF(EXACT(D172,UPPER(D172)),1,0.01)/V172</f>
        <v>1</v>
      </c>
      <c r="U172" s="121">
        <v>1</v>
      </c>
      <c r="V172" s="121">
        <v>1</v>
      </c>
      <c r="W172" s="128">
        <f t="shared" ref="W172:W210" si="81">IF(AND(Q172&lt;0,O172&gt;0),O172,0)</f>
        <v>0</v>
      </c>
      <c r="X172" s="128">
        <f t="shared" ref="X172:X210" si="82">IF(AND(Q172&gt;0,O172&gt;0),O172,0)</f>
        <v>0</v>
      </c>
      <c r="Y172" s="121"/>
      <c r="Z172" s="131">
        <v>9.9999999999999995E-7</v>
      </c>
      <c r="AA172" s="131">
        <f t="shared" ref="AA172:AA210" si="83">IF(OR(OR(F172="#N/A N/A",F172="#N/A Real Time"),OR(Z172="#N/A N/A",Z172="#N/A Real Time")),0,  F172 - Z172)</f>
        <v>0</v>
      </c>
      <c r="AB172" s="191">
        <f t="shared" ref="AB172:AB210" si="84">IF(OR(Z172=0,Z172="#N/A N/A"),0,AA172 / Z172*100)</f>
        <v>0</v>
      </c>
      <c r="AC172" s="133">
        <v>41000</v>
      </c>
      <c r="AD172" s="134">
        <f>IF(D172 = D228,1,_xll.BDP(K172,$AD$3)*L172)</f>
        <v>1.2294</v>
      </c>
      <c r="AE172" s="301">
        <f>AA172*AC172*T172/AD172 / AF228</f>
        <v>0</v>
      </c>
      <c r="AF172" s="136"/>
    </row>
    <row r="173" spans="1:32" s="118" customFormat="1" ht="12" customHeight="1" x14ac:dyDescent="0.2">
      <c r="A173" s="121"/>
      <c r="B173" s="121">
        <v>867</v>
      </c>
      <c r="C173" s="121" t="s">
        <v>71</v>
      </c>
      <c r="D173" s="121" t="str">
        <f>_xll.BDP(C173,$D$3)</f>
        <v>USD</v>
      </c>
      <c r="E173" s="121" t="s">
        <v>371</v>
      </c>
      <c r="F173" s="122">
        <f>_xll.BDP(C173,$F$3)</f>
        <v>166.68</v>
      </c>
      <c r="G173" s="122">
        <f>_xll.BDP(C173,$G$3)</f>
        <v>166.68</v>
      </c>
      <c r="H173" s="123">
        <f t="shared" si="74"/>
        <v>0</v>
      </c>
      <c r="I173" s="124">
        <f t="shared" si="75"/>
        <v>0</v>
      </c>
      <c r="J173" s="125">
        <v>-30800</v>
      </c>
      <c r="K173" s="121" t="str">
        <f>CONCATENATE(D228,D173, " Curncy")</f>
        <v>EURUSD Curncy</v>
      </c>
      <c r="L173" s="121">
        <f>IF(D173 = D228,1,_xll.BDP(K173,$L$3))</f>
        <v>1</v>
      </c>
      <c r="M173" s="264">
        <f>IF(D173 = D228,1,_xll.BDP(K173,$M$3)*L173)</f>
        <v>1.2327999999999999</v>
      </c>
      <c r="N173" s="127">
        <f t="shared" si="76"/>
        <v>0</v>
      </c>
      <c r="O173" s="276">
        <f>N173 / Y228</f>
        <v>0</v>
      </c>
      <c r="P173" s="129">
        <f t="shared" si="77"/>
        <v>-4164295.91174562</v>
      </c>
      <c r="Q173" s="286">
        <f>P173 / Y228*100</f>
        <v>-1.7886442069827608</v>
      </c>
      <c r="R173" s="130">
        <f t="shared" si="78"/>
        <v>-1.7886442069827608</v>
      </c>
      <c r="S173" s="286">
        <f t="shared" si="79"/>
        <v>0</v>
      </c>
      <c r="T173" s="121">
        <f t="shared" si="80"/>
        <v>1</v>
      </c>
      <c r="U173" s="121">
        <v>0</v>
      </c>
      <c r="V173" s="121">
        <v>1</v>
      </c>
      <c r="W173" s="128">
        <f t="shared" si="81"/>
        <v>0</v>
      </c>
      <c r="X173" s="128">
        <f t="shared" si="82"/>
        <v>0</v>
      </c>
      <c r="Y173" s="121"/>
      <c r="Z173" s="131">
        <f>_xll.BDH(C173,$Z$3,$D$1,$D$1)</f>
        <v>168.34</v>
      </c>
      <c r="AA173" s="131">
        <f t="shared" si="83"/>
        <v>-1.6599999999999966</v>
      </c>
      <c r="AB173" s="191">
        <f t="shared" si="84"/>
        <v>-0.98609956041344693</v>
      </c>
      <c r="AC173" s="133">
        <v>-30800</v>
      </c>
      <c r="AD173" s="134">
        <f>IF(D173 = D228,1,_xll.BDP(K173,$AD$3)*L173)</f>
        <v>1.2294</v>
      </c>
      <c r="AE173" s="301">
        <f>AA173*AC173*T173/AD173 / AF228</f>
        <v>1.7803271023726007E-4</v>
      </c>
      <c r="AF173" s="136"/>
    </row>
    <row r="174" spans="1:32" s="118" customFormat="1" ht="12" customHeight="1" x14ac:dyDescent="0.2">
      <c r="A174" s="121"/>
      <c r="B174" s="121">
        <v>17946</v>
      </c>
      <c r="C174" s="121" t="s">
        <v>70</v>
      </c>
      <c r="D174" s="121" t="str">
        <f>_xll.BDP(C174,$D$3)</f>
        <v>USD</v>
      </c>
      <c r="E174" s="121" t="s">
        <v>343</v>
      </c>
      <c r="F174" s="122">
        <f>_xll.BDP(C174,$F$3)</f>
        <v>46.29</v>
      </c>
      <c r="G174" s="122">
        <f>_xll.BDP(C174,$G$3)</f>
        <v>46.29</v>
      </c>
      <c r="H174" s="123">
        <f t="shared" si="74"/>
        <v>0</v>
      </c>
      <c r="I174" s="124">
        <f t="shared" si="75"/>
        <v>0</v>
      </c>
      <c r="J174" s="125">
        <v>-65000</v>
      </c>
      <c r="K174" s="121" t="str">
        <f>CONCATENATE(D228,D174, " Curncy")</f>
        <v>EURUSD Curncy</v>
      </c>
      <c r="L174" s="121">
        <f>IF(D174 = D228,1,_xll.BDP(K174,$L$3))</f>
        <v>1</v>
      </c>
      <c r="M174" s="264">
        <f>IF(D174 = D228,1,_xll.BDP(K174,$M$3)*L174)</f>
        <v>1.2327999999999999</v>
      </c>
      <c r="N174" s="127">
        <f t="shared" si="76"/>
        <v>0</v>
      </c>
      <c r="O174" s="276">
        <f>N174 / Y228</f>
        <v>0</v>
      </c>
      <c r="P174" s="129">
        <f t="shared" si="77"/>
        <v>-2440663.5301752109</v>
      </c>
      <c r="Q174" s="286">
        <f>P174 / Y228*100</f>
        <v>-1.0483113536982132</v>
      </c>
      <c r="R174" s="130">
        <f t="shared" si="78"/>
        <v>-1.0483113536982132</v>
      </c>
      <c r="S174" s="286">
        <f t="shared" si="79"/>
        <v>0</v>
      </c>
      <c r="T174" s="121">
        <f t="shared" si="80"/>
        <v>1</v>
      </c>
      <c r="U174" s="121">
        <v>0</v>
      </c>
      <c r="V174" s="121">
        <v>1</v>
      </c>
      <c r="W174" s="128">
        <f t="shared" si="81"/>
        <v>0</v>
      </c>
      <c r="X174" s="128">
        <f t="shared" si="82"/>
        <v>0</v>
      </c>
      <c r="Y174" s="121"/>
      <c r="Z174" s="131">
        <f>_xll.BDH(C174,$Z$3,$D$1,$D$1)</f>
        <v>46.94</v>
      </c>
      <c r="AA174" s="131">
        <f t="shared" si="83"/>
        <v>-0.64999999999999858</v>
      </c>
      <c r="AB174" s="191">
        <f t="shared" si="84"/>
        <v>-1.3847464848743047</v>
      </c>
      <c r="AC174" s="133">
        <v>-65000</v>
      </c>
      <c r="AD174" s="134">
        <f>IF(D174 = D228,1,_xll.BDP(K174,$AD$3)*L174)</f>
        <v>1.2294</v>
      </c>
      <c r="AE174" s="301">
        <f>AA174*AC174*T174/AD174 / AF228</f>
        <v>1.4711864355195268E-4</v>
      </c>
      <c r="AF174" s="136"/>
    </row>
    <row r="175" spans="1:32" s="118" customFormat="1" ht="12" customHeight="1" x14ac:dyDescent="0.2">
      <c r="A175" s="121"/>
      <c r="B175" s="121">
        <v>28021</v>
      </c>
      <c r="C175" s="121" t="s">
        <v>1431</v>
      </c>
      <c r="D175" s="121" t="str">
        <f>_xll.BDP(C175,$D$3)</f>
        <v>USD</v>
      </c>
      <c r="E175" s="121" t="s">
        <v>1432</v>
      </c>
      <c r="F175" s="122">
        <f>_xll.BDP(C175,$F$3)</f>
        <v>23.05</v>
      </c>
      <c r="G175" s="122">
        <f>_xll.BDP(C175,$G$3)</f>
        <v>23.05</v>
      </c>
      <c r="H175" s="123">
        <f t="shared" si="74"/>
        <v>0</v>
      </c>
      <c r="I175" s="124">
        <f t="shared" si="75"/>
        <v>0</v>
      </c>
      <c r="J175" s="125">
        <v>-52000</v>
      </c>
      <c r="K175" s="121" t="str">
        <f>CONCATENATE(D228,D175, " Curncy")</f>
        <v>EURUSD Curncy</v>
      </c>
      <c r="L175" s="121">
        <f>IF(D175 = D228,1,_xll.BDP(K175,$L$3))</f>
        <v>1</v>
      </c>
      <c r="M175" s="264">
        <f>IF(D175 = D228,1,_xll.BDP(K175,$M$3)*L175)</f>
        <v>1.2327999999999999</v>
      </c>
      <c r="N175" s="127">
        <f t="shared" si="76"/>
        <v>0</v>
      </c>
      <c r="O175" s="276">
        <f>N175 / Y228</f>
        <v>0</v>
      </c>
      <c r="P175" s="129">
        <f t="shared" si="77"/>
        <v>-972258.27384815062</v>
      </c>
      <c r="Q175" s="286">
        <f>P175 / Y228*100</f>
        <v>-0.41760339948574315</v>
      </c>
      <c r="R175" s="130">
        <f t="shared" si="78"/>
        <v>-0.41760339948574315</v>
      </c>
      <c r="S175" s="286">
        <f t="shared" si="79"/>
        <v>0</v>
      </c>
      <c r="T175" s="121">
        <f t="shared" si="80"/>
        <v>1</v>
      </c>
      <c r="U175" s="121">
        <v>0</v>
      </c>
      <c r="V175" s="121">
        <v>1</v>
      </c>
      <c r="W175" s="128">
        <f t="shared" si="81"/>
        <v>0</v>
      </c>
      <c r="X175" s="128">
        <f t="shared" si="82"/>
        <v>0</v>
      </c>
      <c r="Y175" s="121"/>
      <c r="Z175" s="131">
        <f>_xll.BDH(C175,$Z$3,$D$1,$D$1)</f>
        <v>25.25</v>
      </c>
      <c r="AA175" s="131">
        <f t="shared" si="83"/>
        <v>-2.1999999999999993</v>
      </c>
      <c r="AB175" s="191">
        <f t="shared" si="84"/>
        <v>-8.71287128712871</v>
      </c>
      <c r="AC175" s="133">
        <v>-52000</v>
      </c>
      <c r="AD175" s="134">
        <f>IF(D175 = D228,1,_xll.BDP(K175,$AD$3)*L175)</f>
        <v>1.2294</v>
      </c>
      <c r="AE175" s="301">
        <f>AA175*AC175*T175/AD175 / AF228</f>
        <v>3.983520194637495E-4</v>
      </c>
      <c r="AF175" s="136"/>
    </row>
    <row r="176" spans="1:32" s="118" customFormat="1" ht="12" customHeight="1" x14ac:dyDescent="0.2">
      <c r="A176" s="121"/>
      <c r="B176" s="121">
        <v>19642</v>
      </c>
      <c r="C176" s="121" t="s">
        <v>69</v>
      </c>
      <c r="D176" s="121" t="str">
        <f>_xll.BDP(C176,$D$3)</f>
        <v>USD</v>
      </c>
      <c r="E176" s="121" t="s">
        <v>370</v>
      </c>
      <c r="F176" s="122">
        <f>_xll.BDP(C176,$F$3)</f>
        <v>108.59</v>
      </c>
      <c r="G176" s="122">
        <f>_xll.BDP(C176,$G$3)</f>
        <v>108.59</v>
      </c>
      <c r="H176" s="123">
        <f t="shared" si="74"/>
        <v>0</v>
      </c>
      <c r="I176" s="124">
        <f t="shared" si="75"/>
        <v>0</v>
      </c>
      <c r="J176" s="125">
        <v>22500</v>
      </c>
      <c r="K176" s="121" t="str">
        <f>CONCATENATE(D228,D176, " Curncy")</f>
        <v>EURUSD Curncy</v>
      </c>
      <c r="L176" s="121">
        <f>IF(D176 = D228,1,_xll.BDP(K176,$L$3))</f>
        <v>1</v>
      </c>
      <c r="M176" s="264">
        <f>IF(D176 = D228,1,_xll.BDP(K176,$M$3)*L176)</f>
        <v>1.2327999999999999</v>
      </c>
      <c r="N176" s="127">
        <f t="shared" si="76"/>
        <v>0</v>
      </c>
      <c r="O176" s="276">
        <f>N176 / Y228</f>
        <v>0</v>
      </c>
      <c r="P176" s="129">
        <f t="shared" si="77"/>
        <v>1981890.8176508762</v>
      </c>
      <c r="Q176" s="286">
        <f>P176 / Y228*100</f>
        <v>0.85125975794971576</v>
      </c>
      <c r="R176" s="130">
        <f t="shared" si="78"/>
        <v>0</v>
      </c>
      <c r="S176" s="286">
        <f t="shared" si="79"/>
        <v>0.85125975794971576</v>
      </c>
      <c r="T176" s="121">
        <f t="shared" si="80"/>
        <v>1</v>
      </c>
      <c r="U176" s="121">
        <v>0</v>
      </c>
      <c r="V176" s="121">
        <v>1</v>
      </c>
      <c r="W176" s="128">
        <f t="shared" si="81"/>
        <v>0</v>
      </c>
      <c r="X176" s="128">
        <f t="shared" si="82"/>
        <v>0</v>
      </c>
      <c r="Y176" s="121"/>
      <c r="Z176" s="131">
        <f>_xll.BDH(C176,$Z$3,$D$1,$D$1)</f>
        <v>108.02</v>
      </c>
      <c r="AA176" s="131">
        <f t="shared" si="83"/>
        <v>0.57000000000000739</v>
      </c>
      <c r="AB176" s="191">
        <f t="shared" si="84"/>
        <v>0.5276800592482942</v>
      </c>
      <c r="AC176" s="133">
        <v>22500</v>
      </c>
      <c r="AD176" s="134">
        <f>IF(D176 = D228,1,_xll.BDP(K176,$AD$3)*L176)</f>
        <v>1.2294</v>
      </c>
      <c r="AE176" s="301">
        <f>AA176*AC176*T176/AD176 / AF228</f>
        <v>4.4657907776421811E-5</v>
      </c>
      <c r="AF176" s="136"/>
    </row>
    <row r="177" spans="1:32" s="118" customFormat="1" ht="12" customHeight="1" x14ac:dyDescent="0.2">
      <c r="A177" s="121"/>
      <c r="B177" s="121">
        <v>24046</v>
      </c>
      <c r="C177" s="121" t="s">
        <v>68</v>
      </c>
      <c r="D177" s="121" t="str">
        <f>_xll.BDP(C177,$D$3)</f>
        <v>USD</v>
      </c>
      <c r="E177" s="121" t="s">
        <v>369</v>
      </c>
      <c r="F177" s="122">
        <f>_xll.BDP(C177,$F$3)</f>
        <v>22.75</v>
      </c>
      <c r="G177" s="122">
        <f>_xll.BDP(C177,$G$3)</f>
        <v>22.75</v>
      </c>
      <c r="H177" s="123">
        <f t="shared" si="74"/>
        <v>0</v>
      </c>
      <c r="I177" s="124">
        <f t="shared" si="75"/>
        <v>0</v>
      </c>
      <c r="J177" s="125">
        <v>76000</v>
      </c>
      <c r="K177" s="121" t="str">
        <f>CONCATENATE(D228,D177, " Curncy")</f>
        <v>EURUSD Curncy</v>
      </c>
      <c r="L177" s="121">
        <f>IF(D177 = D228,1,_xll.BDP(K177,$L$3))</f>
        <v>1</v>
      </c>
      <c r="M177" s="264">
        <f>IF(D177 = D228,1,_xll.BDP(K177,$M$3)*L177)</f>
        <v>1.2327999999999999</v>
      </c>
      <c r="N177" s="127">
        <f t="shared" si="76"/>
        <v>0</v>
      </c>
      <c r="O177" s="276">
        <f>N177 / Y228</f>
        <v>0</v>
      </c>
      <c r="P177" s="129">
        <f t="shared" si="77"/>
        <v>1402498.3776768334</v>
      </c>
      <c r="Q177" s="286">
        <f>P177 / Y228*100</f>
        <v>0.602399697739738</v>
      </c>
      <c r="R177" s="130">
        <f t="shared" si="78"/>
        <v>0</v>
      </c>
      <c r="S177" s="286">
        <f t="shared" si="79"/>
        <v>0.602399697739738</v>
      </c>
      <c r="T177" s="121">
        <f t="shared" si="80"/>
        <v>1</v>
      </c>
      <c r="U177" s="121">
        <v>0</v>
      </c>
      <c r="V177" s="121">
        <v>1</v>
      </c>
      <c r="W177" s="128">
        <f t="shared" si="81"/>
        <v>0</v>
      </c>
      <c r="X177" s="128">
        <f t="shared" si="82"/>
        <v>0</v>
      </c>
      <c r="Y177" s="121"/>
      <c r="Z177" s="131">
        <f>_xll.BDH(C177,$Z$3,$D$1,$D$1)</f>
        <v>22.7</v>
      </c>
      <c r="AA177" s="131">
        <f t="shared" si="83"/>
        <v>5.0000000000000711E-2</v>
      </c>
      <c r="AB177" s="191">
        <f t="shared" si="84"/>
        <v>0.2202643171806199</v>
      </c>
      <c r="AC177" s="133">
        <v>76000</v>
      </c>
      <c r="AD177" s="134">
        <f>IF(D177 = D228,1,_xll.BDP(K177,$AD$3)*L177)</f>
        <v>1.2294</v>
      </c>
      <c r="AE177" s="301">
        <f>AA177*AC177*T177/AD177 / AF228</f>
        <v>1.3231972674495368E-5</v>
      </c>
      <c r="AF177" s="136"/>
    </row>
    <row r="178" spans="1:32" s="118" customFormat="1" ht="12" customHeight="1" x14ac:dyDescent="0.2">
      <c r="A178" s="121"/>
      <c r="B178" s="121">
        <v>40</v>
      </c>
      <c r="C178" s="121" t="s">
        <v>367</v>
      </c>
      <c r="D178" s="121" t="str">
        <f>_xll.BDP(C178,$D$3)</f>
        <v>USD</v>
      </c>
      <c r="E178" s="121" t="s">
        <v>368</v>
      </c>
      <c r="F178" s="122">
        <f>_xll.BDP(C178,$F$3)</f>
        <v>13.5</v>
      </c>
      <c r="G178" s="122">
        <f>_xll.BDP(C178,$G$3)</f>
        <v>13.5</v>
      </c>
      <c r="H178" s="123">
        <f t="shared" si="74"/>
        <v>0</v>
      </c>
      <c r="I178" s="124">
        <f t="shared" si="75"/>
        <v>0</v>
      </c>
      <c r="J178" s="125">
        <v>257450</v>
      </c>
      <c r="K178" s="121" t="str">
        <f>CONCATENATE(D228,D178, " Curncy")</f>
        <v>EURUSD Curncy</v>
      </c>
      <c r="L178" s="121">
        <f>IF(D178 = D228,1,_xll.BDP(K178,$L$3))</f>
        <v>1</v>
      </c>
      <c r="M178" s="264">
        <f>IF(D178 = D228,1,_xll.BDP(K178,$M$3)*L178)</f>
        <v>1.2327999999999999</v>
      </c>
      <c r="N178" s="127">
        <f t="shared" si="76"/>
        <v>0</v>
      </c>
      <c r="O178" s="276">
        <f>N178 / Y228</f>
        <v>0</v>
      </c>
      <c r="P178" s="129">
        <f t="shared" si="77"/>
        <v>2819252.9201817005</v>
      </c>
      <c r="Q178" s="286">
        <f>P178 / Y228*100</f>
        <v>1.2109226891103471</v>
      </c>
      <c r="R178" s="130">
        <f t="shared" si="78"/>
        <v>0</v>
      </c>
      <c r="S178" s="286">
        <f t="shared" si="79"/>
        <v>1.2109226891103471</v>
      </c>
      <c r="T178" s="121">
        <f t="shared" si="80"/>
        <v>1</v>
      </c>
      <c r="U178" s="121">
        <v>0</v>
      </c>
      <c r="V178" s="121">
        <v>1</v>
      </c>
      <c r="W178" s="128">
        <f t="shared" si="81"/>
        <v>0</v>
      </c>
      <c r="X178" s="128">
        <f t="shared" si="82"/>
        <v>0</v>
      </c>
      <c r="Y178" s="121"/>
      <c r="Z178" s="131">
        <f>_xll.BDH(C178,$Z$3,$D$1,$D$1)</f>
        <v>13.7</v>
      </c>
      <c r="AA178" s="131">
        <f t="shared" si="83"/>
        <v>-0.19999999999999929</v>
      </c>
      <c r="AB178" s="191">
        <f t="shared" si="84"/>
        <v>-1.459854014598535</v>
      </c>
      <c r="AC178" s="133">
        <v>257450</v>
      </c>
      <c r="AD178" s="134">
        <f>IF(D178 = D228,1,_xll.BDP(K178,$AD$3)*L178)</f>
        <v>1.2294</v>
      </c>
      <c r="AE178" s="301">
        <f>AA178*AC178*T178/AD178 / AF228</f>
        <v>-1.7929322973940905E-4</v>
      </c>
      <c r="AF178" s="136"/>
    </row>
    <row r="179" spans="1:32" s="118" customFormat="1" ht="12" customHeight="1" x14ac:dyDescent="0.2">
      <c r="A179" s="121"/>
      <c r="B179" s="121">
        <v>8580</v>
      </c>
      <c r="C179" s="121" t="s">
        <v>67</v>
      </c>
      <c r="D179" s="121" t="str">
        <f>_xll.BDP(C179,$D$3)</f>
        <v>USD</v>
      </c>
      <c r="E179" s="121" t="s">
        <v>366</v>
      </c>
      <c r="F179" s="122">
        <f>_xll.BDP(C179,$F$3)</f>
        <v>143.88999999999999</v>
      </c>
      <c r="G179" s="122">
        <f>_xll.BDP(C179,$G$3)</f>
        <v>143.88999999999999</v>
      </c>
      <c r="H179" s="123">
        <f t="shared" si="74"/>
        <v>0</v>
      </c>
      <c r="I179" s="124">
        <f t="shared" si="75"/>
        <v>0</v>
      </c>
      <c r="J179" s="125">
        <v>-18350</v>
      </c>
      <c r="K179" s="121" t="str">
        <f>CONCATENATE(D228,D179, " Curncy")</f>
        <v>EURUSD Curncy</v>
      </c>
      <c r="L179" s="121">
        <f>IF(D179 = D228,1,_xll.BDP(K179,$L$3))</f>
        <v>1</v>
      </c>
      <c r="M179" s="264">
        <f>IF(D179 = D228,1,_xll.BDP(K179,$M$3)*L179)</f>
        <v>1.2327999999999999</v>
      </c>
      <c r="N179" s="127">
        <f t="shared" si="76"/>
        <v>0</v>
      </c>
      <c r="O179" s="276">
        <f>N179 / Y228</f>
        <v>0</v>
      </c>
      <c r="P179" s="129">
        <f t="shared" si="77"/>
        <v>-2141776.0382868266</v>
      </c>
      <c r="Q179" s="286">
        <f>P179 / Y228*100</f>
        <v>-0.91993349769670085</v>
      </c>
      <c r="R179" s="130">
        <f t="shared" si="78"/>
        <v>-0.91993349769670085</v>
      </c>
      <c r="S179" s="286">
        <f t="shared" si="79"/>
        <v>0</v>
      </c>
      <c r="T179" s="121">
        <f t="shared" si="80"/>
        <v>1</v>
      </c>
      <c r="U179" s="121">
        <v>0</v>
      </c>
      <c r="V179" s="121">
        <v>1</v>
      </c>
      <c r="W179" s="128">
        <f t="shared" si="81"/>
        <v>0</v>
      </c>
      <c r="X179" s="128">
        <f t="shared" si="82"/>
        <v>0</v>
      </c>
      <c r="Y179" s="121"/>
      <c r="Z179" s="131">
        <f>_xll.BDH(C179,$Z$3,$D$1,$D$1)</f>
        <v>146.99</v>
      </c>
      <c r="AA179" s="131">
        <f t="shared" si="83"/>
        <v>-3.1000000000000227</v>
      </c>
      <c r="AB179" s="191">
        <f t="shared" si="84"/>
        <v>-2.1089870059187854</v>
      </c>
      <c r="AC179" s="133">
        <v>-18350</v>
      </c>
      <c r="AD179" s="134">
        <f>IF(D179 = D228,1,_xll.BDP(K179,$AD$3)*L179)</f>
        <v>1.2294</v>
      </c>
      <c r="AE179" s="301">
        <f>AA179*AC179*T179/AD179 / AF228</f>
        <v>1.9807914883912203E-4</v>
      </c>
      <c r="AF179" s="136"/>
    </row>
    <row r="180" spans="1:32" s="118" customFormat="1" ht="12" customHeight="1" x14ac:dyDescent="0.2">
      <c r="A180" s="121"/>
      <c r="B180" s="121">
        <v>24106</v>
      </c>
      <c r="C180" s="121"/>
      <c r="D180" s="121" t="s">
        <v>33</v>
      </c>
      <c r="E180" s="121" t="s">
        <v>266</v>
      </c>
      <c r="F180" s="122">
        <v>99.283757100000003</v>
      </c>
      <c r="G180" s="122">
        <v>99.283757100000003</v>
      </c>
      <c r="H180" s="123">
        <f t="shared" si="74"/>
        <v>0</v>
      </c>
      <c r="I180" s="124">
        <f t="shared" si="75"/>
        <v>0</v>
      </c>
      <c r="J180" s="125">
        <v>70000</v>
      </c>
      <c r="K180" s="121" t="str">
        <f>CONCATENATE(D228,D180, " Curncy")</f>
        <v>EURUSD Curncy</v>
      </c>
      <c r="L180" s="121">
        <f>IF(D180 = D228,1,_xll.BDP(K180,$L$3))</f>
        <v>1</v>
      </c>
      <c r="M180" s="264">
        <f>IF(D180 = D228,1,_xll.BDP(K180,$M$3)*L180)</f>
        <v>1.2327999999999999</v>
      </c>
      <c r="N180" s="127">
        <f t="shared" si="76"/>
        <v>0</v>
      </c>
      <c r="O180" s="276">
        <f>N180 / Y228</f>
        <v>0</v>
      </c>
      <c r="P180" s="129">
        <f t="shared" si="77"/>
        <v>56374.618729720969</v>
      </c>
      <c r="Q180" s="286">
        <f>P180 / Y228*100</f>
        <v>2.4213969743929382E-2</v>
      </c>
      <c r="R180" s="130">
        <f t="shared" si="78"/>
        <v>0</v>
      </c>
      <c r="S180" s="286">
        <f t="shared" si="79"/>
        <v>2.4213969743929382E-2</v>
      </c>
      <c r="T180" s="121">
        <f t="shared" si="80"/>
        <v>0.01</v>
      </c>
      <c r="U180" s="121">
        <v>1</v>
      </c>
      <c r="V180" s="121">
        <v>100</v>
      </c>
      <c r="W180" s="128">
        <f t="shared" si="81"/>
        <v>0</v>
      </c>
      <c r="X180" s="128">
        <f t="shared" si="82"/>
        <v>0</v>
      </c>
      <c r="Y180" s="121"/>
      <c r="Z180" s="131">
        <v>99.283757100000003</v>
      </c>
      <c r="AA180" s="131">
        <f t="shared" si="83"/>
        <v>0</v>
      </c>
      <c r="AB180" s="191">
        <f t="shared" si="84"/>
        <v>0</v>
      </c>
      <c r="AC180" s="133">
        <v>70000</v>
      </c>
      <c r="AD180" s="134">
        <f>IF(D180 = D228,1,_xll.BDP(K180,$AD$3)*L180)</f>
        <v>1.2294</v>
      </c>
      <c r="AE180" s="301">
        <f>AA180*AC180*T180/AD180 / AF228</f>
        <v>0</v>
      </c>
      <c r="AF180" s="136"/>
    </row>
    <row r="181" spans="1:32" s="118" customFormat="1" ht="12" customHeight="1" x14ac:dyDescent="0.2">
      <c r="A181" s="121"/>
      <c r="B181" s="121">
        <v>20173</v>
      </c>
      <c r="C181" s="121" t="s">
        <v>66</v>
      </c>
      <c r="D181" s="121" t="str">
        <f>_xll.BDP(C181,$D$3)</f>
        <v>USD</v>
      </c>
      <c r="E181" s="121" t="s">
        <v>341</v>
      </c>
      <c r="F181" s="122">
        <f>_xll.BDP(C181,$F$3)</f>
        <v>38.549999999999997</v>
      </c>
      <c r="G181" s="122">
        <f>_xll.BDP(C181,$G$3)</f>
        <v>38.549999999999997</v>
      </c>
      <c r="H181" s="123">
        <f t="shared" si="74"/>
        <v>0</v>
      </c>
      <c r="I181" s="124">
        <f t="shared" si="75"/>
        <v>0</v>
      </c>
      <c r="J181" s="125">
        <v>-177500</v>
      </c>
      <c r="K181" s="121" t="str">
        <f>CONCATENATE(D228,D181, " Curncy")</f>
        <v>EURUSD Curncy</v>
      </c>
      <c r="L181" s="121">
        <f>IF(D181 = D228,1,_xll.BDP(K181,$L$3))</f>
        <v>1</v>
      </c>
      <c r="M181" s="264">
        <f>IF(D181 = D228,1,_xll.BDP(K181,$M$3)*L181)</f>
        <v>1.2327999999999999</v>
      </c>
      <c r="N181" s="127">
        <f t="shared" si="76"/>
        <v>0</v>
      </c>
      <c r="O181" s="276">
        <f>N181 / Y228</f>
        <v>0</v>
      </c>
      <c r="P181" s="129">
        <f t="shared" si="77"/>
        <v>-5550474.5295262812</v>
      </c>
      <c r="Q181" s="286">
        <f>P181 / Y228*100</f>
        <v>-2.3840342578058844</v>
      </c>
      <c r="R181" s="130">
        <f t="shared" si="78"/>
        <v>-2.3840342578058844</v>
      </c>
      <c r="S181" s="286">
        <f t="shared" si="79"/>
        <v>0</v>
      </c>
      <c r="T181" s="121">
        <f t="shared" si="80"/>
        <v>1</v>
      </c>
      <c r="U181" s="121">
        <v>0</v>
      </c>
      <c r="V181" s="121">
        <v>1</v>
      </c>
      <c r="W181" s="128">
        <f t="shared" si="81"/>
        <v>0</v>
      </c>
      <c r="X181" s="128">
        <f t="shared" si="82"/>
        <v>0</v>
      </c>
      <c r="Y181" s="121"/>
      <c r="Z181" s="131">
        <f>_xll.BDH(C181,$Z$3,$D$1,$D$1)</f>
        <v>40.6</v>
      </c>
      <c r="AA181" s="131">
        <f t="shared" si="83"/>
        <v>-2.0500000000000043</v>
      </c>
      <c r="AB181" s="191">
        <f t="shared" si="84"/>
        <v>-5.0492610837438532</v>
      </c>
      <c r="AC181" s="133">
        <v>-177500</v>
      </c>
      <c r="AD181" s="134">
        <f>IF(D181 = D228,1,_xll.BDP(K181,$AD$3)*L181)</f>
        <v>1.2294</v>
      </c>
      <c r="AE181" s="301">
        <f>AA181*AC181*T181/AD181 / AF228</f>
        <v>1.267048436034722E-3</v>
      </c>
      <c r="AF181" s="136"/>
    </row>
    <row r="182" spans="1:32" s="118" customFormat="1" ht="12" customHeight="1" x14ac:dyDescent="0.2">
      <c r="A182" s="121"/>
      <c r="B182" s="121">
        <v>23421</v>
      </c>
      <c r="C182" s="121" t="s">
        <v>364</v>
      </c>
      <c r="D182" s="121" t="str">
        <f>_xll.BDP(C182,$D$3)</f>
        <v>USD</v>
      </c>
      <c r="E182" s="121" t="s">
        <v>365</v>
      </c>
      <c r="F182" s="122">
        <f>_xll.BDP(C182,$F$3)</f>
        <v>17.68</v>
      </c>
      <c r="G182" s="122">
        <f>_xll.BDP(C182,$G$3)</f>
        <v>17.68</v>
      </c>
      <c r="H182" s="123">
        <f t="shared" si="74"/>
        <v>0</v>
      </c>
      <c r="I182" s="124">
        <f t="shared" si="75"/>
        <v>0</v>
      </c>
      <c r="J182" s="125">
        <v>-176000</v>
      </c>
      <c r="K182" s="121" t="str">
        <f>CONCATENATE(D228,D182, " Curncy")</f>
        <v>EURUSD Curncy</v>
      </c>
      <c r="L182" s="121">
        <f>IF(D182 = D228,1,_xll.BDP(K182,$L$3))</f>
        <v>1</v>
      </c>
      <c r="M182" s="264">
        <f>IF(D182 = D228,1,_xll.BDP(K182,$M$3)*L182)</f>
        <v>1.2327999999999999</v>
      </c>
      <c r="N182" s="127">
        <f t="shared" si="76"/>
        <v>0</v>
      </c>
      <c r="O182" s="276">
        <f>N182 / Y228</f>
        <v>0</v>
      </c>
      <c r="P182" s="129">
        <f t="shared" si="77"/>
        <v>-2524075.2757949387</v>
      </c>
      <c r="Q182" s="286">
        <f>P182 / Y228*100</f>
        <v>-1.084138283090103</v>
      </c>
      <c r="R182" s="130">
        <f t="shared" si="78"/>
        <v>-1.084138283090103</v>
      </c>
      <c r="S182" s="286">
        <f t="shared" si="79"/>
        <v>0</v>
      </c>
      <c r="T182" s="121">
        <f t="shared" si="80"/>
        <v>1</v>
      </c>
      <c r="U182" s="121">
        <v>0</v>
      </c>
      <c r="V182" s="121">
        <v>1</v>
      </c>
      <c r="W182" s="128">
        <f t="shared" si="81"/>
        <v>0</v>
      </c>
      <c r="X182" s="128">
        <f t="shared" si="82"/>
        <v>0</v>
      </c>
      <c r="Y182" s="121"/>
      <c r="Z182" s="131">
        <f>_xll.BDH(C182,$Z$3,$D$1,$D$1)</f>
        <v>18.29</v>
      </c>
      <c r="AA182" s="131">
        <f t="shared" si="83"/>
        <v>-0.60999999999999943</v>
      </c>
      <c r="AB182" s="191">
        <f t="shared" si="84"/>
        <v>-3.3351558228540155</v>
      </c>
      <c r="AC182" s="133">
        <v>-176000</v>
      </c>
      <c r="AD182" s="134">
        <f>IF(D182 = D228,1,_xll.BDP(K182,$AD$3)*L182)</f>
        <v>1.2294</v>
      </c>
      <c r="AE182" s="301">
        <f>AA182*AC182*T182/AD182 / AF228</f>
        <v>3.7383804903521088E-4</v>
      </c>
      <c r="AF182" s="136"/>
    </row>
    <row r="183" spans="1:32" s="118" customFormat="1" ht="12" customHeight="1" x14ac:dyDescent="0.2">
      <c r="A183" s="121"/>
      <c r="B183" s="121">
        <v>24308</v>
      </c>
      <c r="C183" s="121" t="s">
        <v>65</v>
      </c>
      <c r="D183" s="121" t="str">
        <f>_xll.BDP(C183,$D$3)</f>
        <v>USD</v>
      </c>
      <c r="E183" s="121" t="s">
        <v>340</v>
      </c>
      <c r="F183" s="122">
        <f>_xll.BDP(C183,$F$3)</f>
        <v>322.95999999999998</v>
      </c>
      <c r="G183" s="122">
        <f>_xll.BDP(C183,$G$3)</f>
        <v>322.95999999999998</v>
      </c>
      <c r="H183" s="123">
        <f t="shared" si="74"/>
        <v>0</v>
      </c>
      <c r="I183" s="124">
        <f t="shared" si="75"/>
        <v>0</v>
      </c>
      <c r="J183" s="125">
        <v>-23000</v>
      </c>
      <c r="K183" s="121" t="str">
        <f>CONCATENATE(D228,D183, " Curncy")</f>
        <v>EURUSD Curncy</v>
      </c>
      <c r="L183" s="121">
        <f>IF(D183 = D228,1,_xll.BDP(K183,$L$3))</f>
        <v>1</v>
      </c>
      <c r="M183" s="264">
        <f>IF(D183 = D228,1,_xll.BDP(K183,$M$3)*L183)</f>
        <v>1.2327999999999999</v>
      </c>
      <c r="N183" s="127">
        <f t="shared" si="76"/>
        <v>0</v>
      </c>
      <c r="O183" s="276">
        <f>N183 / Y228</f>
        <v>0</v>
      </c>
      <c r="P183" s="129">
        <f t="shared" si="77"/>
        <v>-6025373.1343283579</v>
      </c>
      <c r="Q183" s="286">
        <f>P183 / Y228*100</f>
        <v>-2.5880122306458024</v>
      </c>
      <c r="R183" s="130">
        <f t="shared" si="78"/>
        <v>-2.5880122306458024</v>
      </c>
      <c r="S183" s="286">
        <f t="shared" si="79"/>
        <v>0</v>
      </c>
      <c r="T183" s="121">
        <f t="shared" si="80"/>
        <v>1</v>
      </c>
      <c r="U183" s="121">
        <v>0</v>
      </c>
      <c r="V183" s="121">
        <v>1</v>
      </c>
      <c r="W183" s="128">
        <f t="shared" si="81"/>
        <v>0</v>
      </c>
      <c r="X183" s="128">
        <f t="shared" si="82"/>
        <v>0</v>
      </c>
      <c r="Y183" s="121"/>
      <c r="Z183" s="131">
        <f>_xll.BDH(C183,$Z$3,$D$1,$D$1)</f>
        <v>328.76</v>
      </c>
      <c r="AA183" s="131">
        <f t="shared" si="83"/>
        <v>-5.8000000000000114</v>
      </c>
      <c r="AB183" s="191">
        <f t="shared" si="84"/>
        <v>-1.7642048911059773</v>
      </c>
      <c r="AC183" s="133">
        <v>-23000</v>
      </c>
      <c r="AD183" s="134">
        <f>IF(D183 = D228,1,_xll.BDP(K183,$AD$3)*L183)</f>
        <v>1.2294</v>
      </c>
      <c r="AE183" s="301">
        <f>AA183*AC183*T183/AD183 / AF228</f>
        <v>4.6451188283622646E-4</v>
      </c>
      <c r="AF183" s="136"/>
    </row>
    <row r="184" spans="1:32" s="118" customFormat="1" ht="12" customHeight="1" x14ac:dyDescent="0.2">
      <c r="A184" s="121"/>
      <c r="B184" s="121">
        <v>2358</v>
      </c>
      <c r="C184" s="121" t="s">
        <v>64</v>
      </c>
      <c r="D184" s="121" t="str">
        <f>_xll.BDP(C184,$D$3)</f>
        <v>USD</v>
      </c>
      <c r="E184" s="121" t="s">
        <v>363</v>
      </c>
      <c r="F184" s="122">
        <f>_xll.BDP(C184,$F$3)</f>
        <v>51.95</v>
      </c>
      <c r="G184" s="122">
        <f>_xll.BDP(C184,$G$3)</f>
        <v>51.95</v>
      </c>
      <c r="H184" s="123">
        <f t="shared" si="74"/>
        <v>0</v>
      </c>
      <c r="I184" s="124">
        <f t="shared" si="75"/>
        <v>0</v>
      </c>
      <c r="J184" s="125">
        <v>25300</v>
      </c>
      <c r="K184" s="121" t="str">
        <f>CONCATENATE(D228,D184, " Curncy")</f>
        <v>EURUSD Curncy</v>
      </c>
      <c r="L184" s="121">
        <f>IF(D184 = D228,1,_xll.BDP(K184,$L$3))</f>
        <v>1</v>
      </c>
      <c r="M184" s="264">
        <f>IF(D184 = D228,1,_xll.BDP(K184,$M$3)*L184)</f>
        <v>1.2327999999999999</v>
      </c>
      <c r="N184" s="127">
        <f t="shared" si="76"/>
        <v>0</v>
      </c>
      <c r="O184" s="276">
        <f>N184 / Y228</f>
        <v>0</v>
      </c>
      <c r="P184" s="129">
        <f t="shared" si="77"/>
        <v>1066138.0597014925</v>
      </c>
      <c r="Q184" s="286">
        <f>P184 / Y228*100</f>
        <v>0.45792655102877877</v>
      </c>
      <c r="R184" s="130">
        <f t="shared" si="78"/>
        <v>0</v>
      </c>
      <c r="S184" s="286">
        <f t="shared" si="79"/>
        <v>0.45792655102877877</v>
      </c>
      <c r="T184" s="121">
        <f t="shared" si="80"/>
        <v>1</v>
      </c>
      <c r="U184" s="121">
        <v>0</v>
      </c>
      <c r="V184" s="121">
        <v>1</v>
      </c>
      <c r="W184" s="128">
        <f t="shared" si="81"/>
        <v>0</v>
      </c>
      <c r="X184" s="128">
        <f t="shared" si="82"/>
        <v>0</v>
      </c>
      <c r="Y184" s="121"/>
      <c r="Z184" s="131">
        <f>_xll.BDH(C184,$Z$3,$D$1,$D$1)</f>
        <v>54.26</v>
      </c>
      <c r="AA184" s="131">
        <f t="shared" si="83"/>
        <v>-2.3099999999999952</v>
      </c>
      <c r="AB184" s="191">
        <f t="shared" si="84"/>
        <v>-4.257279764098775</v>
      </c>
      <c r="AC184" s="133">
        <v>25300</v>
      </c>
      <c r="AD184" s="134">
        <f>IF(D184 = D228,1,_xll.BDP(K184,$AD$3)*L184)</f>
        <v>1.2294</v>
      </c>
      <c r="AE184" s="301">
        <f>AA184*AC184*T184/AD184 / AF228</f>
        <v>-2.0350425763566321E-4</v>
      </c>
      <c r="AF184" s="136"/>
    </row>
    <row r="185" spans="1:32" s="118" customFormat="1" ht="12" customHeight="1" x14ac:dyDescent="0.2">
      <c r="A185" s="121"/>
      <c r="B185" s="121">
        <v>25367</v>
      </c>
      <c r="C185" s="121" t="s">
        <v>61</v>
      </c>
      <c r="D185" s="121" t="str">
        <f>_xll.BDP(C185,$D$3)</f>
        <v>USD</v>
      </c>
      <c r="E185" s="121" t="s">
        <v>336</v>
      </c>
      <c r="F185" s="122">
        <f>_xll.BDP(C185,$F$3)</f>
        <v>20.41</v>
      </c>
      <c r="G185" s="122">
        <f>_xll.BDP(C185,$G$3)</f>
        <v>20.41</v>
      </c>
      <c r="H185" s="123">
        <f t="shared" si="74"/>
        <v>0</v>
      </c>
      <c r="I185" s="124">
        <f t="shared" si="75"/>
        <v>0</v>
      </c>
      <c r="J185" s="125">
        <v>-125000</v>
      </c>
      <c r="K185" s="121" t="str">
        <f>CONCATENATE(D228,D185, " Curncy")</f>
        <v>EURUSD Curncy</v>
      </c>
      <c r="L185" s="121">
        <f>IF(D185 = D228,1,_xll.BDP(K185,$L$3))</f>
        <v>1</v>
      </c>
      <c r="M185" s="264">
        <f>IF(D185 = D228,1,_xll.BDP(K185,$M$3)*L185)</f>
        <v>1.2327999999999999</v>
      </c>
      <c r="N185" s="127">
        <f t="shared" si="76"/>
        <v>0</v>
      </c>
      <c r="O185" s="276">
        <f>N185 / Y228</f>
        <v>0</v>
      </c>
      <c r="P185" s="129">
        <f t="shared" si="77"/>
        <v>-2069475.9896171319</v>
      </c>
      <c r="Q185" s="286">
        <f>P185 / Y228*100</f>
        <v>-0.88887925324378625</v>
      </c>
      <c r="R185" s="130">
        <f t="shared" si="78"/>
        <v>-0.88887925324378625</v>
      </c>
      <c r="S185" s="286">
        <f t="shared" si="79"/>
        <v>0</v>
      </c>
      <c r="T185" s="121">
        <f t="shared" si="80"/>
        <v>1</v>
      </c>
      <c r="U185" s="121">
        <v>0</v>
      </c>
      <c r="V185" s="121">
        <v>1</v>
      </c>
      <c r="W185" s="128">
        <f t="shared" si="81"/>
        <v>0</v>
      </c>
      <c r="X185" s="128">
        <f t="shared" si="82"/>
        <v>0</v>
      </c>
      <c r="Y185" s="121"/>
      <c r="Z185" s="131">
        <f>_xll.BDH(C185,$Z$3,$D$1,$D$1)</f>
        <v>20.079999999999998</v>
      </c>
      <c r="AA185" s="131">
        <f t="shared" si="83"/>
        <v>0.33000000000000185</v>
      </c>
      <c r="AB185" s="191">
        <f t="shared" si="84"/>
        <v>1.6434262948207263</v>
      </c>
      <c r="AC185" s="133">
        <v>-125000</v>
      </c>
      <c r="AD185" s="134">
        <f>IF(D185 = D228,1,_xll.BDP(K185,$AD$3)*L185)</f>
        <v>1.2294</v>
      </c>
      <c r="AE185" s="301">
        <f>AA185*AC185*T185/AD185 / AF228</f>
        <v>-1.4363654547971824E-4</v>
      </c>
      <c r="AF185" s="136"/>
    </row>
    <row r="186" spans="1:32" s="118" customFormat="1" ht="12" customHeight="1" x14ac:dyDescent="0.2">
      <c r="A186" s="121"/>
      <c r="B186" s="121">
        <v>26423</v>
      </c>
      <c r="C186" s="121" t="s">
        <v>60</v>
      </c>
      <c r="D186" s="121" t="str">
        <f>_xll.BDP(C186,$D$3)</f>
        <v>USD</v>
      </c>
      <c r="E186" s="121" t="s">
        <v>362</v>
      </c>
      <c r="F186" s="122">
        <f>_xll.BDP(C186,$F$3)</f>
        <v>8.24</v>
      </c>
      <c r="G186" s="122">
        <f>_xll.BDP(C186,$G$3)</f>
        <v>8.24</v>
      </c>
      <c r="H186" s="123">
        <f t="shared" si="74"/>
        <v>0</v>
      </c>
      <c r="I186" s="124">
        <f t="shared" si="75"/>
        <v>0</v>
      </c>
      <c r="J186" s="125">
        <v>-562000</v>
      </c>
      <c r="K186" s="121" t="str">
        <f>CONCATENATE(D228,D186, " Curncy")</f>
        <v>EURUSD Curncy</v>
      </c>
      <c r="L186" s="121">
        <f>IF(D186 = D228,1,_xll.BDP(K186,$L$3))</f>
        <v>1</v>
      </c>
      <c r="M186" s="264">
        <f>IF(D186 = D228,1,_xll.BDP(K186,$M$3)*L186)</f>
        <v>1.2327999999999999</v>
      </c>
      <c r="N186" s="127">
        <f t="shared" si="76"/>
        <v>0</v>
      </c>
      <c r="O186" s="276">
        <f>N186 / Y228</f>
        <v>0</v>
      </c>
      <c r="P186" s="129">
        <f t="shared" si="77"/>
        <v>-3756391.9532770929</v>
      </c>
      <c r="Q186" s="286">
        <f>P186 / Y228*100</f>
        <v>-1.6134417075008665</v>
      </c>
      <c r="R186" s="130">
        <f t="shared" si="78"/>
        <v>-1.6134417075008665</v>
      </c>
      <c r="S186" s="286">
        <f t="shared" si="79"/>
        <v>0</v>
      </c>
      <c r="T186" s="121">
        <f t="shared" si="80"/>
        <v>1</v>
      </c>
      <c r="U186" s="121">
        <v>0</v>
      </c>
      <c r="V186" s="121">
        <v>1</v>
      </c>
      <c r="W186" s="128">
        <f t="shared" si="81"/>
        <v>0</v>
      </c>
      <c r="X186" s="128">
        <f t="shared" si="82"/>
        <v>0</v>
      </c>
      <c r="Y186" s="121"/>
      <c r="Z186" s="131">
        <f>_xll.BDH(C186,$Z$3,$D$1,$D$1)</f>
        <v>8.73</v>
      </c>
      <c r="AA186" s="131">
        <f t="shared" si="83"/>
        <v>-0.49000000000000021</v>
      </c>
      <c r="AB186" s="191">
        <f t="shared" si="84"/>
        <v>-5.6128293241695326</v>
      </c>
      <c r="AC186" s="133">
        <v>-562000</v>
      </c>
      <c r="AD186" s="134">
        <f>IF(D186 = D228,1,_xll.BDP(K186,$AD$3)*L186)</f>
        <v>1.2294</v>
      </c>
      <c r="AE186" s="301">
        <f>AA186*AC186*T186/AD186 / AF228</f>
        <v>9.5890016713223269E-4</v>
      </c>
      <c r="AF186" s="136"/>
    </row>
    <row r="187" spans="1:32" s="118" customFormat="1" ht="12" customHeight="1" x14ac:dyDescent="0.2">
      <c r="A187" s="121"/>
      <c r="B187" s="121">
        <v>19644</v>
      </c>
      <c r="C187" s="121" t="s">
        <v>59</v>
      </c>
      <c r="D187" s="121" t="str">
        <f>_xll.BDP(C187,$D$3)</f>
        <v>USD</v>
      </c>
      <c r="E187" s="121" t="s">
        <v>361</v>
      </c>
      <c r="F187" s="122">
        <f>_xll.BDP(C187,$F$3)</f>
        <v>65.94</v>
      </c>
      <c r="G187" s="122">
        <f>_xll.BDP(C187,$G$3)</f>
        <v>65.94</v>
      </c>
      <c r="H187" s="123">
        <f t="shared" si="74"/>
        <v>0</v>
      </c>
      <c r="I187" s="124">
        <f t="shared" si="75"/>
        <v>0</v>
      </c>
      <c r="J187" s="125">
        <v>60000</v>
      </c>
      <c r="K187" s="121" t="str">
        <f>CONCATENATE(D228,D187, " Curncy")</f>
        <v>EURUSD Curncy</v>
      </c>
      <c r="L187" s="121">
        <f>IF(D187 = D228,1,_xll.BDP(K187,$L$3))</f>
        <v>1</v>
      </c>
      <c r="M187" s="264">
        <f>IF(D187 = D228,1,_xll.BDP(K187,$M$3)*L187)</f>
        <v>1.2327999999999999</v>
      </c>
      <c r="N187" s="127">
        <f t="shared" si="76"/>
        <v>0</v>
      </c>
      <c r="O187" s="276">
        <f>N187 / Y228</f>
        <v>0</v>
      </c>
      <c r="P187" s="129">
        <f t="shared" si="77"/>
        <v>3209279.6885139523</v>
      </c>
      <c r="Q187" s="286">
        <f>P187 / Y228*100</f>
        <v>1.3784465957995948</v>
      </c>
      <c r="R187" s="130">
        <f t="shared" si="78"/>
        <v>0</v>
      </c>
      <c r="S187" s="286">
        <f t="shared" si="79"/>
        <v>1.3784465957995948</v>
      </c>
      <c r="T187" s="121">
        <f t="shared" si="80"/>
        <v>1</v>
      </c>
      <c r="U187" s="121">
        <v>0</v>
      </c>
      <c r="V187" s="121">
        <v>1</v>
      </c>
      <c r="W187" s="128">
        <f t="shared" si="81"/>
        <v>0</v>
      </c>
      <c r="X187" s="128">
        <f t="shared" si="82"/>
        <v>0</v>
      </c>
      <c r="Y187" s="121"/>
      <c r="Z187" s="131">
        <f>_xll.BDH(C187,$Z$3,$D$1,$D$1)</f>
        <v>65.41</v>
      </c>
      <c r="AA187" s="131">
        <f t="shared" si="83"/>
        <v>0.53000000000000114</v>
      </c>
      <c r="AB187" s="191">
        <f t="shared" si="84"/>
        <v>0.81027365846201072</v>
      </c>
      <c r="AC187" s="133">
        <v>60000</v>
      </c>
      <c r="AD187" s="134">
        <f>IF(D187 = D228,1,_xll.BDP(K187,$AD$3)*L187)</f>
        <v>1.2294</v>
      </c>
      <c r="AE187" s="301">
        <f>AA187*AC187*T187/AD187 / AF228</f>
        <v>1.1073071869709148E-4</v>
      </c>
      <c r="AF187" s="136"/>
    </row>
    <row r="188" spans="1:32" s="118" customFormat="1" ht="12" customHeight="1" x14ac:dyDescent="0.2">
      <c r="A188" s="121"/>
      <c r="B188" s="121">
        <v>26745</v>
      </c>
      <c r="C188" s="121" t="s">
        <v>58</v>
      </c>
      <c r="D188" s="121" t="str">
        <f>_xll.BDP(C188,$D$3)</f>
        <v>USD</v>
      </c>
      <c r="E188" s="121" t="s">
        <v>335</v>
      </c>
      <c r="F188" s="122">
        <f>_xll.BDP(C188,$F$3)</f>
        <v>19.45</v>
      </c>
      <c r="G188" s="122">
        <f>_xll.BDP(C188,$G$3)</f>
        <v>19.45</v>
      </c>
      <c r="H188" s="123">
        <f t="shared" si="74"/>
        <v>0</v>
      </c>
      <c r="I188" s="124">
        <f t="shared" si="75"/>
        <v>0</v>
      </c>
      <c r="J188" s="125">
        <v>-586200</v>
      </c>
      <c r="K188" s="121" t="str">
        <f>CONCATENATE(D228,D188, " Curncy")</f>
        <v>EURUSD Curncy</v>
      </c>
      <c r="L188" s="121">
        <f>IF(D188 = D228,1,_xll.BDP(K188,$L$3))</f>
        <v>1</v>
      </c>
      <c r="M188" s="264">
        <f>IF(D188 = D228,1,_xll.BDP(K188,$M$3)*L188)</f>
        <v>1.2327999999999999</v>
      </c>
      <c r="N188" s="127">
        <f t="shared" si="76"/>
        <v>0</v>
      </c>
      <c r="O188" s="276">
        <f>N188 / Y228</f>
        <v>0</v>
      </c>
      <c r="P188" s="129">
        <f t="shared" si="77"/>
        <v>-9248531.797534069</v>
      </c>
      <c r="Q188" s="286">
        <f>P188 / Y228*100</f>
        <v>-3.9724201097469165</v>
      </c>
      <c r="R188" s="130">
        <f t="shared" si="78"/>
        <v>-3.9724201097469165</v>
      </c>
      <c r="S188" s="286">
        <f t="shared" si="79"/>
        <v>0</v>
      </c>
      <c r="T188" s="121">
        <f t="shared" si="80"/>
        <v>1</v>
      </c>
      <c r="U188" s="121">
        <v>0</v>
      </c>
      <c r="V188" s="121">
        <v>1</v>
      </c>
      <c r="W188" s="128">
        <f t="shared" si="81"/>
        <v>0</v>
      </c>
      <c r="X188" s="128">
        <f t="shared" si="82"/>
        <v>0</v>
      </c>
      <c r="Y188" s="121"/>
      <c r="Z188" s="131">
        <f>_xll.BDH(C188,$Z$3,$D$1,$D$1)</f>
        <v>19.77</v>
      </c>
      <c r="AA188" s="131">
        <f t="shared" si="83"/>
        <v>-0.32000000000000028</v>
      </c>
      <c r="AB188" s="191">
        <f t="shared" si="84"/>
        <v>-1.6186140617096625</v>
      </c>
      <c r="AC188" s="133">
        <v>-586200</v>
      </c>
      <c r="AD188" s="134">
        <f>IF(D188 = D228,1,_xll.BDP(K188,$AD$3)*L188)</f>
        <v>1.2294</v>
      </c>
      <c r="AE188" s="301">
        <f>AA188*AC188*T188/AD188 / AF228</f>
        <v>6.531858847822385E-4</v>
      </c>
      <c r="AF188" s="136"/>
    </row>
    <row r="189" spans="1:32" s="118" customFormat="1" ht="12" customHeight="1" x14ac:dyDescent="0.2">
      <c r="A189" s="121"/>
      <c r="B189" s="121">
        <v>20886</v>
      </c>
      <c r="C189" s="121" t="s">
        <v>57</v>
      </c>
      <c r="D189" s="121" t="str">
        <f>_xll.BDP(C189,$D$3)</f>
        <v>USD</v>
      </c>
      <c r="E189" s="121" t="s">
        <v>332</v>
      </c>
      <c r="F189" s="122">
        <f>_xll.BDP(C189,$F$3)</f>
        <v>119.77</v>
      </c>
      <c r="G189" s="122">
        <f>_xll.BDP(C189,$G$3)</f>
        <v>119.77</v>
      </c>
      <c r="H189" s="123">
        <f t="shared" si="74"/>
        <v>0</v>
      </c>
      <c r="I189" s="124">
        <f t="shared" si="75"/>
        <v>0</v>
      </c>
      <c r="J189" s="125">
        <v>-12700</v>
      </c>
      <c r="K189" s="121" t="str">
        <f>CONCATENATE(D228,D189, " Curncy")</f>
        <v>EURUSD Curncy</v>
      </c>
      <c r="L189" s="121">
        <f>IF(D189 = D228,1,_xll.BDP(K189,$L$3))</f>
        <v>1</v>
      </c>
      <c r="M189" s="264">
        <f>IF(D189 = D228,1,_xll.BDP(K189,$M$3)*L189)</f>
        <v>1.2327999999999999</v>
      </c>
      <c r="N189" s="127">
        <f t="shared" si="76"/>
        <v>0</v>
      </c>
      <c r="O189" s="276">
        <f>N189 / Y228</f>
        <v>0</v>
      </c>
      <c r="P189" s="129">
        <f t="shared" si="77"/>
        <v>-1233840.8500973396</v>
      </c>
      <c r="Q189" s="286">
        <f>P189 / Y228*100</f>
        <v>-0.52995808550506829</v>
      </c>
      <c r="R189" s="130">
        <f t="shared" si="78"/>
        <v>-0.52995808550506829</v>
      </c>
      <c r="S189" s="286">
        <f t="shared" si="79"/>
        <v>0</v>
      </c>
      <c r="T189" s="121">
        <f t="shared" si="80"/>
        <v>1</v>
      </c>
      <c r="U189" s="121">
        <v>0</v>
      </c>
      <c r="V189" s="121">
        <v>1</v>
      </c>
      <c r="W189" s="128">
        <f t="shared" si="81"/>
        <v>0</v>
      </c>
      <c r="X189" s="128">
        <f t="shared" si="82"/>
        <v>0</v>
      </c>
      <c r="Y189" s="121"/>
      <c r="Z189" s="131">
        <f>_xll.BDH(C189,$Z$3,$D$1,$D$1)</f>
        <v>122.41</v>
      </c>
      <c r="AA189" s="131">
        <f t="shared" si="83"/>
        <v>-2.6400000000000006</v>
      </c>
      <c r="AB189" s="191">
        <f t="shared" si="84"/>
        <v>-2.1566865452168944</v>
      </c>
      <c r="AC189" s="133">
        <v>-12700</v>
      </c>
      <c r="AD189" s="134">
        <f>IF(D189 = D228,1,_xll.BDP(K189,$AD$3)*L189)</f>
        <v>1.2294</v>
      </c>
      <c r="AE189" s="301">
        <f>AA189*AC189*T189/AD189 / AF228</f>
        <v>1.1674778416591433E-4</v>
      </c>
      <c r="AF189" s="136"/>
    </row>
    <row r="190" spans="1:32" s="118" customFormat="1" ht="12" customHeight="1" x14ac:dyDescent="0.2">
      <c r="A190" s="121"/>
      <c r="B190" s="121">
        <v>2763</v>
      </c>
      <c r="C190" s="121" t="s">
        <v>56</v>
      </c>
      <c r="D190" s="121" t="str">
        <f>_xll.BDP(C190,$D$3)</f>
        <v>USD</v>
      </c>
      <c r="E190" s="121" t="s">
        <v>360</v>
      </c>
      <c r="F190" s="122">
        <f>_xll.BDP(C190,$F$3)</f>
        <v>63.12</v>
      </c>
      <c r="G190" s="122">
        <f>_xll.BDP(C190,$G$3)</f>
        <v>63.12</v>
      </c>
      <c r="H190" s="123">
        <f t="shared" si="74"/>
        <v>0</v>
      </c>
      <c r="I190" s="124">
        <f t="shared" si="75"/>
        <v>0</v>
      </c>
      <c r="J190" s="125">
        <v>-61300</v>
      </c>
      <c r="K190" s="121" t="str">
        <f>CONCATENATE(D228,D190, " Curncy")</f>
        <v>EURUSD Curncy</v>
      </c>
      <c r="L190" s="121">
        <f>IF(D190 = D228,1,_xll.BDP(K190,$L$3))</f>
        <v>1</v>
      </c>
      <c r="M190" s="264">
        <f>IF(D190 = D228,1,_xll.BDP(K190,$M$3)*L190)</f>
        <v>1.2327999999999999</v>
      </c>
      <c r="N190" s="127">
        <f t="shared" si="76"/>
        <v>0</v>
      </c>
      <c r="O190" s="276">
        <f>N190 / Y228</f>
        <v>0</v>
      </c>
      <c r="P190" s="129">
        <f t="shared" si="77"/>
        <v>-3138591.8234912399</v>
      </c>
      <c r="Q190" s="286">
        <f>P190 / Y228*100</f>
        <v>-1.348084814851167</v>
      </c>
      <c r="R190" s="130">
        <f t="shared" si="78"/>
        <v>-1.348084814851167</v>
      </c>
      <c r="S190" s="286">
        <f t="shared" si="79"/>
        <v>0</v>
      </c>
      <c r="T190" s="121">
        <f t="shared" si="80"/>
        <v>1</v>
      </c>
      <c r="U190" s="121">
        <v>0</v>
      </c>
      <c r="V190" s="121">
        <v>1</v>
      </c>
      <c r="W190" s="128">
        <f t="shared" si="81"/>
        <v>0</v>
      </c>
      <c r="X190" s="128">
        <f t="shared" si="82"/>
        <v>0</v>
      </c>
      <c r="Y190" s="121"/>
      <c r="Z190" s="131">
        <f>_xll.BDH(C190,$Z$3,$D$1,$D$1)</f>
        <v>64.38</v>
      </c>
      <c r="AA190" s="131">
        <f t="shared" si="83"/>
        <v>-1.259999999999998</v>
      </c>
      <c r="AB190" s="191">
        <f t="shared" si="84"/>
        <v>-1.9571295433364368</v>
      </c>
      <c r="AC190" s="133">
        <v>-61300</v>
      </c>
      <c r="AD190" s="134">
        <f>IF(D190 = D228,1,_xll.BDP(K190,$AD$3)*L190)</f>
        <v>1.2294</v>
      </c>
      <c r="AE190" s="301">
        <f>AA190*AC190*T190/AD190 / AF228</f>
        <v>2.6895029090333083E-4</v>
      </c>
      <c r="AF190" s="136"/>
    </row>
    <row r="191" spans="1:32" s="118" customFormat="1" ht="12" customHeight="1" x14ac:dyDescent="0.2">
      <c r="A191" s="121"/>
      <c r="B191" s="121">
        <v>24143</v>
      </c>
      <c r="C191" s="121" t="s">
        <v>55</v>
      </c>
      <c r="D191" s="121" t="str">
        <f>_xll.BDP(C191,$D$3)</f>
        <v>USD</v>
      </c>
      <c r="E191" s="121" t="s">
        <v>359</v>
      </c>
      <c r="F191" s="122">
        <f>_xll.BDP(C191,$F$3)</f>
        <v>3.97</v>
      </c>
      <c r="G191" s="122">
        <f>_xll.BDP(C191,$G$3)</f>
        <v>3.97</v>
      </c>
      <c r="H191" s="123">
        <f t="shared" si="74"/>
        <v>0</v>
      </c>
      <c r="I191" s="124">
        <f t="shared" si="75"/>
        <v>0</v>
      </c>
      <c r="J191" s="125">
        <v>1170000</v>
      </c>
      <c r="K191" s="121" t="str">
        <f>CONCATENATE(D228,D191, " Curncy")</f>
        <v>EURUSD Curncy</v>
      </c>
      <c r="L191" s="121">
        <f>IF(D191 = D228,1,_xll.BDP(K191,$L$3))</f>
        <v>1</v>
      </c>
      <c r="M191" s="264">
        <f>IF(D191 = D228,1,_xll.BDP(K191,$M$3)*L191)</f>
        <v>1.2327999999999999</v>
      </c>
      <c r="N191" s="127">
        <f t="shared" si="76"/>
        <v>0</v>
      </c>
      <c r="O191" s="276">
        <f>N191 / Y228</f>
        <v>0</v>
      </c>
      <c r="P191" s="129">
        <f t="shared" si="77"/>
        <v>3767764.4386761845</v>
      </c>
      <c r="Q191" s="286">
        <f>P191 / Y228*100</f>
        <v>1.6183264060331457</v>
      </c>
      <c r="R191" s="130">
        <f t="shared" si="78"/>
        <v>0</v>
      </c>
      <c r="S191" s="286">
        <f t="shared" si="79"/>
        <v>1.6183264060331457</v>
      </c>
      <c r="T191" s="121">
        <f t="shared" si="80"/>
        <v>1</v>
      </c>
      <c r="U191" s="121">
        <v>0</v>
      </c>
      <c r="V191" s="121">
        <v>1</v>
      </c>
      <c r="W191" s="128">
        <f t="shared" si="81"/>
        <v>0</v>
      </c>
      <c r="X191" s="128">
        <f t="shared" si="82"/>
        <v>0</v>
      </c>
      <c r="Y191" s="121"/>
      <c r="Z191" s="131">
        <f>_xll.BDH(C191,$Z$3,$D$1,$D$1)</f>
        <v>3.96</v>
      </c>
      <c r="AA191" s="131">
        <f t="shared" si="83"/>
        <v>1.0000000000000231E-2</v>
      </c>
      <c r="AB191" s="191">
        <f t="shared" si="84"/>
        <v>0.25252525252525837</v>
      </c>
      <c r="AC191" s="133">
        <v>1170000</v>
      </c>
      <c r="AD191" s="134">
        <f>IF(D191 = D228,1,_xll.BDP(K191,$AD$3)*L191)</f>
        <v>1.2294</v>
      </c>
      <c r="AE191" s="301">
        <f>AA191*AC191*T191/AD191 / AF228</f>
        <v>4.0740547445157152E-5</v>
      </c>
      <c r="AF191" s="136"/>
    </row>
    <row r="192" spans="1:32" s="118" customFormat="1" ht="12" customHeight="1" x14ac:dyDescent="0.2">
      <c r="A192" s="121"/>
      <c r="B192" s="121">
        <v>24542</v>
      </c>
      <c r="C192" s="121" t="s">
        <v>54</v>
      </c>
      <c r="D192" s="121" t="str">
        <f>_xll.BDP(C192,$D$3)</f>
        <v>USD</v>
      </c>
      <c r="E192" s="121" t="s">
        <v>329</v>
      </c>
      <c r="F192" s="122">
        <f>_xll.BDP(C192,$F$3)</f>
        <v>60.06</v>
      </c>
      <c r="G192" s="122">
        <f>_xll.BDP(C192,$G$3)</f>
        <v>60.06</v>
      </c>
      <c r="H192" s="123">
        <f t="shared" si="74"/>
        <v>0</v>
      </c>
      <c r="I192" s="124">
        <f t="shared" si="75"/>
        <v>0</v>
      </c>
      <c r="J192" s="125">
        <v>-101985</v>
      </c>
      <c r="K192" s="121" t="str">
        <f>CONCATENATE(D228,D192, " Curncy")</f>
        <v>EURUSD Curncy</v>
      </c>
      <c r="L192" s="121">
        <f>IF(D192 = D228,1,_xll.BDP(K192,$L$3))</f>
        <v>1</v>
      </c>
      <c r="M192" s="264">
        <f>IF(D192 = D228,1,_xll.BDP(K192,$M$3)*L192)</f>
        <v>1.2327999999999999</v>
      </c>
      <c r="N192" s="127">
        <f t="shared" si="76"/>
        <v>0</v>
      </c>
      <c r="O192" s="276">
        <f>N192 / Y228</f>
        <v>0</v>
      </c>
      <c r="P192" s="129">
        <f t="shared" si="77"/>
        <v>-4968542.4237508122</v>
      </c>
      <c r="Q192" s="286">
        <f>P192 / Y228*100</f>
        <v>-2.1340833628858706</v>
      </c>
      <c r="R192" s="130">
        <f t="shared" si="78"/>
        <v>-2.1340833628858706</v>
      </c>
      <c r="S192" s="286">
        <f t="shared" si="79"/>
        <v>0</v>
      </c>
      <c r="T192" s="121">
        <f t="shared" si="80"/>
        <v>1</v>
      </c>
      <c r="U192" s="121">
        <v>0</v>
      </c>
      <c r="V192" s="121">
        <v>1</v>
      </c>
      <c r="W192" s="128">
        <f t="shared" si="81"/>
        <v>0</v>
      </c>
      <c r="X192" s="128">
        <f t="shared" si="82"/>
        <v>0</v>
      </c>
      <c r="Y192" s="121"/>
      <c r="Z192" s="131">
        <f>_xll.BDH(C192,$Z$3,$D$1,$D$1)</f>
        <v>60.7</v>
      </c>
      <c r="AA192" s="131">
        <f t="shared" si="83"/>
        <v>-0.64000000000000057</v>
      </c>
      <c r="AB192" s="191">
        <f t="shared" si="84"/>
        <v>-1.0543657331136747</v>
      </c>
      <c r="AC192" s="133">
        <v>-101985</v>
      </c>
      <c r="AD192" s="134">
        <f>IF(D192 = D228,1,_xll.BDP(K192,$AD$3)*L192)</f>
        <v>1.2294</v>
      </c>
      <c r="AE192" s="301">
        <f>AA192*AC192*T192/AD192 / AF228</f>
        <v>2.2727793401404499E-4</v>
      </c>
      <c r="AF192" s="136"/>
    </row>
    <row r="193" spans="1:32" s="118" customFormat="1" ht="12" customHeight="1" x14ac:dyDescent="0.2">
      <c r="A193" s="121"/>
      <c r="B193" s="121">
        <v>18424</v>
      </c>
      <c r="C193" s="121" t="s">
        <v>53</v>
      </c>
      <c r="D193" s="121" t="str">
        <f>_xll.BDP(C193,$D$3)</f>
        <v>USD</v>
      </c>
      <c r="E193" s="121" t="s">
        <v>328</v>
      </c>
      <c r="F193" s="122">
        <f>_xll.BDP(C193,$F$3)</f>
        <v>62.1</v>
      </c>
      <c r="G193" s="122">
        <f>_xll.BDP(C193,$G$3)</f>
        <v>62.1</v>
      </c>
      <c r="H193" s="123">
        <f t="shared" si="74"/>
        <v>0</v>
      </c>
      <c r="I193" s="124">
        <f t="shared" si="75"/>
        <v>0</v>
      </c>
      <c r="J193" s="125">
        <v>-79500</v>
      </c>
      <c r="K193" s="121" t="str">
        <f>CONCATENATE(D228,D193, " Curncy")</f>
        <v>EURUSD Curncy</v>
      </c>
      <c r="L193" s="121">
        <f>IF(D193 = D228,1,_xll.BDP(K193,$L$3))</f>
        <v>1</v>
      </c>
      <c r="M193" s="264">
        <f>IF(D193 = D228,1,_xll.BDP(K193,$M$3)*L193)</f>
        <v>1.2327999999999999</v>
      </c>
      <c r="N193" s="127">
        <f t="shared" si="76"/>
        <v>0</v>
      </c>
      <c r="O193" s="276">
        <f>N193 / Y228</f>
        <v>0</v>
      </c>
      <c r="P193" s="129">
        <f t="shared" si="77"/>
        <v>-4004664.1791044781</v>
      </c>
      <c r="Q193" s="286">
        <f>P193 / Y228*100</f>
        <v>-1.720079345145286</v>
      </c>
      <c r="R193" s="130">
        <f t="shared" si="78"/>
        <v>-1.720079345145286</v>
      </c>
      <c r="S193" s="286">
        <f t="shared" si="79"/>
        <v>0</v>
      </c>
      <c r="T193" s="121">
        <f t="shared" si="80"/>
        <v>1</v>
      </c>
      <c r="U193" s="121">
        <v>0</v>
      </c>
      <c r="V193" s="121">
        <v>1</v>
      </c>
      <c r="W193" s="128">
        <f t="shared" si="81"/>
        <v>0</v>
      </c>
      <c r="X193" s="128">
        <f t="shared" si="82"/>
        <v>0</v>
      </c>
      <c r="Y193" s="121"/>
      <c r="Z193" s="131">
        <f>_xll.BDH(C193,$Z$3,$D$1,$D$1)</f>
        <v>63.28</v>
      </c>
      <c r="AA193" s="131">
        <f t="shared" si="83"/>
        <v>-1.1799999999999997</v>
      </c>
      <c r="AB193" s="191">
        <f t="shared" si="84"/>
        <v>-1.86472819216182</v>
      </c>
      <c r="AC193" s="133">
        <v>-79500</v>
      </c>
      <c r="AD193" s="134">
        <f>IF(D193 = D228,1,_xll.BDP(K193,$AD$3)*L193)</f>
        <v>1.2294</v>
      </c>
      <c r="AE193" s="301">
        <f>AA193*AC193*T193/AD193 / AF228</f>
        <v>3.2665562015641908E-4</v>
      </c>
      <c r="AF193" s="136"/>
    </row>
    <row r="194" spans="1:32" s="118" customFormat="1" ht="12" customHeight="1" x14ac:dyDescent="0.2">
      <c r="A194" s="121"/>
      <c r="B194" s="121">
        <v>1853</v>
      </c>
      <c r="C194" s="121" t="s">
        <v>52</v>
      </c>
      <c r="D194" s="121" t="str">
        <f>_xll.BDP(C194,$D$3)</f>
        <v>USD</v>
      </c>
      <c r="E194" s="121" t="s">
        <v>358</v>
      </c>
      <c r="F194" s="122">
        <f>_xll.BDP(C194,$F$3)</f>
        <v>70.58</v>
      </c>
      <c r="G194" s="122">
        <f>_xll.BDP(C194,$G$3)</f>
        <v>70.58</v>
      </c>
      <c r="H194" s="123">
        <f t="shared" si="74"/>
        <v>0</v>
      </c>
      <c r="I194" s="124">
        <f t="shared" si="75"/>
        <v>0</v>
      </c>
      <c r="J194" s="125">
        <v>-64125</v>
      </c>
      <c r="K194" s="121" t="str">
        <f>CONCATENATE(D228,D194, " Curncy")</f>
        <v>EURUSD Curncy</v>
      </c>
      <c r="L194" s="121">
        <f>IF(D194 = D228,1,_xll.BDP(K194,$L$3))</f>
        <v>1</v>
      </c>
      <c r="M194" s="264">
        <f>IF(D194 = D228,1,_xll.BDP(K194,$M$3)*L194)</f>
        <v>1.2327999999999999</v>
      </c>
      <c r="N194" s="127">
        <f t="shared" si="76"/>
        <v>0</v>
      </c>
      <c r="O194" s="276">
        <f>N194 / Y228</f>
        <v>0</v>
      </c>
      <c r="P194" s="129">
        <f t="shared" si="77"/>
        <v>-3671270.6846203767</v>
      </c>
      <c r="Q194" s="286">
        <f>P194 / Y228*100</f>
        <v>-1.5768805054872377</v>
      </c>
      <c r="R194" s="130">
        <f t="shared" si="78"/>
        <v>-1.5768805054872377</v>
      </c>
      <c r="S194" s="286">
        <f t="shared" si="79"/>
        <v>0</v>
      </c>
      <c r="T194" s="121">
        <f t="shared" si="80"/>
        <v>1</v>
      </c>
      <c r="U194" s="121">
        <v>0</v>
      </c>
      <c r="V194" s="121">
        <v>1</v>
      </c>
      <c r="W194" s="128">
        <f t="shared" si="81"/>
        <v>0</v>
      </c>
      <c r="X194" s="128">
        <f t="shared" si="82"/>
        <v>0</v>
      </c>
      <c r="Y194" s="121"/>
      <c r="Z194" s="131">
        <f>_xll.BDH(C194,$Z$3,$D$1,$D$1)</f>
        <v>71.66</v>
      </c>
      <c r="AA194" s="131">
        <f t="shared" si="83"/>
        <v>-1.0799999999999983</v>
      </c>
      <c r="AB194" s="191">
        <f t="shared" si="84"/>
        <v>-1.5071169411107987</v>
      </c>
      <c r="AC194" s="133">
        <v>-64125</v>
      </c>
      <c r="AD194" s="134">
        <f>IF(D194 = D228,1,_xll.BDP(K194,$AD$3)*L194)</f>
        <v>1.2294</v>
      </c>
      <c r="AE194" s="301">
        <f>AA194*AC194*T194/AD194 / AF228</f>
        <v>2.4115270199267426E-4</v>
      </c>
      <c r="AF194" s="136"/>
    </row>
    <row r="195" spans="1:32" s="118" customFormat="1" ht="12" customHeight="1" x14ac:dyDescent="0.2">
      <c r="A195" s="121"/>
      <c r="B195" s="121">
        <v>3300</v>
      </c>
      <c r="C195" s="121" t="s">
        <v>49</v>
      </c>
      <c r="D195" s="121" t="str">
        <f>_xll.BDP(C195,$D$3)</f>
        <v>USD</v>
      </c>
      <c r="E195" s="121" t="s">
        <v>325</v>
      </c>
      <c r="F195" s="122">
        <f>_xll.BDP(C195,$F$3)</f>
        <v>116.6</v>
      </c>
      <c r="G195" s="122">
        <f>_xll.BDP(C195,$G$3)</f>
        <v>116.6</v>
      </c>
      <c r="H195" s="123">
        <f t="shared" si="74"/>
        <v>0</v>
      </c>
      <c r="I195" s="124">
        <f t="shared" si="75"/>
        <v>0</v>
      </c>
      <c r="J195" s="125">
        <v>39073</v>
      </c>
      <c r="K195" s="121" t="str">
        <f>CONCATENATE(D228,D195, " Curncy")</f>
        <v>EURUSD Curncy</v>
      </c>
      <c r="L195" s="121">
        <f>IF(D195 = D228,1,_xll.BDP(K195,$L$3))</f>
        <v>1</v>
      </c>
      <c r="M195" s="264">
        <f>IF(D195 = D228,1,_xll.BDP(K195,$M$3)*L195)</f>
        <v>1.2327999999999999</v>
      </c>
      <c r="N195" s="127">
        <f t="shared" si="76"/>
        <v>0</v>
      </c>
      <c r="O195" s="276">
        <f>N195 / Y228</f>
        <v>0</v>
      </c>
      <c r="P195" s="129">
        <f t="shared" si="77"/>
        <v>3695580.629461389</v>
      </c>
      <c r="Q195" s="286">
        <f>P195 / Y228*100</f>
        <v>1.5873220886344162</v>
      </c>
      <c r="R195" s="130">
        <f t="shared" si="78"/>
        <v>0</v>
      </c>
      <c r="S195" s="286">
        <f t="shared" si="79"/>
        <v>1.5873220886344162</v>
      </c>
      <c r="T195" s="121">
        <f t="shared" si="80"/>
        <v>1</v>
      </c>
      <c r="U195" s="121">
        <v>0</v>
      </c>
      <c r="V195" s="121">
        <v>1</v>
      </c>
      <c r="W195" s="128">
        <f t="shared" si="81"/>
        <v>0</v>
      </c>
      <c r="X195" s="128">
        <f t="shared" si="82"/>
        <v>0</v>
      </c>
      <c r="Y195" s="121"/>
      <c r="Z195" s="131">
        <f>_xll.BDH(C195,$Z$3,$D$1,$D$1)</f>
        <v>117.58</v>
      </c>
      <c r="AA195" s="131">
        <f t="shared" si="83"/>
        <v>-0.98000000000000398</v>
      </c>
      <c r="AB195" s="191">
        <f t="shared" si="84"/>
        <v>-0.83347508079605714</v>
      </c>
      <c r="AC195" s="133">
        <v>39073</v>
      </c>
      <c r="AD195" s="134">
        <f>IF(D195 = D228,1,_xll.BDP(K195,$AD$3)*L195)</f>
        <v>1.2294</v>
      </c>
      <c r="AE195" s="301">
        <f>AA195*AC195*T195/AD195 / AF228</f>
        <v>-1.3333489761693188E-4</v>
      </c>
      <c r="AF195" s="136"/>
    </row>
    <row r="196" spans="1:32" s="118" customFormat="1" ht="12" customHeight="1" x14ac:dyDescent="0.2">
      <c r="A196" s="121"/>
      <c r="B196" s="121">
        <v>18529</v>
      </c>
      <c r="C196" s="121" t="s">
        <v>48</v>
      </c>
      <c r="D196" s="121" t="str">
        <f>_xll.BDP(C196,$D$3)</f>
        <v>USD</v>
      </c>
      <c r="E196" s="121" t="s">
        <v>324</v>
      </c>
      <c r="F196" s="122">
        <f>_xll.BDP(C196,$F$3)</f>
        <v>33.619999999999997</v>
      </c>
      <c r="G196" s="122">
        <f>_xll.BDP(C196,$G$3)</f>
        <v>33.619999999999997</v>
      </c>
      <c r="H196" s="123">
        <f t="shared" si="74"/>
        <v>0</v>
      </c>
      <c r="I196" s="124">
        <f t="shared" si="75"/>
        <v>0</v>
      </c>
      <c r="J196" s="125">
        <v>-350000</v>
      </c>
      <c r="K196" s="121" t="str">
        <f>CONCATENATE(D228,D196, " Curncy")</f>
        <v>EURUSD Curncy</v>
      </c>
      <c r="L196" s="121">
        <f>IF(D196 = D228,1,_xll.BDP(K196,$L$3))</f>
        <v>1</v>
      </c>
      <c r="M196" s="264">
        <f>IF(D196 = D228,1,_xll.BDP(K196,$M$3)*L196)</f>
        <v>1.2327999999999999</v>
      </c>
      <c r="N196" s="127">
        <f t="shared" si="76"/>
        <v>0</v>
      </c>
      <c r="O196" s="276">
        <f>N196 / Y228</f>
        <v>0</v>
      </c>
      <c r="P196" s="129">
        <f t="shared" si="77"/>
        <v>-9544938.3517196625</v>
      </c>
      <c r="Q196" s="286">
        <f>P196 / Y228*100</f>
        <v>-4.099732355872467</v>
      </c>
      <c r="R196" s="130">
        <f t="shared" si="78"/>
        <v>-4.099732355872467</v>
      </c>
      <c r="S196" s="286">
        <f t="shared" si="79"/>
        <v>0</v>
      </c>
      <c r="T196" s="121">
        <f t="shared" si="80"/>
        <v>1</v>
      </c>
      <c r="U196" s="121">
        <v>0</v>
      </c>
      <c r="V196" s="121">
        <v>1</v>
      </c>
      <c r="W196" s="128">
        <f t="shared" si="81"/>
        <v>0</v>
      </c>
      <c r="X196" s="128">
        <f t="shared" si="82"/>
        <v>0</v>
      </c>
      <c r="Y196" s="121"/>
      <c r="Z196" s="131">
        <f>_xll.BDH(C196,$Z$3,$D$1,$D$1)</f>
        <v>32.549999999999997</v>
      </c>
      <c r="AA196" s="131">
        <f t="shared" si="83"/>
        <v>1.0700000000000003</v>
      </c>
      <c r="AB196" s="191">
        <f t="shared" si="84"/>
        <v>3.2872503840245786</v>
      </c>
      <c r="AC196" s="133">
        <v>-350000</v>
      </c>
      <c r="AD196" s="134">
        <f>IF(D196 = D228,1,_xll.BDP(K196,$AD$3)*L196)</f>
        <v>1.2294</v>
      </c>
      <c r="AE196" s="301">
        <f>AA196*AC196*T196/AD196 / AF228</f>
        <v>-1.3040457280522227E-3</v>
      </c>
      <c r="AF196" s="136"/>
    </row>
    <row r="197" spans="1:32" s="118" customFormat="1" ht="12" customHeight="1" x14ac:dyDescent="0.2">
      <c r="A197" s="121"/>
      <c r="B197" s="121">
        <v>19538</v>
      </c>
      <c r="C197" s="121" t="s">
        <v>47</v>
      </c>
      <c r="D197" s="121" t="str">
        <f>_xll.BDP(C197,$D$3)</f>
        <v>USD</v>
      </c>
      <c r="E197" s="121" t="s">
        <v>356</v>
      </c>
      <c r="F197" s="122">
        <f>_xll.BDP(C197,$F$3)</f>
        <v>280.29000000000002</v>
      </c>
      <c r="G197" s="122">
        <f>_xll.BDP(C197,$G$3)</f>
        <v>280.29000000000002</v>
      </c>
      <c r="H197" s="123">
        <f t="shared" si="74"/>
        <v>0</v>
      </c>
      <c r="I197" s="124">
        <f t="shared" si="75"/>
        <v>0</v>
      </c>
      <c r="J197" s="125">
        <v>-33800</v>
      </c>
      <c r="K197" s="121" t="str">
        <f>CONCATENATE(D228,D197, " Curncy")</f>
        <v>EURUSD Curncy</v>
      </c>
      <c r="L197" s="121">
        <f>IF(D197 = D228,1,_xll.BDP(K197,$L$3))</f>
        <v>1</v>
      </c>
      <c r="M197" s="264">
        <f>IF(D197 = D228,1,_xll.BDP(K197,$M$3)*L197)</f>
        <v>1.2327999999999999</v>
      </c>
      <c r="N197" s="127">
        <f t="shared" si="76"/>
        <v>0</v>
      </c>
      <c r="O197" s="276">
        <f>N197 / Y228</f>
        <v>0</v>
      </c>
      <c r="P197" s="129">
        <f t="shared" si="77"/>
        <v>-7684784.2310188198</v>
      </c>
      <c r="Q197" s="286">
        <f>P197 / Y228*100</f>
        <v>-3.3007608220046993</v>
      </c>
      <c r="R197" s="130">
        <f t="shared" si="78"/>
        <v>-3.3007608220046993</v>
      </c>
      <c r="S197" s="286">
        <f t="shared" si="79"/>
        <v>0</v>
      </c>
      <c r="T197" s="121">
        <f t="shared" si="80"/>
        <v>1</v>
      </c>
      <c r="U197" s="121">
        <v>0</v>
      </c>
      <c r="V197" s="121">
        <v>1</v>
      </c>
      <c r="W197" s="128">
        <f t="shared" si="81"/>
        <v>0</v>
      </c>
      <c r="X197" s="128">
        <f t="shared" si="82"/>
        <v>0</v>
      </c>
      <c r="Y197" s="121"/>
      <c r="Z197" s="131">
        <f>_xll.BDH(C197,$Z$3,$D$1,$D$1)</f>
        <v>300.69</v>
      </c>
      <c r="AA197" s="131">
        <f t="shared" si="83"/>
        <v>-20.399999999999977</v>
      </c>
      <c r="AB197" s="191">
        <f t="shared" si="84"/>
        <v>-6.784395889454248</v>
      </c>
      <c r="AC197" s="133">
        <v>-33800</v>
      </c>
      <c r="AD197" s="134">
        <f>IF(D197 = D228,1,_xll.BDP(K197,$AD$3)*L197)</f>
        <v>1.2294</v>
      </c>
      <c r="AE197" s="301">
        <f>AA197*AC197*T197/AD197 / AF228</f>
        <v>2.4009762627678699E-3</v>
      </c>
      <c r="AF197" s="136"/>
    </row>
    <row r="198" spans="1:32" s="118" customFormat="1" ht="12" customHeight="1" x14ac:dyDescent="0.2">
      <c r="A198" s="121"/>
      <c r="B198" s="121">
        <v>25283</v>
      </c>
      <c r="C198" s="121" t="s">
        <v>46</v>
      </c>
      <c r="D198" s="121" t="str">
        <f>_xll.BDP(C198,$D$3)</f>
        <v>USD</v>
      </c>
      <c r="E198" s="121" t="s">
        <v>322</v>
      </c>
      <c r="F198" s="122">
        <f>_xll.BDP(C198,$F$3)</f>
        <v>30.83</v>
      </c>
      <c r="G198" s="122">
        <f>_xll.BDP(C198,$G$3)</f>
        <v>30.83</v>
      </c>
      <c r="H198" s="123">
        <f t="shared" si="74"/>
        <v>0</v>
      </c>
      <c r="I198" s="124">
        <f t="shared" si="75"/>
        <v>0</v>
      </c>
      <c r="J198" s="125">
        <v>-145183</v>
      </c>
      <c r="K198" s="121" t="str">
        <f>CONCATENATE(D228,D198, " Curncy")</f>
        <v>EURUSD Curncy</v>
      </c>
      <c r="L198" s="121">
        <f>IF(D198 = D228,1,_xll.BDP(K198,$L$3))</f>
        <v>1</v>
      </c>
      <c r="M198" s="264">
        <f>IF(D198 = D228,1,_xll.BDP(K198,$M$3)*L198)</f>
        <v>1.2327999999999999</v>
      </c>
      <c r="N198" s="127">
        <f t="shared" si="76"/>
        <v>0</v>
      </c>
      <c r="O198" s="276">
        <f>N198 / Y228</f>
        <v>0</v>
      </c>
      <c r="P198" s="129">
        <f t="shared" si="77"/>
        <v>-3630752.6687216093</v>
      </c>
      <c r="Q198" s="286">
        <f>P198 / Y228*100</f>
        <v>-1.5594772479013985</v>
      </c>
      <c r="R198" s="130">
        <f t="shared" si="78"/>
        <v>-1.5594772479013985</v>
      </c>
      <c r="S198" s="286">
        <f t="shared" si="79"/>
        <v>0</v>
      </c>
      <c r="T198" s="121">
        <f t="shared" si="80"/>
        <v>1</v>
      </c>
      <c r="U198" s="121">
        <v>0</v>
      </c>
      <c r="V198" s="121">
        <v>1</v>
      </c>
      <c r="W198" s="128">
        <f t="shared" si="81"/>
        <v>0</v>
      </c>
      <c r="X198" s="128">
        <f t="shared" si="82"/>
        <v>0</v>
      </c>
      <c r="Y198" s="121"/>
      <c r="Z198" s="131">
        <f>_xll.BDH(C198,$Z$3,$D$1,$D$1)</f>
        <v>32.090000000000003</v>
      </c>
      <c r="AA198" s="131">
        <f t="shared" si="83"/>
        <v>-1.2600000000000051</v>
      </c>
      <c r="AB198" s="191">
        <f t="shared" si="84"/>
        <v>-3.9264568401371296</v>
      </c>
      <c r="AC198" s="133">
        <v>-145183</v>
      </c>
      <c r="AD198" s="134">
        <f>IF(D198 = D228,1,_xll.BDP(K198,$AD$3)*L198)</f>
        <v>1.2294</v>
      </c>
      <c r="AE198" s="301">
        <f>AA198*AC198*T198/AD198 / AF228</f>
        <v>6.3698221997093797E-4</v>
      </c>
      <c r="AF198" s="136"/>
    </row>
    <row r="199" spans="1:32" s="118" customFormat="1" ht="12" customHeight="1" x14ac:dyDescent="0.2">
      <c r="A199" s="121"/>
      <c r="B199" s="121">
        <v>21245</v>
      </c>
      <c r="C199" s="121" t="s">
        <v>45</v>
      </c>
      <c r="D199" s="121" t="str">
        <f>_xll.BDP(C199,$D$3)</f>
        <v>USD</v>
      </c>
      <c r="E199" s="121" t="s">
        <v>355</v>
      </c>
      <c r="F199" s="122">
        <f>_xll.BDP(C199,$F$3)</f>
        <v>6.5000000000000002E-2</v>
      </c>
      <c r="G199" s="122">
        <f>_xll.BDP(C199,$G$3)</f>
        <v>6.5000000000000002E-2</v>
      </c>
      <c r="H199" s="123">
        <f t="shared" si="74"/>
        <v>0</v>
      </c>
      <c r="I199" s="124">
        <f t="shared" si="75"/>
        <v>0</v>
      </c>
      <c r="J199" s="125">
        <v>-5315</v>
      </c>
      <c r="K199" s="121" t="str">
        <f>CONCATENATE(D228,D199, " Curncy")</f>
        <v>EURUSD Curncy</v>
      </c>
      <c r="L199" s="121">
        <f>IF(D199 = D228,1,_xll.BDP(K199,$L$3))</f>
        <v>1</v>
      </c>
      <c r="M199" s="264">
        <f>IF(D199 = D228,1,_xll.BDP(K199,$M$3)*L199)</f>
        <v>1.2327999999999999</v>
      </c>
      <c r="N199" s="127">
        <f t="shared" si="76"/>
        <v>0</v>
      </c>
      <c r="O199" s="276">
        <f>N199 / Y228</f>
        <v>0</v>
      </c>
      <c r="P199" s="129">
        <f t="shared" si="77"/>
        <v>-280.23604802076579</v>
      </c>
      <c r="Q199" s="286">
        <f>P199 / Y228*100</f>
        <v>-1.2036670652205669E-4</v>
      </c>
      <c r="R199" s="130">
        <f t="shared" si="78"/>
        <v>-1.2036670652205669E-4</v>
      </c>
      <c r="S199" s="286">
        <f t="shared" si="79"/>
        <v>0</v>
      </c>
      <c r="T199" s="121">
        <f t="shared" si="80"/>
        <v>1</v>
      </c>
      <c r="U199" s="121">
        <v>0</v>
      </c>
      <c r="V199" s="121">
        <v>1</v>
      </c>
      <c r="W199" s="128">
        <f t="shared" si="81"/>
        <v>0</v>
      </c>
      <c r="X199" s="128">
        <f t="shared" si="82"/>
        <v>0</v>
      </c>
      <c r="Y199" s="121"/>
      <c r="Z199" s="131">
        <f>_xll.BDH(C199,$Z$3,$D$1,$D$1)</f>
        <v>5.5E-2</v>
      </c>
      <c r="AA199" s="131">
        <f t="shared" si="83"/>
        <v>1.0000000000000002E-2</v>
      </c>
      <c r="AB199" s="191">
        <f t="shared" si="84"/>
        <v>18.181818181818183</v>
      </c>
      <c r="AC199" s="133">
        <v>-5315</v>
      </c>
      <c r="AD199" s="134">
        <f>IF(D199 = D228,1,_xll.BDP(K199,$AD$3)*L199)</f>
        <v>1.2294</v>
      </c>
      <c r="AE199" s="301">
        <f>AA199*AC199*T199/AD199 / AF228</f>
        <v>-1.8507351253932076E-7</v>
      </c>
      <c r="AF199" s="136"/>
    </row>
    <row r="200" spans="1:32" s="118" customFormat="1" ht="12" customHeight="1" x14ac:dyDescent="0.2">
      <c r="A200" s="121"/>
      <c r="B200" s="121">
        <v>19405</v>
      </c>
      <c r="C200" s="121" t="s">
        <v>43</v>
      </c>
      <c r="D200" s="121" t="str">
        <f>_xll.BDP(C200,$D$3)</f>
        <v>USD</v>
      </c>
      <c r="E200" s="121" t="s">
        <v>354</v>
      </c>
      <c r="F200" s="122">
        <f>_xll.BDP(C200,$F$3)</f>
        <v>53.81</v>
      </c>
      <c r="G200" s="122">
        <f>_xll.BDP(C200,$G$3)</f>
        <v>53.81</v>
      </c>
      <c r="H200" s="123">
        <f t="shared" si="74"/>
        <v>0</v>
      </c>
      <c r="I200" s="124">
        <f t="shared" si="75"/>
        <v>0</v>
      </c>
      <c r="J200" s="125">
        <v>14700</v>
      </c>
      <c r="K200" s="121" t="str">
        <f>CONCATENATE(D228,D200, " Curncy")</f>
        <v>EURUSD Curncy</v>
      </c>
      <c r="L200" s="121">
        <f>IF(D200 = D228,1,_xll.BDP(K200,$L$3))</f>
        <v>1</v>
      </c>
      <c r="M200" s="264">
        <f>IF(D200 = D228,1,_xll.BDP(K200,$M$3)*L200)</f>
        <v>1.2327999999999999</v>
      </c>
      <c r="N200" s="127">
        <f t="shared" si="76"/>
        <v>0</v>
      </c>
      <c r="O200" s="276">
        <f>N200 / Y228</f>
        <v>0</v>
      </c>
      <c r="P200" s="129">
        <f t="shared" si="77"/>
        <v>641634.49059052567</v>
      </c>
      <c r="Q200" s="286">
        <f>P200 / Y228*100</f>
        <v>0.27559420341817054</v>
      </c>
      <c r="R200" s="130">
        <f t="shared" si="78"/>
        <v>0</v>
      </c>
      <c r="S200" s="286">
        <f t="shared" si="79"/>
        <v>0.27559420341817054</v>
      </c>
      <c r="T200" s="121">
        <f t="shared" si="80"/>
        <v>1</v>
      </c>
      <c r="U200" s="121">
        <v>0</v>
      </c>
      <c r="V200" s="121">
        <v>1</v>
      </c>
      <c r="W200" s="128">
        <f t="shared" si="81"/>
        <v>0</v>
      </c>
      <c r="X200" s="128">
        <f t="shared" si="82"/>
        <v>0</v>
      </c>
      <c r="Y200" s="121"/>
      <c r="Z200" s="131">
        <f>_xll.BDH(C200,$Z$3,$D$1,$D$1)</f>
        <v>54.84</v>
      </c>
      <c r="AA200" s="131">
        <f t="shared" si="83"/>
        <v>-1.0300000000000011</v>
      </c>
      <c r="AB200" s="191">
        <f t="shared" si="84"/>
        <v>-1.8781911013858517</v>
      </c>
      <c r="AC200" s="133">
        <v>14700</v>
      </c>
      <c r="AD200" s="134">
        <f>IF(D200 = D228,1,_xll.BDP(K200,$AD$3)*L200)</f>
        <v>1.2294</v>
      </c>
      <c r="AE200" s="301">
        <f>AA200*AC200*T200/AD200 / AF228</f>
        <v>-5.2722446911718876E-5</v>
      </c>
      <c r="AF200" s="136"/>
    </row>
    <row r="201" spans="1:32" s="118" customFormat="1" ht="12" customHeight="1" x14ac:dyDescent="0.2">
      <c r="A201" s="121"/>
      <c r="B201" s="121">
        <v>26363</v>
      </c>
      <c r="C201" s="121" t="s">
        <v>42</v>
      </c>
      <c r="D201" s="121" t="str">
        <f>_xll.BDP(C201,$D$3)</f>
        <v>USD</v>
      </c>
      <c r="E201" s="121" t="s">
        <v>319</v>
      </c>
      <c r="F201" s="122">
        <f>_xll.BDP(C201,$F$3)</f>
        <v>11.28</v>
      </c>
      <c r="G201" s="122">
        <f>_xll.BDP(C201,$G$3)</f>
        <v>11.28</v>
      </c>
      <c r="H201" s="123">
        <f t="shared" si="74"/>
        <v>0</v>
      </c>
      <c r="I201" s="124">
        <f t="shared" si="75"/>
        <v>0</v>
      </c>
      <c r="J201" s="125">
        <v>935346</v>
      </c>
      <c r="K201" s="121" t="str">
        <f>CONCATENATE(D228,D201, " Curncy")</f>
        <v>EURUSD Curncy</v>
      </c>
      <c r="L201" s="121">
        <f>IF(D201 = D228,1,_xll.BDP(K201,$L$3))</f>
        <v>1</v>
      </c>
      <c r="M201" s="264">
        <f>IF(D201 = D228,1,_xll.BDP(K201,$M$3)*L201)</f>
        <v>1.2327999999999999</v>
      </c>
      <c r="N201" s="127">
        <f t="shared" si="76"/>
        <v>0</v>
      </c>
      <c r="O201" s="276">
        <f>N201 / Y228</f>
        <v>0</v>
      </c>
      <c r="P201" s="129">
        <f t="shared" si="77"/>
        <v>8558324.8539909143</v>
      </c>
      <c r="Q201" s="286">
        <f>P201 / Y228*100</f>
        <v>3.6759631150108629</v>
      </c>
      <c r="R201" s="130">
        <f t="shared" si="78"/>
        <v>0</v>
      </c>
      <c r="S201" s="286">
        <f t="shared" si="79"/>
        <v>3.6759631150108629</v>
      </c>
      <c r="T201" s="121">
        <f t="shared" si="80"/>
        <v>1</v>
      </c>
      <c r="U201" s="121">
        <v>0</v>
      </c>
      <c r="V201" s="121">
        <v>1</v>
      </c>
      <c r="W201" s="128">
        <f t="shared" si="81"/>
        <v>0</v>
      </c>
      <c r="X201" s="128">
        <f t="shared" si="82"/>
        <v>0</v>
      </c>
      <c r="Y201" s="121"/>
      <c r="Z201" s="131">
        <f>_xll.BDH(C201,$Z$3,$D$1,$D$1)</f>
        <v>11.24</v>
      </c>
      <c r="AA201" s="131">
        <f t="shared" si="83"/>
        <v>3.9999999999999147E-2</v>
      </c>
      <c r="AB201" s="191">
        <f t="shared" si="84"/>
        <v>0.35587188612098886</v>
      </c>
      <c r="AC201" s="133">
        <v>935346</v>
      </c>
      <c r="AD201" s="134">
        <f>IF(D201 = D228,1,_xll.BDP(K201,$AD$3)*L201)</f>
        <v>1.2294</v>
      </c>
      <c r="AE201" s="301">
        <f>AA201*AC201*T201/AD201 / AF228</f>
        <v>1.3027866013892741E-4</v>
      </c>
      <c r="AF201" s="136"/>
    </row>
    <row r="202" spans="1:32" s="118" customFormat="1" ht="12" customHeight="1" x14ac:dyDescent="0.2">
      <c r="A202" s="121"/>
      <c r="B202" s="121">
        <v>26737</v>
      </c>
      <c r="C202" s="121" t="s">
        <v>40</v>
      </c>
      <c r="D202" s="121" t="str">
        <f>_xll.BDP(C202,$D$3)</f>
        <v>USD</v>
      </c>
      <c r="E202" s="121" t="s">
        <v>353</v>
      </c>
      <c r="F202" s="122">
        <f>_xll.BDP(C202,$F$3)</f>
        <v>14.46</v>
      </c>
      <c r="G202" s="122">
        <f>_xll.BDP(C202,$G$3)</f>
        <v>14.46</v>
      </c>
      <c r="H202" s="123">
        <f t="shared" si="74"/>
        <v>0</v>
      </c>
      <c r="I202" s="124">
        <f t="shared" si="75"/>
        <v>0</v>
      </c>
      <c r="J202" s="125">
        <v>-151000</v>
      </c>
      <c r="K202" s="121" t="str">
        <f>CONCATENATE(D228,D202, " Curncy")</f>
        <v>EURUSD Curncy</v>
      </c>
      <c r="L202" s="121">
        <f>IF(D202 = D228,1,_xll.BDP(K202,$L$3))</f>
        <v>1</v>
      </c>
      <c r="M202" s="264">
        <f>IF(D202 = D228,1,_xll.BDP(K202,$M$3)*L202)</f>
        <v>1.2327999999999999</v>
      </c>
      <c r="N202" s="127">
        <f t="shared" si="76"/>
        <v>0</v>
      </c>
      <c r="O202" s="276">
        <f>N202 / Y228</f>
        <v>0</v>
      </c>
      <c r="P202" s="129">
        <f t="shared" si="77"/>
        <v>-1771138.8708630761</v>
      </c>
      <c r="Q202" s="286">
        <f>P202 / Y228*100</f>
        <v>-0.76073779295940336</v>
      </c>
      <c r="R202" s="130">
        <f t="shared" si="78"/>
        <v>-0.76073779295940336</v>
      </c>
      <c r="S202" s="286">
        <f t="shared" si="79"/>
        <v>0</v>
      </c>
      <c r="T202" s="121">
        <f t="shared" si="80"/>
        <v>1</v>
      </c>
      <c r="U202" s="121">
        <v>0</v>
      </c>
      <c r="V202" s="121">
        <v>1</v>
      </c>
      <c r="W202" s="128">
        <f t="shared" si="81"/>
        <v>0</v>
      </c>
      <c r="X202" s="128">
        <f t="shared" si="82"/>
        <v>0</v>
      </c>
      <c r="Y202" s="121"/>
      <c r="Z202" s="131">
        <f>_xll.BDH(C202,$Z$3,$D$1,$D$1)</f>
        <v>16.2</v>
      </c>
      <c r="AA202" s="131">
        <f t="shared" si="83"/>
        <v>-1.7399999999999984</v>
      </c>
      <c r="AB202" s="191">
        <f t="shared" si="84"/>
        <v>-10.740740740740732</v>
      </c>
      <c r="AC202" s="133">
        <v>-151000</v>
      </c>
      <c r="AD202" s="134">
        <f>IF(D202 = D228,1,_xll.BDP(K202,$AD$3)*L202)</f>
        <v>1.2294</v>
      </c>
      <c r="AE202" s="301">
        <f>AA202*AC202*T202/AD202 / AF228</f>
        <v>9.1488644749917385E-4</v>
      </c>
      <c r="AF202" s="136"/>
    </row>
    <row r="203" spans="1:32" s="118" customFormat="1" ht="12" customHeight="1" x14ac:dyDescent="0.2">
      <c r="A203" s="121"/>
      <c r="B203" s="121">
        <v>1849</v>
      </c>
      <c r="C203" s="121" t="s">
        <v>39</v>
      </c>
      <c r="D203" s="121" t="str">
        <f>_xll.BDP(C203,$D$3)</f>
        <v>USD</v>
      </c>
      <c r="E203" s="121" t="s">
        <v>352</v>
      </c>
      <c r="F203" s="122">
        <f>_xll.BDP(C203,$F$3)</f>
        <v>49.58</v>
      </c>
      <c r="G203" s="122">
        <f>_xll.BDP(C203,$G$3)</f>
        <v>49.58</v>
      </c>
      <c r="H203" s="123">
        <f t="shared" si="74"/>
        <v>0</v>
      </c>
      <c r="I203" s="124">
        <f t="shared" si="75"/>
        <v>0</v>
      </c>
      <c r="J203" s="125">
        <v>-41200</v>
      </c>
      <c r="K203" s="121" t="str">
        <f>CONCATENATE(D228,D203, " Curncy")</f>
        <v>EURUSD Curncy</v>
      </c>
      <c r="L203" s="121">
        <f>IF(D203 = D228,1,_xll.BDP(K203,$L$3))</f>
        <v>1</v>
      </c>
      <c r="M203" s="264">
        <f>IF(D203 = D228,1,_xll.BDP(K203,$M$3)*L203)</f>
        <v>1.2327999999999999</v>
      </c>
      <c r="N203" s="127">
        <f t="shared" si="76"/>
        <v>0</v>
      </c>
      <c r="O203" s="276">
        <f>N203 / Y228</f>
        <v>0</v>
      </c>
      <c r="P203" s="129">
        <f t="shared" si="77"/>
        <v>-1656956.5217391306</v>
      </c>
      <c r="Q203" s="286">
        <f>P203 / Y228*100</f>
        <v>-0.71169430478552442</v>
      </c>
      <c r="R203" s="130">
        <f t="shared" si="78"/>
        <v>-0.71169430478552442</v>
      </c>
      <c r="S203" s="286">
        <f t="shared" si="79"/>
        <v>0</v>
      </c>
      <c r="T203" s="121">
        <f t="shared" si="80"/>
        <v>1</v>
      </c>
      <c r="U203" s="121">
        <v>0</v>
      </c>
      <c r="V203" s="121">
        <v>1</v>
      </c>
      <c r="W203" s="128">
        <f t="shared" si="81"/>
        <v>0</v>
      </c>
      <c r="X203" s="128">
        <f t="shared" si="82"/>
        <v>0</v>
      </c>
      <c r="Y203" s="121"/>
      <c r="Z203" s="131">
        <f>_xll.BDH(C203,$Z$3,$D$1,$D$1)</f>
        <v>51</v>
      </c>
      <c r="AA203" s="131">
        <f t="shared" si="83"/>
        <v>-1.4200000000000017</v>
      </c>
      <c r="AB203" s="191">
        <f t="shared" si="84"/>
        <v>-2.7843137254901995</v>
      </c>
      <c r="AC203" s="133">
        <v>-41200</v>
      </c>
      <c r="AD203" s="134">
        <f>IF(D203 = D228,1,_xll.BDP(K203,$AD$3)*L203)</f>
        <v>1.2294</v>
      </c>
      <c r="AE203" s="301">
        <f>AA203*AC203*T203/AD203 / AF228</f>
        <v>2.0371666561807026E-4</v>
      </c>
      <c r="AF203" s="136"/>
    </row>
    <row r="204" spans="1:32" s="118" customFormat="1" ht="12" customHeight="1" x14ac:dyDescent="0.2">
      <c r="A204" s="121"/>
      <c r="B204" s="121">
        <v>19383</v>
      </c>
      <c r="C204" s="121" t="s">
        <v>37</v>
      </c>
      <c r="D204" s="121" t="str">
        <f>_xll.BDP(C204,$D$3)</f>
        <v>USD</v>
      </c>
      <c r="E204" s="121" t="s">
        <v>311</v>
      </c>
      <c r="F204" s="122">
        <f>_xll.BDP(C204,$F$3)</f>
        <v>252.48</v>
      </c>
      <c r="G204" s="122">
        <f>_xll.BDP(C204,$G$3)</f>
        <v>252.48</v>
      </c>
      <c r="H204" s="123">
        <f t="shared" si="74"/>
        <v>0</v>
      </c>
      <c r="I204" s="124">
        <f t="shared" si="75"/>
        <v>0</v>
      </c>
      <c r="J204" s="125">
        <v>-38800</v>
      </c>
      <c r="K204" s="121" t="str">
        <f>CONCATENATE(D228,D204, " Curncy")</f>
        <v>EURUSD Curncy</v>
      </c>
      <c r="L204" s="121">
        <f>IF(D204 = D228,1,_xll.BDP(K204,$L$3))</f>
        <v>1</v>
      </c>
      <c r="M204" s="264">
        <f>IF(D204 = D228,1,_xll.BDP(K204,$M$3)*L204)</f>
        <v>1.2327999999999999</v>
      </c>
      <c r="N204" s="127">
        <f t="shared" si="76"/>
        <v>0</v>
      </c>
      <c r="O204" s="276">
        <f>N204 / Y228</f>
        <v>0</v>
      </c>
      <c r="P204" s="129">
        <f t="shared" si="77"/>
        <v>-7946320.5710577555</v>
      </c>
      <c r="Q204" s="286">
        <f>P204 / Y228*100</f>
        <v>-3.4130956486933295</v>
      </c>
      <c r="R204" s="130">
        <f t="shared" si="78"/>
        <v>-3.4130956486933295</v>
      </c>
      <c r="S204" s="286">
        <f t="shared" si="79"/>
        <v>0</v>
      </c>
      <c r="T204" s="121">
        <f t="shared" si="80"/>
        <v>1</v>
      </c>
      <c r="U204" s="121">
        <v>0</v>
      </c>
      <c r="V204" s="121">
        <v>1</v>
      </c>
      <c r="W204" s="128">
        <f t="shared" si="81"/>
        <v>0</v>
      </c>
      <c r="X204" s="128">
        <f t="shared" si="82"/>
        <v>0</v>
      </c>
      <c r="Y204" s="121"/>
      <c r="Z204" s="131">
        <f>_xll.BDH(C204,$Z$3,$D$1,$D$1)</f>
        <v>279.18</v>
      </c>
      <c r="AA204" s="131">
        <f t="shared" si="83"/>
        <v>-26.700000000000017</v>
      </c>
      <c r="AB204" s="191">
        <f t="shared" si="84"/>
        <v>-9.5637223296797824</v>
      </c>
      <c r="AC204" s="133">
        <v>-38800</v>
      </c>
      <c r="AD204" s="134">
        <f>IF(D204 = D228,1,_xll.BDP(K204,$AD$3)*L204)</f>
        <v>1.2294</v>
      </c>
      <c r="AE204" s="301">
        <f>AA204*AC204*T204/AD204 / AF228</f>
        <v>3.6073143189131675E-3</v>
      </c>
      <c r="AF204" s="136"/>
    </row>
    <row r="205" spans="1:32" s="118" customFormat="1" ht="12" customHeight="1" x14ac:dyDescent="0.2">
      <c r="A205" s="121"/>
      <c r="B205" s="121">
        <v>19902</v>
      </c>
      <c r="C205" s="121" t="s">
        <v>35</v>
      </c>
      <c r="D205" s="121" t="str">
        <f>_xll.BDP(C205,$D$3)</f>
        <v>USD</v>
      </c>
      <c r="E205" s="121" t="s">
        <v>309</v>
      </c>
      <c r="F205" s="122">
        <f>_xll.BDP(C205,$F$3)</f>
        <v>9.6300000000000008</v>
      </c>
      <c r="G205" s="122">
        <f>_xll.BDP(C205,$G$3)</f>
        <v>9.6300000000000008</v>
      </c>
      <c r="H205" s="123">
        <f t="shared" si="74"/>
        <v>0</v>
      </c>
      <c r="I205" s="124">
        <f t="shared" si="75"/>
        <v>0</v>
      </c>
      <c r="J205" s="125">
        <v>612000</v>
      </c>
      <c r="K205" s="121" t="str">
        <f>CONCATENATE(D228,D205, " Curncy")</f>
        <v>EURUSD Curncy</v>
      </c>
      <c r="L205" s="121">
        <f>IF(D205 = D228,1,_xll.BDP(K205,$L$3))</f>
        <v>1</v>
      </c>
      <c r="M205" s="264">
        <f>IF(D205 = D228,1,_xll.BDP(K205,$M$3)*L205)</f>
        <v>1.2327999999999999</v>
      </c>
      <c r="N205" s="127">
        <f t="shared" si="76"/>
        <v>0</v>
      </c>
      <c r="O205" s="276">
        <f>N205 / Y228</f>
        <v>0</v>
      </c>
      <c r="P205" s="129">
        <f t="shared" si="77"/>
        <v>4780629.46138871</v>
      </c>
      <c r="Q205" s="286">
        <f>P205 / Y228*100</f>
        <v>2.0533711755991968</v>
      </c>
      <c r="R205" s="130">
        <f t="shared" si="78"/>
        <v>0</v>
      </c>
      <c r="S205" s="286">
        <f t="shared" si="79"/>
        <v>2.0533711755991968</v>
      </c>
      <c r="T205" s="121">
        <f t="shared" si="80"/>
        <v>1</v>
      </c>
      <c r="U205" s="121">
        <v>0</v>
      </c>
      <c r="V205" s="121">
        <v>1</v>
      </c>
      <c r="W205" s="128">
        <f t="shared" si="81"/>
        <v>0</v>
      </c>
      <c r="X205" s="128">
        <f t="shared" si="82"/>
        <v>0</v>
      </c>
      <c r="Y205" s="121"/>
      <c r="Z205" s="131">
        <f>_xll.BDH(C205,$Z$3,$D$1,$D$1)</f>
        <v>9.85</v>
      </c>
      <c r="AA205" s="131">
        <f t="shared" si="83"/>
        <v>-0.21999999999999886</v>
      </c>
      <c r="AB205" s="191">
        <f t="shared" si="84"/>
        <v>-2.2335025380710545</v>
      </c>
      <c r="AC205" s="133">
        <v>612000</v>
      </c>
      <c r="AD205" s="134">
        <f>IF(D205 = D228,1,_xll.BDP(K205,$AD$3)*L205)</f>
        <v>1.2294</v>
      </c>
      <c r="AE205" s="301">
        <f>AA205*AC205*T205/AD205 / AF228</f>
        <v>-4.6882968444579521E-4</v>
      </c>
      <c r="AF205" s="136"/>
    </row>
    <row r="206" spans="1:32" s="118" customFormat="1" ht="12" customHeight="1" x14ac:dyDescent="0.2">
      <c r="A206" s="121"/>
      <c r="B206" s="121">
        <v>20820</v>
      </c>
      <c r="C206" s="121" t="s">
        <v>32</v>
      </c>
      <c r="D206" s="121" t="str">
        <f>_xll.BDP(C206,$D$3)</f>
        <v>USD</v>
      </c>
      <c r="E206" s="121" t="s">
        <v>351</v>
      </c>
      <c r="F206" s="122">
        <f>_xll.BDP(C206,$F$3)</f>
        <v>46.92</v>
      </c>
      <c r="G206" s="122">
        <f>_xll.BDP(C206,$G$3)</f>
        <v>46.92</v>
      </c>
      <c r="H206" s="123">
        <f t="shared" si="74"/>
        <v>0</v>
      </c>
      <c r="I206" s="124">
        <f t="shared" si="75"/>
        <v>0</v>
      </c>
      <c r="J206" s="125">
        <v>-47500</v>
      </c>
      <c r="K206" s="121" t="str">
        <f>CONCATENATE(D228,D206, " Curncy")</f>
        <v>EURUSD Curncy</v>
      </c>
      <c r="L206" s="121">
        <f>IF(D206 = D228,1,_xll.BDP(K206,$L$3))</f>
        <v>1</v>
      </c>
      <c r="M206" s="264">
        <f>IF(D206 = D228,1,_xll.BDP(K206,$M$3)*L206)</f>
        <v>1.2327999999999999</v>
      </c>
      <c r="N206" s="127">
        <f t="shared" si="76"/>
        <v>0</v>
      </c>
      <c r="O206" s="276">
        <f>N206 / Y228</f>
        <v>0</v>
      </c>
      <c r="P206" s="129">
        <f t="shared" si="77"/>
        <v>-1807835.8208955226</v>
      </c>
      <c r="Q206" s="286">
        <f>P206 / Y228*100</f>
        <v>-0.7764998301634205</v>
      </c>
      <c r="R206" s="130">
        <f t="shared" si="78"/>
        <v>-0.7764998301634205</v>
      </c>
      <c r="S206" s="286">
        <f t="shared" si="79"/>
        <v>0</v>
      </c>
      <c r="T206" s="121">
        <f t="shared" si="80"/>
        <v>1</v>
      </c>
      <c r="U206" s="121">
        <v>0</v>
      </c>
      <c r="V206" s="121">
        <v>1</v>
      </c>
      <c r="W206" s="128">
        <f t="shared" si="81"/>
        <v>0</v>
      </c>
      <c r="X206" s="128">
        <f t="shared" si="82"/>
        <v>0</v>
      </c>
      <c r="Y206" s="121"/>
      <c r="Z206" s="131">
        <f>_xll.BDH(C206,$Z$3,$D$1,$D$1)</f>
        <v>47.22</v>
      </c>
      <c r="AA206" s="131">
        <f t="shared" si="83"/>
        <v>-0.29999999999999716</v>
      </c>
      <c r="AB206" s="191">
        <f t="shared" si="84"/>
        <v>-0.63532401524777038</v>
      </c>
      <c r="AC206" s="133">
        <v>-47500</v>
      </c>
      <c r="AD206" s="134">
        <f>IF(D206 = D228,1,_xll.BDP(K206,$AD$3)*L206)</f>
        <v>1.2294</v>
      </c>
      <c r="AE206" s="301">
        <f>AA206*AC206*T206/AD206 / AF228</f>
        <v>4.9619897529356453E-5</v>
      </c>
      <c r="AF206" s="136"/>
    </row>
    <row r="207" spans="1:32" s="118" customFormat="1" ht="12" customHeight="1" x14ac:dyDescent="0.2">
      <c r="A207" s="121"/>
      <c r="B207" s="121">
        <v>2974</v>
      </c>
      <c r="C207" s="121" t="s">
        <v>31</v>
      </c>
      <c r="D207" s="121" t="str">
        <f>_xll.BDP(C207,$D$3)</f>
        <v>USD</v>
      </c>
      <c r="E207" s="121" t="s">
        <v>308</v>
      </c>
      <c r="F207" s="122">
        <f>_xll.BDP(C207,$F$3)</f>
        <v>166.6</v>
      </c>
      <c r="G207" s="122">
        <f>_xll.BDP(C207,$G$3)</f>
        <v>166.6</v>
      </c>
      <c r="H207" s="123">
        <f t="shared" si="74"/>
        <v>0</v>
      </c>
      <c r="I207" s="124">
        <f t="shared" si="75"/>
        <v>0</v>
      </c>
      <c r="J207" s="125">
        <v>-57572</v>
      </c>
      <c r="K207" s="121" t="str">
        <f>CONCATENATE(D228,D207, " Curncy")</f>
        <v>EURUSD Curncy</v>
      </c>
      <c r="L207" s="121">
        <f>IF(D207 = D228,1,_xll.BDP(K207,$L$3))</f>
        <v>1</v>
      </c>
      <c r="M207" s="264">
        <f>IF(D207 = D228,1,_xll.BDP(K207,$M$3)*L207)</f>
        <v>1.2327999999999999</v>
      </c>
      <c r="N207" s="127">
        <f t="shared" si="76"/>
        <v>0</v>
      </c>
      <c r="O207" s="276">
        <f>N207 / Y228</f>
        <v>0</v>
      </c>
      <c r="P207" s="129">
        <f t="shared" si="77"/>
        <v>-7780252.4334847499</v>
      </c>
      <c r="Q207" s="286">
        <f>P207 / Y228*100</f>
        <v>-3.3417662286594254</v>
      </c>
      <c r="R207" s="130">
        <f t="shared" si="78"/>
        <v>-3.3417662286594254</v>
      </c>
      <c r="S207" s="286">
        <f t="shared" si="79"/>
        <v>0</v>
      </c>
      <c r="T207" s="121">
        <f t="shared" si="80"/>
        <v>1</v>
      </c>
      <c r="U207" s="121">
        <v>0</v>
      </c>
      <c r="V207" s="121">
        <v>1</v>
      </c>
      <c r="W207" s="128">
        <f t="shared" si="81"/>
        <v>0</v>
      </c>
      <c r="X207" s="128">
        <f t="shared" si="82"/>
        <v>0</v>
      </c>
      <c r="Y207" s="121"/>
      <c r="Z207" s="131">
        <f>_xll.BDH(C207,$Z$3,$D$1,$D$1)</f>
        <v>177.15</v>
      </c>
      <c r="AA207" s="131">
        <f t="shared" si="83"/>
        <v>-10.550000000000011</v>
      </c>
      <c r="AB207" s="191">
        <f t="shared" si="84"/>
        <v>-5.9554050239909744</v>
      </c>
      <c r="AC207" s="133">
        <v>-57572</v>
      </c>
      <c r="AD207" s="134">
        <f>IF(D207 = D228,1,_xll.BDP(K207,$AD$3)*L207)</f>
        <v>1.2294</v>
      </c>
      <c r="AE207" s="301">
        <f>AA207*AC207*T207/AD207 / AF228</f>
        <v>2.1149727447655775E-3</v>
      </c>
      <c r="AF207" s="136"/>
    </row>
    <row r="208" spans="1:32" s="118" customFormat="1" ht="12" customHeight="1" x14ac:dyDescent="0.2">
      <c r="A208" s="121"/>
      <c r="B208" s="121">
        <v>27557</v>
      </c>
      <c r="C208" s="121" t="s">
        <v>349</v>
      </c>
      <c r="D208" s="121" t="str">
        <f>_xll.BDP(C208,$D$3)</f>
        <v>USD</v>
      </c>
      <c r="E208" s="121" t="s">
        <v>350</v>
      </c>
      <c r="F208" s="122">
        <f>_xll.BDP(C208,$F$3)</f>
        <v>27.36</v>
      </c>
      <c r="G208" s="122">
        <f>_xll.BDP(C208,$G$3)</f>
        <v>27.36</v>
      </c>
      <c r="H208" s="123">
        <f t="shared" si="74"/>
        <v>0</v>
      </c>
      <c r="I208" s="124">
        <f t="shared" si="75"/>
        <v>0</v>
      </c>
      <c r="J208" s="125">
        <v>-88500</v>
      </c>
      <c r="K208" s="121" t="str">
        <f>CONCATENATE(D228,D208, " Curncy")</f>
        <v>EURUSD Curncy</v>
      </c>
      <c r="L208" s="121">
        <f>IF(D208 = D228,1,_xll.BDP(K208,$L$3))</f>
        <v>1</v>
      </c>
      <c r="M208" s="264">
        <f>IF(D208 = D228,1,_xll.BDP(K208,$M$3)*L208)</f>
        <v>1.2327999999999999</v>
      </c>
      <c r="N208" s="127">
        <f t="shared" si="76"/>
        <v>0</v>
      </c>
      <c r="O208" s="276">
        <f>N208 / Y228</f>
        <v>0</v>
      </c>
      <c r="P208" s="129">
        <f t="shared" si="77"/>
        <v>-1964114.2115509412</v>
      </c>
      <c r="Q208" s="286">
        <f>P208 / Y228*100</f>
        <v>-0.84362436791156281</v>
      </c>
      <c r="R208" s="130">
        <f t="shared" si="78"/>
        <v>-0.84362436791156281</v>
      </c>
      <c r="S208" s="286">
        <f t="shared" si="79"/>
        <v>0</v>
      </c>
      <c r="T208" s="121">
        <f t="shared" si="80"/>
        <v>1</v>
      </c>
      <c r="U208" s="121">
        <v>0</v>
      </c>
      <c r="V208" s="121">
        <v>1</v>
      </c>
      <c r="W208" s="128">
        <f t="shared" si="81"/>
        <v>0</v>
      </c>
      <c r="X208" s="128">
        <f t="shared" si="82"/>
        <v>0</v>
      </c>
      <c r="Y208" s="121"/>
      <c r="Z208" s="131">
        <f>_xll.BDH(C208,$Z$3,$D$1,$D$1)</f>
        <v>27.55</v>
      </c>
      <c r="AA208" s="131">
        <f t="shared" si="83"/>
        <v>-0.19000000000000128</v>
      </c>
      <c r="AB208" s="191">
        <f t="shared" si="84"/>
        <v>-0.6896551724137977</v>
      </c>
      <c r="AC208" s="133">
        <v>-88500</v>
      </c>
      <c r="AD208" s="134">
        <f>IF(D208 = D228,1,_xll.BDP(K208,$AD$3)*L208)</f>
        <v>1.2294</v>
      </c>
      <c r="AE208" s="301">
        <f>AA208*AC208*T208/AD208 / AF228</f>
        <v>5.8551479084641562E-5</v>
      </c>
      <c r="AF208" s="136"/>
    </row>
    <row r="209" spans="1:32" s="118" customFormat="1" ht="12" customHeight="1" x14ac:dyDescent="0.2">
      <c r="A209" s="121"/>
      <c r="B209" s="121">
        <v>25072</v>
      </c>
      <c r="C209" s="121" t="s">
        <v>30</v>
      </c>
      <c r="D209" s="121" t="str">
        <f>_xll.BDP(C209,$D$3)</f>
        <v>USD</v>
      </c>
      <c r="E209" s="121" t="s">
        <v>307</v>
      </c>
      <c r="F209" s="122">
        <f>_xll.BDP(C209,$F$3)</f>
        <v>64.89</v>
      </c>
      <c r="G209" s="122">
        <f>_xll.BDP(C209,$G$3)</f>
        <v>64.89</v>
      </c>
      <c r="H209" s="123">
        <f t="shared" si="74"/>
        <v>0</v>
      </c>
      <c r="I209" s="124">
        <f t="shared" si="75"/>
        <v>0</v>
      </c>
      <c r="J209" s="125">
        <v>60130</v>
      </c>
      <c r="K209" s="121" t="str">
        <f>CONCATENATE(D228,D209, " Curncy")</f>
        <v>EURUSD Curncy</v>
      </c>
      <c r="L209" s="121">
        <f>IF(D209 = D228,1,_xll.BDP(K209,$L$3))</f>
        <v>1</v>
      </c>
      <c r="M209" s="264">
        <f>IF(D209 = D228,1,_xll.BDP(K209,$M$3)*L209)</f>
        <v>1.2327999999999999</v>
      </c>
      <c r="N209" s="127">
        <f t="shared" si="76"/>
        <v>0</v>
      </c>
      <c r="O209" s="276">
        <f>N209 / Y228</f>
        <v>0</v>
      </c>
      <c r="P209" s="129">
        <f t="shared" si="77"/>
        <v>3165019.2245295267</v>
      </c>
      <c r="Q209" s="286">
        <f>P209 / Y228*100</f>
        <v>1.3594358856623014</v>
      </c>
      <c r="R209" s="130">
        <f t="shared" si="78"/>
        <v>0</v>
      </c>
      <c r="S209" s="286">
        <f t="shared" si="79"/>
        <v>1.3594358856623014</v>
      </c>
      <c r="T209" s="121">
        <f t="shared" si="80"/>
        <v>1</v>
      </c>
      <c r="U209" s="121">
        <v>0</v>
      </c>
      <c r="V209" s="121">
        <v>1</v>
      </c>
      <c r="W209" s="128">
        <f t="shared" si="81"/>
        <v>0</v>
      </c>
      <c r="X209" s="128">
        <f t="shared" si="82"/>
        <v>0</v>
      </c>
      <c r="Y209" s="121"/>
      <c r="Z209" s="131">
        <f>_xll.BDH(C209,$Z$3,$D$1,$D$1)</f>
        <v>68.3</v>
      </c>
      <c r="AA209" s="131">
        <f t="shared" si="83"/>
        <v>-3.4099999999999966</v>
      </c>
      <c r="AB209" s="191">
        <f t="shared" si="84"/>
        <v>-4.992679355783304</v>
      </c>
      <c r="AC209" s="133">
        <v>60130</v>
      </c>
      <c r="AD209" s="134">
        <f>IF(D209 = D228,1,_xll.BDP(K209,$AD$3)*L209)</f>
        <v>1.2294</v>
      </c>
      <c r="AE209" s="301">
        <f>AA209*AC209*T209/AD209 / AF228</f>
        <v>-7.1398087965481971E-4</v>
      </c>
      <c r="AF209" s="136"/>
    </row>
    <row r="210" spans="1:32" s="118" customFormat="1" ht="12" customHeight="1" x14ac:dyDescent="0.2">
      <c r="A210" s="121"/>
      <c r="B210" s="121">
        <v>22516</v>
      </c>
      <c r="C210" s="121" t="s">
        <v>29</v>
      </c>
      <c r="D210" s="121" t="str">
        <f>_xll.BDP(C210,$D$3)</f>
        <v>USD</v>
      </c>
      <c r="E210" s="121" t="s">
        <v>305</v>
      </c>
      <c r="F210" s="122">
        <f>_xll.BDP(C210,$F$3)</f>
        <v>2.16</v>
      </c>
      <c r="G210" s="122">
        <f>_xll.BDP(C210,$G$3)</f>
        <v>2.16</v>
      </c>
      <c r="H210" s="123">
        <f t="shared" si="74"/>
        <v>0</v>
      </c>
      <c r="I210" s="124">
        <f t="shared" si="75"/>
        <v>0</v>
      </c>
      <c r="J210" s="125">
        <v>-2045000</v>
      </c>
      <c r="K210" s="121" t="str">
        <f>CONCATENATE(D228,D210, " Curncy")</f>
        <v>EURUSD Curncy</v>
      </c>
      <c r="L210" s="121">
        <f>IF(D210 = D228,1,_xll.BDP(K210,$L$3))</f>
        <v>1</v>
      </c>
      <c r="M210" s="264">
        <f>IF(D210 = D228,1,_xll.BDP(K210,$M$3)*L210)</f>
        <v>1.2327999999999999</v>
      </c>
      <c r="N210" s="127">
        <f t="shared" si="76"/>
        <v>0</v>
      </c>
      <c r="O210" s="276">
        <f>N210 / Y228</f>
        <v>0</v>
      </c>
      <c r="P210" s="129">
        <f t="shared" si="77"/>
        <v>-3583062.9461388714</v>
      </c>
      <c r="Q210" s="286">
        <f>P210 / Y228*100</f>
        <v>-1.5389936060474094</v>
      </c>
      <c r="R210" s="130">
        <f t="shared" si="78"/>
        <v>-1.5389936060474094</v>
      </c>
      <c r="S210" s="286">
        <f t="shared" si="79"/>
        <v>0</v>
      </c>
      <c r="T210" s="121">
        <f t="shared" si="80"/>
        <v>1</v>
      </c>
      <c r="U210" s="121">
        <v>0</v>
      </c>
      <c r="V210" s="121">
        <v>1</v>
      </c>
      <c r="W210" s="128">
        <f t="shared" si="81"/>
        <v>0</v>
      </c>
      <c r="X210" s="128">
        <f t="shared" si="82"/>
        <v>0</v>
      </c>
      <c r="Y210" s="121"/>
      <c r="Z210" s="131">
        <f>_xll.BDH(C210,$Z$3,$D$1,$D$1)</f>
        <v>2.34</v>
      </c>
      <c r="AA210" s="131">
        <f t="shared" si="83"/>
        <v>-0.17999999999999972</v>
      </c>
      <c r="AB210" s="191">
        <f t="shared" si="84"/>
        <v>-7.6923076923076801</v>
      </c>
      <c r="AC210" s="133">
        <v>-2045000</v>
      </c>
      <c r="AD210" s="134">
        <f>IF(D210 = D228,1,_xll.BDP(K210,$AD$3)*L210)</f>
        <v>1.2294</v>
      </c>
      <c r="AE210" s="301">
        <f>AA210*AC210*T210/AD210 / AF228</f>
        <v>1.2817603003899127E-3</v>
      </c>
      <c r="AF210" s="136"/>
    </row>
    <row r="211" spans="1:32" s="118" customFormat="1" ht="12" customHeight="1" x14ac:dyDescent="0.2">
      <c r="A211" s="103" t="s">
        <v>1501</v>
      </c>
      <c r="B211" s="103"/>
      <c r="C211" s="103"/>
      <c r="D211" s="103"/>
      <c r="E211" s="103" t="s">
        <v>27</v>
      </c>
      <c r="F211" s="137"/>
      <c r="G211" s="137"/>
      <c r="H211" s="138"/>
      <c r="I211" s="139"/>
      <c r="J211" s="140"/>
      <c r="K211" s="103"/>
      <c r="L211" s="103"/>
      <c r="M211" s="265"/>
      <c r="N211" s="172">
        <f t="shared" ref="N211:S211" si="85" xml:space="preserve"> SUM(N171:N210)</f>
        <v>0</v>
      </c>
      <c r="O211" s="277">
        <f t="shared" si="85"/>
        <v>0</v>
      </c>
      <c r="P211" s="142">
        <f t="shared" si="85"/>
        <v>-68136275.644086614</v>
      </c>
      <c r="Q211" s="287">
        <f t="shared" si="85"/>
        <v>-29.265824835461586</v>
      </c>
      <c r="R211" s="143">
        <f t="shared" si="85"/>
        <v>-44.361006985476578</v>
      </c>
      <c r="S211" s="287">
        <f t="shared" si="85"/>
        <v>15.095182150014979</v>
      </c>
      <c r="T211" s="103"/>
      <c r="U211" s="103"/>
      <c r="V211" s="103"/>
      <c r="W211" s="144">
        <f xml:space="preserve"> SUM(W171:W210)</f>
        <v>0</v>
      </c>
      <c r="X211" s="144">
        <f xml:space="preserve"> SUM(X171:X210)</f>
        <v>0</v>
      </c>
      <c r="Y211" s="103"/>
      <c r="Z211" s="145"/>
      <c r="AA211" s="145"/>
      <c r="AB211" s="192"/>
      <c r="AC211" s="146"/>
      <c r="AD211" s="147"/>
      <c r="AE211" s="302">
        <f xml:space="preserve"> SUM(AE171:AE210)</f>
        <v>1.4228738673367079E-2</v>
      </c>
      <c r="AF211" s="185"/>
    </row>
    <row r="212" spans="1:32" s="118" customFormat="1" ht="12" customHeight="1" x14ac:dyDescent="0.2">
      <c r="A212" s="121"/>
      <c r="B212" s="121"/>
      <c r="C212" s="121"/>
      <c r="D212" s="121"/>
      <c r="E212" s="121"/>
      <c r="F212" s="122"/>
      <c r="G212" s="122"/>
      <c r="H212" s="123"/>
      <c r="I212" s="124"/>
      <c r="J212" s="125"/>
      <c r="K212" s="121"/>
      <c r="L212" s="121"/>
      <c r="M212" s="264"/>
      <c r="N212" s="127"/>
      <c r="O212" s="276"/>
      <c r="P212" s="129"/>
      <c r="Q212" s="286"/>
      <c r="R212" s="130"/>
      <c r="S212" s="286"/>
      <c r="T212" s="121"/>
      <c r="U212" s="121"/>
      <c r="V212" s="121"/>
      <c r="W212" s="128"/>
      <c r="X212" s="128"/>
      <c r="Y212" s="121"/>
      <c r="Z212" s="131"/>
      <c r="AA212" s="131"/>
      <c r="AB212" s="132"/>
      <c r="AC212" s="133"/>
      <c r="AD212" s="134"/>
      <c r="AE212" s="301"/>
      <c r="AF212" s="136"/>
    </row>
    <row r="213" spans="1:32" s="118" customFormat="1" ht="12" customHeight="1" x14ac:dyDescent="0.2">
      <c r="A213" s="149" t="s">
        <v>1481</v>
      </c>
      <c r="B213" s="149"/>
      <c r="C213" s="149"/>
      <c r="D213" s="149"/>
      <c r="E213" s="149" t="s">
        <v>259</v>
      </c>
      <c r="F213" s="150"/>
      <c r="G213" s="150"/>
      <c r="H213" s="151"/>
      <c r="I213" s="152"/>
      <c r="J213" s="153"/>
      <c r="K213" s="149"/>
      <c r="L213" s="149"/>
      <c r="M213" s="270"/>
      <c r="N213" s="173">
        <f t="shared" ref="N213:S213" si="86">N100+N63+N170+N49+N33+N211+N15+N95+N19+N121+N107+N116+N80+N72+N26+N66+N22+N75+N111+N29</f>
        <v>2190421.8712286293</v>
      </c>
      <c r="O213" s="281">
        <f t="shared" si="86"/>
        <v>9.4082780711400044E-3</v>
      </c>
      <c r="P213" s="155">
        <f t="shared" si="86"/>
        <v>-132526310.76832794</v>
      </c>
      <c r="Q213" s="294">
        <f t="shared" si="86"/>
        <v>-56.922568196937206</v>
      </c>
      <c r="R213" s="156">
        <f t="shared" si="86"/>
        <v>-144.53118769095784</v>
      </c>
      <c r="S213" s="294">
        <f t="shared" si="86"/>
        <v>87.608619494020587</v>
      </c>
      <c r="T213" s="149"/>
      <c r="U213" s="149"/>
      <c r="V213" s="149"/>
      <c r="W213" s="157">
        <f>W100+W63+W170+W49+W33+W211+W15+W95+W19+W121+W107+W116+W80+W72+W26+W66+W22+W75+W111+W29</f>
        <v>1.0764789599141063E-2</v>
      </c>
      <c r="X213" s="157">
        <f>X100+X63+X170+X49+X33+X211+X15+X95+X19+X121+X107+X116+X80+X72+X26+X66+X22+X75+X111+X29</f>
        <v>3.2470919321626089E-3</v>
      </c>
      <c r="Y213" s="149"/>
      <c r="Z213" s="150"/>
      <c r="AA213" s="150"/>
      <c r="AB213" s="152"/>
      <c r="AC213" s="153"/>
      <c r="AD213" s="158"/>
      <c r="AE213" s="281">
        <f>AE100+AE63+AE170+AE49+AE33+AE211+AE15+AE95+AE19+AE121+AE107+AE116+AE80+AE72+AE26+AE66+AE22+AE75+AE111+AE29</f>
        <v>1.1529940800115974E-2</v>
      </c>
      <c r="AF213" s="149"/>
    </row>
    <row r="214" spans="1:32" s="118" customFormat="1" ht="12" customHeight="1" x14ac:dyDescent="0.2">
      <c r="A214" s="121"/>
      <c r="B214" s="121"/>
      <c r="C214" s="121"/>
      <c r="D214" s="121"/>
      <c r="E214" s="121"/>
      <c r="F214" s="122"/>
      <c r="G214" s="122"/>
      <c r="H214" s="123"/>
      <c r="I214" s="124"/>
      <c r="J214" s="125"/>
      <c r="K214" s="121"/>
      <c r="L214" s="121"/>
      <c r="M214" s="264"/>
      <c r="N214" s="127"/>
      <c r="O214" s="276"/>
      <c r="P214" s="129"/>
      <c r="Q214" s="286"/>
      <c r="R214" s="130"/>
      <c r="S214" s="286"/>
      <c r="T214" s="121"/>
      <c r="U214" s="121"/>
      <c r="V214" s="121"/>
      <c r="W214" s="128"/>
      <c r="X214" s="128"/>
      <c r="Y214" s="121"/>
      <c r="Z214" s="131"/>
      <c r="AA214" s="131"/>
      <c r="AB214" s="132"/>
      <c r="AC214" s="133"/>
      <c r="AD214" s="134"/>
      <c r="AE214" s="301"/>
      <c r="AF214" s="136"/>
    </row>
    <row r="215" spans="1:32" s="118" customFormat="1" ht="12" customHeight="1" x14ac:dyDescent="0.2">
      <c r="A215" s="121"/>
      <c r="B215" s="121">
        <v>6295</v>
      </c>
      <c r="C215" s="121" t="s">
        <v>1173</v>
      </c>
      <c r="D215" s="121" t="str">
        <f>_xll.BDP(C215,$D$3)</f>
        <v>USD</v>
      </c>
      <c r="E215" s="121" t="s">
        <v>1295</v>
      </c>
      <c r="F215" s="122">
        <f>_xll.BDP(C215,$F$3)</f>
        <v>124.88</v>
      </c>
      <c r="G215" s="122">
        <f>_xll.BDP(C215,$G$3)</f>
        <v>126.54</v>
      </c>
      <c r="H215" s="123">
        <f t="shared" ref="H215:H220" si="87">IF(OR(OR(G215="#N/A N/A",G215="#N/A Real Time"),OR(F215="#N/A N/A",F215="#N/A Real Time")),0,  G215 - F215)</f>
        <v>1.6600000000000108</v>
      </c>
      <c r="I215" s="124">
        <f t="shared" ref="I215:I220" si="88">IF(OR(F215=0,F215="#N/A N/A"),0,H215 / F215*100)</f>
        <v>1.3292761050608672</v>
      </c>
      <c r="J215" s="125">
        <v>50000</v>
      </c>
      <c r="K215" s="121" t="str">
        <f>CONCATENATE(D228,D215, " Curncy")</f>
        <v>EURUSD Curncy</v>
      </c>
      <c r="L215" s="121">
        <f>IF(D215 = D228,1,_xll.BDP(K215,$L$3))</f>
        <v>1</v>
      </c>
      <c r="M215" s="264">
        <f>IF(D215 = D228,1,_xll.BDP(K215,$M$3)*L215)</f>
        <v>1.2327999999999999</v>
      </c>
      <c r="N215" s="127">
        <f t="shared" ref="N215:N220" si="89">H215*J215*T215/M215</f>
        <v>67326.411421155542</v>
      </c>
      <c r="O215" s="276">
        <f>N215 / Y228</f>
        <v>2.8917972765991082E-4</v>
      </c>
      <c r="P215" s="129">
        <f t="shared" ref="P215:P220" si="90">IF(J215=0,0,G215*J215*T215/M215)</f>
        <v>5132219.3380921483</v>
      </c>
      <c r="Q215" s="286">
        <f>P215 / Y228*100</f>
        <v>2.2043857071135466</v>
      </c>
      <c r="R215" s="130">
        <f t="shared" ref="R215:R220" si="91">IF(Q215&lt;0,Q215,0)</f>
        <v>0</v>
      </c>
      <c r="S215" s="286">
        <f t="shared" ref="S215:S220" si="92">IF(Q215&gt;0,Q215,0)</f>
        <v>2.2043857071135466</v>
      </c>
      <c r="T215" s="121">
        <f t="shared" ref="T215:T220" si="93">IF(EXACT(D215,UPPER(D215)),1,0.01)/V215</f>
        <v>1</v>
      </c>
      <c r="U215" s="121">
        <v>0</v>
      </c>
      <c r="V215" s="121">
        <v>1</v>
      </c>
      <c r="W215" s="128">
        <f t="shared" ref="W215:W220" si="94">IF(AND(Q215&lt;0,O215&gt;0),O215,0)</f>
        <v>0</v>
      </c>
      <c r="X215" s="128">
        <f t="shared" ref="X215:X220" si="95">IF(AND(Q215&gt;0,O215&gt;0),O215,0)</f>
        <v>2.8917972765991082E-4</v>
      </c>
      <c r="Y215" s="121"/>
      <c r="Z215" s="131">
        <f>_xll.BDH(C215,$Z$3,$D$1,$D$1)</f>
        <v>126.84</v>
      </c>
      <c r="AA215" s="131">
        <f t="shared" ref="AA215:AA220" si="96">IF(OR(OR(F215="#N/A N/A",F215="#N/A Real Time"),OR(Z215="#N/A N/A",Z215="#N/A Real Time")),0,  F215 - Z215)</f>
        <v>-1.960000000000008</v>
      </c>
      <c r="AB215" s="191">
        <f t="shared" ref="AB215:AB220" si="97">IF(OR(Z215=0,Z215="#N/A N/A"),0,AA215 / Z215*100)</f>
        <v>-1.545253863134664</v>
      </c>
      <c r="AC215" s="133">
        <v>50000</v>
      </c>
      <c r="AD215" s="134">
        <f>IF(D215 = D228,1,_xll.BDP(K215,$AD$3)*L215)</f>
        <v>1.2294</v>
      </c>
      <c r="AE215" s="301">
        <f>AA215*AC215*T215/AD215 / AF228</f>
        <v>-3.4124561107908756E-4</v>
      </c>
      <c r="AF215" s="136"/>
    </row>
    <row r="216" spans="1:32" s="118" customFormat="1" ht="12" customHeight="1" x14ac:dyDescent="0.2">
      <c r="A216" s="121"/>
      <c r="B216" s="121">
        <v>27308</v>
      </c>
      <c r="C216" s="121"/>
      <c r="D216" s="121" t="s">
        <v>1428</v>
      </c>
      <c r="E216" s="121" t="s">
        <v>1441</v>
      </c>
      <c r="F216" s="122">
        <v>0</v>
      </c>
      <c r="G216" s="122">
        <v>0</v>
      </c>
      <c r="H216" s="123">
        <f t="shared" si="87"/>
        <v>0</v>
      </c>
      <c r="I216" s="124">
        <f t="shared" si="88"/>
        <v>0</v>
      </c>
      <c r="J216" s="125">
        <v>-17427000</v>
      </c>
      <c r="K216" s="121" t="str">
        <f>CONCATENATE(D228,D216, " Curncy")</f>
        <v>EURGBp Curncy</v>
      </c>
      <c r="L216" s="121">
        <f>IF(D216 = D228,1,_xll.BDP(K216,$L$3))</f>
        <v>1</v>
      </c>
      <c r="M216" s="264">
        <f>IF(D216 = D228,1,_xll.BDP(K216,$M$3)*L216)</f>
        <v>0.87560000000000004</v>
      </c>
      <c r="N216" s="127">
        <f t="shared" si="89"/>
        <v>0</v>
      </c>
      <c r="O216" s="276">
        <f>N216 / Y228</f>
        <v>0</v>
      </c>
      <c r="P216" s="129">
        <f t="shared" si="90"/>
        <v>0</v>
      </c>
      <c r="Q216" s="286">
        <f>P216 / Y228*100</f>
        <v>0</v>
      </c>
      <c r="R216" s="130">
        <f t="shared" si="91"/>
        <v>0</v>
      </c>
      <c r="S216" s="286">
        <f t="shared" si="92"/>
        <v>0</v>
      </c>
      <c r="T216" s="121">
        <f t="shared" si="93"/>
        <v>1E-4</v>
      </c>
      <c r="U216" s="121">
        <v>1</v>
      </c>
      <c r="V216" s="121">
        <v>100</v>
      </c>
      <c r="W216" s="128">
        <f t="shared" si="94"/>
        <v>0</v>
      </c>
      <c r="X216" s="128">
        <f t="shared" si="95"/>
        <v>0</v>
      </c>
      <c r="Y216" s="121"/>
      <c r="Z216" s="131">
        <v>0</v>
      </c>
      <c r="AA216" s="131">
        <f t="shared" si="96"/>
        <v>0</v>
      </c>
      <c r="AB216" s="191">
        <f t="shared" si="97"/>
        <v>0</v>
      </c>
      <c r="AC216" s="133">
        <v>-17427000</v>
      </c>
      <c r="AD216" s="134">
        <f>IF(D216 = D228,1,_xll.BDP(K216,$AD$3)*L216)</f>
        <v>0.876</v>
      </c>
      <c r="AE216" s="301">
        <f>AA216*AC216*T216/AD216 / AF228</f>
        <v>0</v>
      </c>
      <c r="AF216" s="136"/>
    </row>
    <row r="217" spans="1:32" s="118" customFormat="1" ht="12" customHeight="1" x14ac:dyDescent="0.2">
      <c r="A217" s="121"/>
      <c r="B217" s="121">
        <v>26941</v>
      </c>
      <c r="C217" s="121"/>
      <c r="D217" s="121" t="s">
        <v>1428</v>
      </c>
      <c r="E217" s="121" t="s">
        <v>1442</v>
      </c>
      <c r="F217" s="122">
        <v>0</v>
      </c>
      <c r="G217" s="122">
        <v>0</v>
      </c>
      <c r="H217" s="123">
        <f t="shared" si="87"/>
        <v>0</v>
      </c>
      <c r="I217" s="124">
        <f t="shared" si="88"/>
        <v>0</v>
      </c>
      <c r="J217" s="125">
        <v>-39600000</v>
      </c>
      <c r="K217" s="121" t="str">
        <f>CONCATENATE(D228,D217, " Curncy")</f>
        <v>EURGBp Curncy</v>
      </c>
      <c r="L217" s="121">
        <f>IF(D217 = D228,1,_xll.BDP(K217,$L$3))</f>
        <v>1</v>
      </c>
      <c r="M217" s="264">
        <f>IF(D217 = D228,1,_xll.BDP(K217,$M$3)*L217)</f>
        <v>0.87560000000000004</v>
      </c>
      <c r="N217" s="127">
        <f t="shared" si="89"/>
        <v>0</v>
      </c>
      <c r="O217" s="276">
        <f>N217 / Y228</f>
        <v>0</v>
      </c>
      <c r="P217" s="129">
        <f t="shared" si="90"/>
        <v>0</v>
      </c>
      <c r="Q217" s="286">
        <f>P217 / Y228*100</f>
        <v>0</v>
      </c>
      <c r="R217" s="130">
        <f t="shared" si="91"/>
        <v>0</v>
      </c>
      <c r="S217" s="286">
        <f t="shared" si="92"/>
        <v>0</v>
      </c>
      <c r="T217" s="121">
        <f t="shared" si="93"/>
        <v>1E-4</v>
      </c>
      <c r="U217" s="121">
        <v>1</v>
      </c>
      <c r="V217" s="121">
        <v>100</v>
      </c>
      <c r="W217" s="128">
        <f t="shared" si="94"/>
        <v>0</v>
      </c>
      <c r="X217" s="128">
        <f t="shared" si="95"/>
        <v>0</v>
      </c>
      <c r="Y217" s="121"/>
      <c r="Z217" s="131">
        <v>0</v>
      </c>
      <c r="AA217" s="131">
        <f t="shared" si="96"/>
        <v>0</v>
      </c>
      <c r="AB217" s="191">
        <f t="shared" si="97"/>
        <v>0</v>
      </c>
      <c r="AC217" s="133">
        <v>-39600000</v>
      </c>
      <c r="AD217" s="134">
        <f>IF(D217 = D228,1,_xll.BDP(K217,$AD$3)*L217)</f>
        <v>0.876</v>
      </c>
      <c r="AE217" s="301">
        <f>AA217*AC217*T217/AD217 / AF228</f>
        <v>0</v>
      </c>
      <c r="AF217" s="136"/>
    </row>
    <row r="218" spans="1:32" s="118" customFormat="1" ht="12" customHeight="1" x14ac:dyDescent="0.2">
      <c r="A218" s="121"/>
      <c r="B218" s="121">
        <v>23999</v>
      </c>
      <c r="C218" s="121" t="s">
        <v>1443</v>
      </c>
      <c r="D218" s="121" t="str">
        <f>_xll.BDP(C218,$D$3)</f>
        <v>USD</v>
      </c>
      <c r="E218" s="121" t="s">
        <v>1444</v>
      </c>
      <c r="F218" s="122">
        <f>_xll.BDP(C218,$F$3)</f>
        <v>25.995000000000001</v>
      </c>
      <c r="G218" s="122">
        <f>_xll.BDP(C218,$G$3)</f>
        <v>26.355</v>
      </c>
      <c r="H218" s="123">
        <f t="shared" si="87"/>
        <v>0.35999999999999943</v>
      </c>
      <c r="I218" s="124">
        <f t="shared" si="88"/>
        <v>1.3848817080207709</v>
      </c>
      <c r="J218" s="125">
        <v>287300</v>
      </c>
      <c r="K218" s="121" t="str">
        <f>CONCATENATE(D228,D218, " Curncy")</f>
        <v>EURUSD Curncy</v>
      </c>
      <c r="L218" s="121">
        <f>IF(D218 = D228,1,_xll.BDP(K218,$L$3))</f>
        <v>1</v>
      </c>
      <c r="M218" s="264">
        <f>IF(D218 = D228,1,_xll.BDP(K218,$M$3)*L218)</f>
        <v>1.2327999999999999</v>
      </c>
      <c r="N218" s="127">
        <f t="shared" si="89"/>
        <v>83896.820246592993</v>
      </c>
      <c r="O218" s="276">
        <f>N218 / Y228</f>
        <v>3.6035278159528928E-4</v>
      </c>
      <c r="P218" s="129">
        <f t="shared" si="90"/>
        <v>6141946.3822193388</v>
      </c>
      <c r="Q218" s="286">
        <f>P218 / Y228*100</f>
        <v>2.6380826552621848</v>
      </c>
      <c r="R218" s="130">
        <f t="shared" si="91"/>
        <v>0</v>
      </c>
      <c r="S218" s="286">
        <f t="shared" si="92"/>
        <v>2.6380826552621848</v>
      </c>
      <c r="T218" s="121">
        <f t="shared" si="93"/>
        <v>1</v>
      </c>
      <c r="U218" s="121">
        <v>0</v>
      </c>
      <c r="V218" s="121">
        <v>1</v>
      </c>
      <c r="W218" s="128">
        <f t="shared" si="94"/>
        <v>0</v>
      </c>
      <c r="X218" s="128">
        <f t="shared" si="95"/>
        <v>3.6035278159528928E-4</v>
      </c>
      <c r="Y218" s="121"/>
      <c r="Z218" s="131">
        <f>_xll.BDH(C218,$Z$3,$D$1,$D$1)</f>
        <v>26.397500000000001</v>
      </c>
      <c r="AA218" s="131">
        <f t="shared" si="96"/>
        <v>-0.40249999999999986</v>
      </c>
      <c r="AB218" s="191">
        <f t="shared" si="97"/>
        <v>-1.5247656028032952</v>
      </c>
      <c r="AC218" s="133">
        <v>287300</v>
      </c>
      <c r="AD218" s="134">
        <f>IF(D218 = D228,1,_xll.BDP(K218,$AD$3)*L218)</f>
        <v>1.2294</v>
      </c>
      <c r="AE218" s="301">
        <f>AA218*AC218*T218/AD218 / AF228</f>
        <v>-4.0266372740169524E-4</v>
      </c>
      <c r="AF218" s="136"/>
    </row>
    <row r="219" spans="1:32" s="118" customFormat="1" ht="12" customHeight="1" x14ac:dyDescent="0.2">
      <c r="A219" s="121"/>
      <c r="B219" s="121">
        <v>27559</v>
      </c>
      <c r="C219" s="121" t="s">
        <v>254</v>
      </c>
      <c r="D219" s="121" t="str">
        <f>_xll.BDP(C219,$D$3)</f>
        <v>GBP</v>
      </c>
      <c r="E219" s="121" t="s">
        <v>348</v>
      </c>
      <c r="F219" s="122">
        <f>_xll.BDP(C219,$F$3)</f>
        <v>122.82000000000001</v>
      </c>
      <c r="G219" s="122">
        <f>_xll.BDP(C219,$G$3)</f>
        <v>122.85</v>
      </c>
      <c r="H219" s="123">
        <f t="shared" si="87"/>
        <v>2.9999999999986926E-2</v>
      </c>
      <c r="I219" s="124">
        <f t="shared" si="88"/>
        <v>2.442598925255408E-2</v>
      </c>
      <c r="J219" s="125">
        <v>-640</v>
      </c>
      <c r="K219" s="121" t="str">
        <f>CONCATENATE(D228,D219, " Curncy")</f>
        <v>EURGBP Curncy</v>
      </c>
      <c r="L219" s="121">
        <f>IF(D219 = D228,1,_xll.BDP(K219,$L$3))</f>
        <v>1</v>
      </c>
      <c r="M219" s="264">
        <f>IF(D219 = D228,1,_xll.BDP(K219,$M$3)*L219)</f>
        <v>0.87560000000000004</v>
      </c>
      <c r="N219" s="127">
        <f t="shared" si="89"/>
        <v>-21927.820922786239</v>
      </c>
      <c r="O219" s="276">
        <f>N219 / Y228</f>
        <v>-9.4184156689422211E-5</v>
      </c>
      <c r="P219" s="129">
        <f t="shared" si="90"/>
        <v>-89794426.678848788</v>
      </c>
      <c r="Q219" s="286">
        <f>P219 / Y228*100</f>
        <v>-38.568412164335207</v>
      </c>
      <c r="R219" s="130">
        <f t="shared" si="91"/>
        <v>-38.568412164335207</v>
      </c>
      <c r="S219" s="286">
        <f t="shared" si="92"/>
        <v>0</v>
      </c>
      <c r="T219" s="121">
        <f t="shared" si="93"/>
        <v>1000</v>
      </c>
      <c r="U219" s="121">
        <v>4</v>
      </c>
      <c r="V219" s="121">
        <v>1E-3</v>
      </c>
      <c r="W219" s="128">
        <f t="shared" si="94"/>
        <v>0</v>
      </c>
      <c r="X219" s="128">
        <f t="shared" si="95"/>
        <v>0</v>
      </c>
      <c r="Y219" s="121"/>
      <c r="Z219" s="131">
        <f>_xll.BDH(C219,$Z$3,$D$1,$D$1)</f>
        <v>122.14</v>
      </c>
      <c r="AA219" s="131">
        <f t="shared" si="96"/>
        <v>0.68000000000000682</v>
      </c>
      <c r="AB219" s="191">
        <f t="shared" si="97"/>
        <v>0.55673816931390763</v>
      </c>
      <c r="AC219" s="133">
        <v>-640</v>
      </c>
      <c r="AD219" s="134">
        <f>IF(D219 = D228,1,_xll.BDP(K219,$AD$3)*L219)</f>
        <v>0.876</v>
      </c>
      <c r="AE219" s="301">
        <f>AA219*AC219*T219/AD219 / AF228</f>
        <v>-2.1267624705785509E-3</v>
      </c>
      <c r="AF219" s="136"/>
    </row>
    <row r="220" spans="1:32" s="118" customFormat="1" ht="12" customHeight="1" x14ac:dyDescent="0.2">
      <c r="A220" s="121"/>
      <c r="B220" s="121">
        <v>18300</v>
      </c>
      <c r="C220" s="121" t="s">
        <v>1445</v>
      </c>
      <c r="D220" s="121" t="str">
        <f>_xll.BDP(C220,$D$3)</f>
        <v>USD</v>
      </c>
      <c r="E220" s="121" t="s">
        <v>1446</v>
      </c>
      <c r="F220" s="122">
        <f>_xll.BDP(C220,$F$3)</f>
        <v>128.88</v>
      </c>
      <c r="G220" s="122">
        <f>_xll.BDP(C220,$G$3)</f>
        <v>130.55000000000001</v>
      </c>
      <c r="H220" s="123">
        <f t="shared" si="87"/>
        <v>1.6700000000000159</v>
      </c>
      <c r="I220" s="124">
        <f t="shared" si="88"/>
        <v>1.2957790192427188</v>
      </c>
      <c r="J220" s="125">
        <v>57800</v>
      </c>
      <c r="K220" s="121" t="str">
        <f>CONCATENATE(D228,D220, " Curncy")</f>
        <v>EURUSD Curncy</v>
      </c>
      <c r="L220" s="121">
        <f>IF(D220 = D228,1,_xll.BDP(K220,$L$3))</f>
        <v>1</v>
      </c>
      <c r="M220" s="264">
        <f>IF(D220 = D228,1,_xll.BDP(K220,$M$3)*L220)</f>
        <v>1.2327999999999999</v>
      </c>
      <c r="N220" s="127">
        <f t="shared" si="89"/>
        <v>78298.182998053962</v>
      </c>
      <c r="O220" s="276">
        <f>N220 / Y228</f>
        <v>3.3630557098916428E-4</v>
      </c>
      <c r="P220" s="129">
        <f t="shared" si="90"/>
        <v>6120854.9643088914</v>
      </c>
      <c r="Q220" s="286">
        <f>P220 / Y228*100</f>
        <v>2.629023490576945</v>
      </c>
      <c r="R220" s="130">
        <f t="shared" si="91"/>
        <v>0</v>
      </c>
      <c r="S220" s="286">
        <f t="shared" si="92"/>
        <v>2.629023490576945</v>
      </c>
      <c r="T220" s="121">
        <f t="shared" si="93"/>
        <v>1</v>
      </c>
      <c r="U220" s="121">
        <v>0</v>
      </c>
      <c r="V220" s="121">
        <v>1</v>
      </c>
      <c r="W220" s="128">
        <f t="shared" si="94"/>
        <v>0</v>
      </c>
      <c r="X220" s="128">
        <f t="shared" si="95"/>
        <v>3.3630557098916428E-4</v>
      </c>
      <c r="Y220" s="121"/>
      <c r="Z220" s="131">
        <f>_xll.BDH(C220,$Z$3,$D$1,$D$1)</f>
        <v>130.9</v>
      </c>
      <c r="AA220" s="131">
        <f t="shared" si="96"/>
        <v>-2.0200000000000102</v>
      </c>
      <c r="AB220" s="191">
        <f t="shared" si="97"/>
        <v>-1.5431627196333155</v>
      </c>
      <c r="AC220" s="133">
        <v>57800</v>
      </c>
      <c r="AD220" s="134">
        <f>IF(D220 = D228,1,_xll.BDP(K220,$AD$3)*L220)</f>
        <v>1.2294</v>
      </c>
      <c r="AE220" s="301">
        <f>AA220*AC220*T220/AD220 / AF228</f>
        <v>-4.0655584252193873E-4</v>
      </c>
      <c r="AF220" s="136"/>
    </row>
    <row r="221" spans="1:32" s="118" customFormat="1" ht="12" customHeight="1" x14ac:dyDescent="0.2">
      <c r="A221" s="149" t="s">
        <v>1502</v>
      </c>
      <c r="B221" s="149"/>
      <c r="C221" s="149"/>
      <c r="D221" s="149"/>
      <c r="E221" s="149" t="s">
        <v>1409</v>
      </c>
      <c r="F221" s="150"/>
      <c r="G221" s="150"/>
      <c r="H221" s="151"/>
      <c r="I221" s="152"/>
      <c r="J221" s="153"/>
      <c r="K221" s="149"/>
      <c r="L221" s="149"/>
      <c r="M221" s="270"/>
      <c r="N221" s="173">
        <f t="shared" ref="N221:S221" si="98" xml:space="preserve"> SUM(N214:N220)</f>
        <v>207593.59374301624</v>
      </c>
      <c r="O221" s="281">
        <f t="shared" si="98"/>
        <v>8.91653923554942E-4</v>
      </c>
      <c r="P221" s="155">
        <f t="shared" si="98"/>
        <v>-72399405.994228408</v>
      </c>
      <c r="Q221" s="294">
        <f t="shared" si="98"/>
        <v>-31.096920311382529</v>
      </c>
      <c r="R221" s="156">
        <f t="shared" si="98"/>
        <v>-38.568412164335207</v>
      </c>
      <c r="S221" s="294">
        <f t="shared" si="98"/>
        <v>7.4714918529526759</v>
      </c>
      <c r="T221" s="149"/>
      <c r="U221" s="149"/>
      <c r="V221" s="149"/>
      <c r="W221" s="157">
        <f xml:space="preserve"> SUM(W214:W220)</f>
        <v>0</v>
      </c>
      <c r="X221" s="157">
        <f xml:space="preserve"> SUM(X214:X220)</f>
        <v>9.8583808024436427E-4</v>
      </c>
      <c r="Y221" s="149"/>
      <c r="Z221" s="150"/>
      <c r="AA221" s="150"/>
      <c r="AB221" s="152"/>
      <c r="AC221" s="153"/>
      <c r="AD221" s="158"/>
      <c r="AE221" s="281">
        <f xml:space="preserve"> SUM(AE214:AE220)</f>
        <v>-3.2772276515812722E-3</v>
      </c>
      <c r="AF221" s="149"/>
    </row>
    <row r="222" spans="1:32" s="118" customFormat="1" ht="12" customHeight="1" x14ac:dyDescent="0.2">
      <c r="A222" s="121"/>
      <c r="B222" s="121"/>
      <c r="C222" s="121"/>
      <c r="D222" s="121"/>
      <c r="E222" s="121"/>
      <c r="F222" s="122"/>
      <c r="G222" s="122"/>
      <c r="H222" s="123"/>
      <c r="I222" s="124"/>
      <c r="J222" s="125"/>
      <c r="K222" s="121"/>
      <c r="L222" s="121"/>
      <c r="M222" s="264"/>
      <c r="N222" s="127"/>
      <c r="O222" s="276"/>
      <c r="P222" s="129"/>
      <c r="Q222" s="286"/>
      <c r="R222" s="130"/>
      <c r="S222" s="286"/>
      <c r="T222" s="121"/>
      <c r="U222" s="121"/>
      <c r="V222" s="121"/>
      <c r="W222" s="128"/>
      <c r="X222" s="128"/>
      <c r="Y222" s="121"/>
      <c r="Z222" s="131"/>
      <c r="AA222" s="131"/>
      <c r="AB222" s="132"/>
      <c r="AC222" s="133"/>
      <c r="AD222" s="134"/>
      <c r="AE222" s="301"/>
      <c r="AF222" s="136"/>
    </row>
    <row r="223" spans="1:32" s="118" customFormat="1" ht="12" customHeight="1" x14ac:dyDescent="0.2">
      <c r="A223" s="121"/>
      <c r="B223" s="121"/>
      <c r="C223" s="121" t="s">
        <v>300</v>
      </c>
      <c r="D223" s="121" t="s">
        <v>33</v>
      </c>
      <c r="E223" s="121" t="s">
        <v>1479</v>
      </c>
      <c r="F223" s="126">
        <v>0.76687154999999996</v>
      </c>
      <c r="G223" s="126">
        <f>_xll.BDP(C223,$G$3)</f>
        <v>0.76970000000000005</v>
      </c>
      <c r="H223" s="126">
        <f>IF(OR(OR(G223="#N/A N/A",G223="#N/A Real Time"),OR(F223="#N/A N/A",F223="#N/A Real Time")),0,  G223 - F223)</f>
        <v>2.8284500000000934E-3</v>
      </c>
      <c r="I223" s="124">
        <f>IF(OR(F223=0,F223="#N/A N/A"),0,H223 / F223*100)</f>
        <v>0.36882969514256897</v>
      </c>
      <c r="J223" s="125">
        <v>43000000</v>
      </c>
      <c r="K223" s="121" t="str">
        <f>CONCATENATE(D228,D223, " Curncy")</f>
        <v>EURUSD Curncy</v>
      </c>
      <c r="L223" s="121">
        <f>IF(D223 = D228,1,_xll.BDP(K223,$L$3))</f>
        <v>1</v>
      </c>
      <c r="M223" s="264">
        <f>IF(D223 = D228,1,_xll.BDP(K223,$M$3)*L223)</f>
        <v>1.2327999999999999</v>
      </c>
      <c r="N223" s="127">
        <f>H223*J223/M223/G223*-1</f>
        <v>-128174.85924760882</v>
      </c>
      <c r="O223" s="276">
        <f>N223 / Y228</f>
        <v>-5.5053537100336301E-4</v>
      </c>
      <c r="P223" s="129">
        <f>ABS(IF(J223=0,0,J223/M223))</f>
        <v>34879948.085658669</v>
      </c>
      <c r="Q223" s="286">
        <f>P223 / Y228*100</f>
        <v>14.981600348645884</v>
      </c>
      <c r="R223" s="130"/>
      <c r="S223" s="286"/>
      <c r="T223" s="121">
        <f>IF(EXACT(D223,UPPER(D223)),1,0.01)/V223</f>
        <v>1</v>
      </c>
      <c r="U223" s="121">
        <v>2</v>
      </c>
      <c r="V223" s="121">
        <v>1</v>
      </c>
      <c r="W223" s="128">
        <f>IF(AND(Q223&lt;0,O223&gt;0),O223,0)</f>
        <v>0</v>
      </c>
      <c r="X223" s="128">
        <f>IF(AND(Q223&gt;0,O223&gt;0),O223,0)</f>
        <v>0</v>
      </c>
      <c r="Y223" s="121"/>
      <c r="Z223" s="131">
        <v>0.77086701999999996</v>
      </c>
      <c r="AA223" s="131">
        <f>IF(OR(OR(F223="#N/A N/A",F223="#N/A Real Time"),OR(Z223="#N/A N/A",Z223="#N/A Real Time")),0,  F223 - Z223)</f>
        <v>-3.995470000000001E-3</v>
      </c>
      <c r="AB223" s="191">
        <f>IF(OR(Z223=0,Z223="#N/A N/A"),0,AA223 / Z223*100)</f>
        <v>-0.51830859231725879</v>
      </c>
      <c r="AC223" s="133">
        <v>43000000</v>
      </c>
      <c r="AD223" s="134">
        <f>IF(D223 = D228,1,_xll.BDP(K223,$AD$3)*L223)</f>
        <v>1.2294</v>
      </c>
      <c r="AE223" s="301">
        <f>AA223*AC223/AD223/Z223*-1 / AF228</f>
        <v>7.7606458055635595E-4</v>
      </c>
      <c r="AF223" s="136"/>
    </row>
    <row r="224" spans="1:32" s="118" customFormat="1" ht="12" customHeight="1" x14ac:dyDescent="0.2">
      <c r="A224" s="121"/>
      <c r="B224" s="121"/>
      <c r="C224" s="121" t="s">
        <v>239</v>
      </c>
      <c r="D224" s="121" t="s">
        <v>83</v>
      </c>
      <c r="E224" s="121" t="s">
        <v>1480</v>
      </c>
      <c r="F224" s="126">
        <v>1.40988472</v>
      </c>
      <c r="G224" s="126">
        <f>_xll.BDP(C224,$G$3)</f>
        <v>1.4078999999999999</v>
      </c>
      <c r="H224" s="126">
        <f>IF(OR(OR(G224="#N/A N/A",G224="#N/A Real Time"),OR(F224="#N/A N/A",F224="#N/A Real Time")),0,  G224 - F224)</f>
        <v>-1.9847200000000509E-3</v>
      </c>
      <c r="I224" s="124">
        <f>IF(OR(F224=0,F224="#N/A N/A"),0,H224 / F224*100)</f>
        <v>-0.14077179303000398</v>
      </c>
      <c r="J224" s="125">
        <v>-89500000</v>
      </c>
      <c r="K224" s="121" t="str">
        <f>CONCATENATE(D228,D224, " Curncy")</f>
        <v>EURGBP Curncy</v>
      </c>
      <c r="L224" s="121">
        <f>IF(D224 = D228,1,_xll.BDP(K224,$L$3))</f>
        <v>1</v>
      </c>
      <c r="M224" s="264">
        <f>IF(D224 = D228,1,_xll.BDP(K224,$M$3)*L224)</f>
        <v>0.87560000000000004</v>
      </c>
      <c r="N224" s="127">
        <f>H224*J224/M224/G224</f>
        <v>144093.60921701384</v>
      </c>
      <c r="O224" s="276">
        <f>N224 / Y228</f>
        <v>6.1890942635056765E-4</v>
      </c>
      <c r="P224" s="129">
        <f>ABS(IF(J224=0,0,J224/M224))</f>
        <v>102215623.57240748</v>
      </c>
      <c r="Q224" s="286">
        <f>P224 / Y228*100</f>
        <v>43.903552206807092</v>
      </c>
      <c r="R224" s="130"/>
      <c r="S224" s="286"/>
      <c r="T224" s="121">
        <f>IF(EXACT(D224,UPPER(D224)),1,0.01)/V224</f>
        <v>1</v>
      </c>
      <c r="U224" s="121">
        <v>2</v>
      </c>
      <c r="V224" s="121">
        <v>1</v>
      </c>
      <c r="W224" s="128">
        <f>IF(AND(Q224&lt;0,O224&gt;0),O224,0)</f>
        <v>0</v>
      </c>
      <c r="X224" s="128">
        <f>IF(AND(Q224&gt;0,O224&gt;0),O224,0)</f>
        <v>6.1890942635056765E-4</v>
      </c>
      <c r="Y224" s="121"/>
      <c r="Z224" s="131">
        <v>1.41435581</v>
      </c>
      <c r="AA224" s="131">
        <f>IF(OR(OR(F224="#N/A N/A",F224="#N/A Real Time"),OR(Z224="#N/A N/A",Z224="#N/A Real Time")),0,  F224 - Z224)</f>
        <v>-4.4710900000000109E-3</v>
      </c>
      <c r="AB224" s="191">
        <f>IF(OR(Z224=0,Z224="#N/A N/A"),0,AA224 / Z224*100)</f>
        <v>-0.31612200893069553</v>
      </c>
      <c r="AC224" s="133">
        <v>-69500000</v>
      </c>
      <c r="AD224" s="134">
        <f>IF(D224 = D228,1,_xll.BDP(K224,$AD$3)*L224)</f>
        <v>0.876</v>
      </c>
      <c r="AE224" s="301">
        <f>AA224*AC224/AD224/Z224 / AF228</f>
        <v>1.0736670845101039E-3</v>
      </c>
      <c r="AF224" s="136"/>
    </row>
    <row r="225" spans="1:32" s="118" customFormat="1" ht="12" customHeight="1" x14ac:dyDescent="0.2">
      <c r="A225" s="121"/>
      <c r="B225" s="121"/>
      <c r="C225" s="121" t="s">
        <v>249</v>
      </c>
      <c r="D225" s="121" t="s">
        <v>33</v>
      </c>
      <c r="E225" s="121" t="s">
        <v>250</v>
      </c>
      <c r="F225" s="126">
        <v>7.8477169699999996</v>
      </c>
      <c r="G225" s="126">
        <f>_xll.BDP(C225,$G$3)</f>
        <v>7.8489000000000004</v>
      </c>
      <c r="H225" s="126">
        <f>IF(OR(OR(G225="#N/A N/A",G225="#N/A Real Time"),OR(F225="#N/A N/A",F225="#N/A Real Time")),0,  G225 - F225)</f>
        <v>1.183030000000862E-3</v>
      </c>
      <c r="I225" s="124">
        <f>IF(OR(F225=0,F225="#N/A N/A"),0,H225 / F225*100)</f>
        <v>1.5074830100566969E-2</v>
      </c>
      <c r="J225" s="125">
        <v>172000000</v>
      </c>
      <c r="K225" s="121" t="str">
        <f>CONCATENATE(D228,D225, " Curncy")</f>
        <v>EURUSD Curncy</v>
      </c>
      <c r="L225" s="121">
        <f>IF(D225 = D228,1,_xll.BDP(K225,$L$3))</f>
        <v>1</v>
      </c>
      <c r="M225" s="264">
        <f>IF(D225 = D228,1,_xll.BDP(K225,$M$3)*L225)</f>
        <v>1.2327999999999999</v>
      </c>
      <c r="N225" s="127">
        <f>H225*J225/M225/G225</f>
        <v>21029.201535912973</v>
      </c>
      <c r="O225" s="276">
        <f>N225 / Y228</f>
        <v>9.0324415703965918E-5</v>
      </c>
      <c r="P225" s="129">
        <f>ABS(IF(J225=0,0,J225/M225))</f>
        <v>139519792.34263468</v>
      </c>
      <c r="Q225" s="286">
        <f>P225 / Y228*100</f>
        <v>59.926401394583536</v>
      </c>
      <c r="R225" s="130"/>
      <c r="S225" s="286"/>
      <c r="T225" s="121">
        <f>IF(EXACT(D225,UPPER(D225)),1,0.01)/V225</f>
        <v>1</v>
      </c>
      <c r="U225" s="121">
        <v>2</v>
      </c>
      <c r="V225" s="121">
        <v>1</v>
      </c>
      <c r="W225" s="128">
        <f>IF(AND(Q225&lt;0,O225&gt;0),O225,0)</f>
        <v>0</v>
      </c>
      <c r="X225" s="128">
        <f>IF(AND(Q225&gt;0,O225&gt;0),O225,0)</f>
        <v>9.0324415703965918E-5</v>
      </c>
      <c r="Y225" s="121"/>
      <c r="Z225" s="131">
        <v>7.8464579600000004</v>
      </c>
      <c r="AA225" s="131">
        <f>IF(OR(OR(F225="#N/A N/A",F225="#N/A Real Time"),OR(Z225="#N/A N/A",Z225="#N/A Real Time")),0,  F225 - Z225)</f>
        <v>1.2590099999991722E-3</v>
      </c>
      <c r="AB225" s="191">
        <f>IF(OR(Z225=0,Z225="#N/A N/A"),0,AA225 / Z225*100)</f>
        <v>1.6045583961800416E-2</v>
      </c>
      <c r="AC225" s="133">
        <v>172000000</v>
      </c>
      <c r="AD225" s="134">
        <f>IF(D225 = D228,1,_xll.BDP(K225,$AD$3)*L225)</f>
        <v>1.2294</v>
      </c>
      <c r="AE225" s="301">
        <f>AA225*AC225/AD225/Z225 / AF228</f>
        <v>9.6100350807800348E-5</v>
      </c>
      <c r="AF225" s="136"/>
    </row>
    <row r="226" spans="1:32" s="118" customFormat="1" ht="12" customHeight="1" x14ac:dyDescent="0.2">
      <c r="A226" s="149" t="s">
        <v>1503</v>
      </c>
      <c r="B226" s="149"/>
      <c r="C226" s="149"/>
      <c r="D226" s="149"/>
      <c r="E226" s="149" t="s">
        <v>1410</v>
      </c>
      <c r="F226" s="150"/>
      <c r="G226" s="150"/>
      <c r="H226" s="151"/>
      <c r="I226" s="152"/>
      <c r="J226" s="153"/>
      <c r="K226" s="149"/>
      <c r="L226" s="149"/>
      <c r="M226" s="270"/>
      <c r="N226" s="173">
        <f t="shared" ref="N226:S226" si="99" xml:space="preserve"> SUM(N222:N225)</f>
        <v>36947.951505317993</v>
      </c>
      <c r="O226" s="281">
        <f t="shared" si="99"/>
        <v>1.5869847105117054E-4</v>
      </c>
      <c r="P226" s="155">
        <f t="shared" si="99"/>
        <v>276615364.00070083</v>
      </c>
      <c r="Q226" s="294">
        <f t="shared" si="99"/>
        <v>118.81155395003651</v>
      </c>
      <c r="R226" s="156">
        <f t="shared" si="99"/>
        <v>0</v>
      </c>
      <c r="S226" s="294">
        <f t="shared" si="99"/>
        <v>0</v>
      </c>
      <c r="T226" s="149"/>
      <c r="U226" s="149"/>
      <c r="V226" s="149"/>
      <c r="W226" s="157">
        <f xml:space="preserve"> SUM(W222:W225)</f>
        <v>0</v>
      </c>
      <c r="X226" s="157">
        <f xml:space="preserve"> SUM(X222:X225)</f>
        <v>7.0923384205453361E-4</v>
      </c>
      <c r="Y226" s="149"/>
      <c r="Z226" s="150"/>
      <c r="AA226" s="150"/>
      <c r="AB226" s="152"/>
      <c r="AC226" s="153"/>
      <c r="AD226" s="158"/>
      <c r="AE226" s="281">
        <f xml:space="preserve"> SUM(AE222:AE225)</f>
        <v>1.9458320158742602E-3</v>
      </c>
      <c r="AF226" s="149"/>
    </row>
    <row r="227" spans="1:32" s="118" customFormat="1" ht="12" customHeight="1" x14ac:dyDescent="0.2">
      <c r="A227" s="121"/>
      <c r="B227" s="121"/>
      <c r="C227" s="121"/>
      <c r="D227" s="121"/>
      <c r="E227" s="121"/>
      <c r="F227" s="122"/>
      <c r="G227" s="122"/>
      <c r="H227" s="123"/>
      <c r="I227" s="124"/>
      <c r="J227" s="125"/>
      <c r="K227" s="121"/>
      <c r="L227" s="121"/>
      <c r="M227" s="264"/>
      <c r="N227" s="127"/>
      <c r="O227" s="276"/>
      <c r="P227" s="129"/>
      <c r="Q227" s="286"/>
      <c r="R227" s="130"/>
      <c r="S227" s="286"/>
      <c r="T227" s="121"/>
      <c r="U227" s="121"/>
      <c r="V227" s="121"/>
      <c r="W227" s="128"/>
      <c r="X227" s="128"/>
      <c r="Y227" s="121"/>
      <c r="Z227" s="131"/>
      <c r="AA227" s="131"/>
      <c r="AB227" s="132"/>
      <c r="AC227" s="133"/>
      <c r="AD227" s="134"/>
      <c r="AE227" s="301"/>
      <c r="AF227" s="136"/>
    </row>
    <row r="228" spans="1:32" s="118" customFormat="1" ht="12" customHeight="1" thickBot="1" x14ac:dyDescent="0.25">
      <c r="A228" s="175" t="s">
        <v>1439</v>
      </c>
      <c r="B228" s="175"/>
      <c r="C228" s="175"/>
      <c r="D228" s="175" t="s">
        <v>7</v>
      </c>
      <c r="E228" s="175" t="s">
        <v>1440</v>
      </c>
      <c r="F228" s="176"/>
      <c r="G228" s="176"/>
      <c r="H228" s="177"/>
      <c r="I228" s="178"/>
      <c r="J228" s="179"/>
      <c r="K228" s="175"/>
      <c r="L228" s="175"/>
      <c r="M228" s="272"/>
      <c r="N228" s="181">
        <f t="shared" ref="N228:S228" si="100">N213+N221+N226</f>
        <v>2434963.4164769636</v>
      </c>
      <c r="O228" s="283">
        <f t="shared" si="100"/>
        <v>1.0458630465746117E-2</v>
      </c>
      <c r="P228" s="182">
        <f t="shared" si="100"/>
        <v>71689647.238144487</v>
      </c>
      <c r="Q228" s="296">
        <f t="shared" si="100"/>
        <v>30.792065441716773</v>
      </c>
      <c r="R228" s="183">
        <f t="shared" si="100"/>
        <v>-183.09959985529304</v>
      </c>
      <c r="S228" s="296">
        <f t="shared" si="100"/>
        <v>95.080111346973268</v>
      </c>
      <c r="T228" s="175"/>
      <c r="U228" s="175"/>
      <c r="V228" s="175"/>
      <c r="W228" s="184">
        <f>W213+W221+W226</f>
        <v>1.0764789599141063E-2</v>
      </c>
      <c r="X228" s="184">
        <f>X213+X221+X226</f>
        <v>4.942163854461507E-3</v>
      </c>
      <c r="Y228" s="175">
        <v>232818572.60870865</v>
      </c>
      <c r="Z228" s="176"/>
      <c r="AA228" s="176"/>
      <c r="AB228" s="178"/>
      <c r="AC228" s="179"/>
      <c r="AD228" s="180"/>
      <c r="AE228" s="283">
        <f>AE213+AE221+AE226</f>
        <v>1.0198545164408962E-2</v>
      </c>
      <c r="AF228" s="175">
        <v>233596210.12726179</v>
      </c>
    </row>
    <row r="229" spans="1:32" s="118" customFormat="1" ht="12" customHeight="1" thickTop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s="118" customFormat="1" ht="12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s="118" customFormat="1" ht="12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s="118" customFormat="1" ht="12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4">
    <mergeCell ref="N2:O2"/>
    <mergeCell ref="P2:Q2"/>
    <mergeCell ref="R2:S2"/>
    <mergeCell ref="AB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75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customHeight="1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s="30" customFormat="1" ht="12" customHeight="1" x14ac:dyDescent="0.2">
      <c r="A1" s="105"/>
      <c r="B1" s="105"/>
      <c r="C1" s="105"/>
      <c r="D1" s="120">
        <v>43187</v>
      </c>
      <c r="E1" s="228">
        <v>43188</v>
      </c>
      <c r="F1" s="118"/>
      <c r="G1" s="118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</row>
    <row r="2" spans="1:39" s="30" customFormat="1" ht="12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317" t="s">
        <v>15</v>
      </c>
      <c r="O2" s="318"/>
      <c r="P2" s="317" t="s">
        <v>17</v>
      </c>
      <c r="Q2" s="318"/>
      <c r="R2" s="105"/>
      <c r="S2" s="105"/>
      <c r="T2" s="105"/>
      <c r="U2" s="105"/>
      <c r="V2" s="105"/>
      <c r="W2" s="105"/>
      <c r="X2" s="317" t="s">
        <v>265</v>
      </c>
      <c r="Y2" s="319"/>
      <c r="Z2" s="319"/>
      <c r="AA2" s="318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</row>
    <row r="3" spans="1:39" s="30" customFormat="1" ht="12" hidden="1" customHeight="1" x14ac:dyDescent="0.2">
      <c r="A3" s="105"/>
      <c r="B3" s="105"/>
      <c r="C3" s="105"/>
      <c r="D3" s="227" t="s">
        <v>10</v>
      </c>
      <c r="E3" s="227" t="s">
        <v>5</v>
      </c>
      <c r="F3" s="229" t="s">
        <v>268</v>
      </c>
      <c r="G3" s="229" t="s">
        <v>23</v>
      </c>
      <c r="H3" s="105"/>
      <c r="I3" s="105"/>
      <c r="J3" s="105"/>
      <c r="K3" s="105"/>
      <c r="L3" s="227" t="s">
        <v>24</v>
      </c>
      <c r="M3" s="267" t="s">
        <v>23</v>
      </c>
      <c r="N3" s="105"/>
      <c r="O3" s="311"/>
      <c r="P3" s="105"/>
      <c r="Q3" s="311"/>
      <c r="R3" s="105"/>
      <c r="S3" s="105"/>
      <c r="T3" s="105"/>
      <c r="U3" s="105"/>
      <c r="V3" s="238" t="s">
        <v>270</v>
      </c>
      <c r="W3" s="105"/>
      <c r="X3" s="105"/>
      <c r="Y3" s="105"/>
      <c r="Z3" s="241" t="s">
        <v>268</v>
      </c>
      <c r="AA3" s="311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39" s="30" customFormat="1" ht="12" customHeight="1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16</v>
      </c>
      <c r="S4" s="308" t="s">
        <v>1416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1412</v>
      </c>
      <c r="AB4" s="308" t="s">
        <v>301</v>
      </c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</row>
    <row r="5" spans="1:39" s="30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</row>
    <row r="6" spans="1:39" s="30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33.93</v>
      </c>
      <c r="G6" s="122">
        <f>_xll.BDP(C6,$G$3)</f>
        <v>33.93</v>
      </c>
      <c r="H6" s="123">
        <f>IF(OR(OR(G6="#N/A N/A",G6="#N/A Real Time"),OR(F6="#N/A N/A",F6="#N/A Real Time")),0,  G6 - F6)</f>
        <v>0</v>
      </c>
      <c r="I6" s="124">
        <f>IF(OR(F6=0,F6="#N/A N/A"),0,H6 / F6*100)</f>
        <v>0</v>
      </c>
      <c r="J6" s="125">
        <v>1450000</v>
      </c>
      <c r="K6" s="121" t="str">
        <f>CONCATENATE(D62,D6, " Curncy")</f>
        <v>EURBRL Curncy</v>
      </c>
      <c r="L6" s="121">
        <f>IF(D6 = D62,1,_xll.BDP(K6,$L$3))</f>
        <v>1</v>
      </c>
      <c r="M6" s="264">
        <f>IF(D6 = D62,1,_xll.BDP(K6,$M$3)*L6)</f>
        <v>4.0765000000000002</v>
      </c>
      <c r="N6" s="127">
        <f>H6*J6*R6/M6</f>
        <v>0</v>
      </c>
      <c r="O6" s="276">
        <f>N6 / U62</f>
        <v>0</v>
      </c>
      <c r="P6" s="129">
        <f>IF(J6=0,0,G6*J6*R6/M6)</f>
        <v>12068809.027351893</v>
      </c>
      <c r="Q6" s="286">
        <f>P6 / U62*100</f>
        <v>3.1460714627541839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-0.27000000000000313</v>
      </c>
      <c r="X6" s="191">
        <f>IF(OR(V6=0,V6="#N/A N/A"),0,W6 / V6*100)</f>
        <v>-0.78947368421053532</v>
      </c>
      <c r="Y6" s="133">
        <v>1450000</v>
      </c>
      <c r="Z6" s="134">
        <f>IF(D6 = D62,1,_xll.BDP(K6,$Z$3)*L6)</f>
        <v>4.0765000000000002</v>
      </c>
      <c r="AA6" s="301">
        <f>W6*Y6*R6/Z6 / AB62</f>
        <v>-2.5105994690550532E-4</v>
      </c>
      <c r="AB6" s="136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</row>
    <row r="7" spans="1:39" s="30" customFormat="1" ht="12" customHeight="1" x14ac:dyDescent="0.2">
      <c r="A7" s="103" t="s">
        <v>1504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5"/>
      <c r="N7" s="172">
        <f xml:space="preserve"> SUM(N5:N6)</f>
        <v>0</v>
      </c>
      <c r="O7" s="277">
        <f xml:space="preserve"> SUM(O5:O6)</f>
        <v>0</v>
      </c>
      <c r="P7" s="142">
        <f xml:space="preserve"> SUM(P5:P6)</f>
        <v>12068809.027351893</v>
      </c>
      <c r="Q7" s="287">
        <f xml:space="preserve"> SUM(Q5:Q6)</f>
        <v>3.1460714627541839</v>
      </c>
      <c r="R7" s="103"/>
      <c r="S7" s="103"/>
      <c r="T7" s="103"/>
      <c r="U7" s="103"/>
      <c r="V7" s="145"/>
      <c r="W7" s="145"/>
      <c r="X7" s="192"/>
      <c r="Y7" s="146"/>
      <c r="Z7" s="147"/>
      <c r="AA7" s="302">
        <f xml:space="preserve"> SUM(AA5:AA6)</f>
        <v>-2.5105994690550532E-4</v>
      </c>
      <c r="AB7" s="185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</row>
    <row r="8" spans="1:39" s="30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4"/>
      <c r="N8" s="127"/>
      <c r="O8" s="276"/>
      <c r="P8" s="129"/>
      <c r="Q8" s="286"/>
      <c r="R8" s="121"/>
      <c r="S8" s="121"/>
      <c r="T8" s="121"/>
      <c r="U8" s="121"/>
      <c r="V8" s="131"/>
      <c r="W8" s="131"/>
      <c r="X8" s="132"/>
      <c r="Y8" s="133"/>
      <c r="Z8" s="134"/>
      <c r="AA8" s="301"/>
      <c r="AB8" s="136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</row>
    <row r="9" spans="1:39" s="30" customFormat="1" ht="12" customHeight="1" x14ac:dyDescent="0.2">
      <c r="A9" s="121"/>
      <c r="B9" s="121">
        <v>719</v>
      </c>
      <c r="C9" s="121" t="s">
        <v>203</v>
      </c>
      <c r="D9" s="121" t="str">
        <f>_xll.BDP(C9,$D$3)</f>
        <v>EUR</v>
      </c>
      <c r="E9" s="121" t="s">
        <v>417</v>
      </c>
      <c r="F9" s="122">
        <f>_xll.BDP(C9,$F$3)</f>
        <v>13.785</v>
      </c>
      <c r="G9" s="122">
        <f>_xll.BDP(C9,$G$3)</f>
        <v>13.73</v>
      </c>
      <c r="H9" s="123">
        <f>IF(OR(OR(G9="#N/A N/A",G9="#N/A Real Time"),OR(F9="#N/A N/A",F9="#N/A Real Time")),0,  G9 - F9)</f>
        <v>-5.4999999999999716E-2</v>
      </c>
      <c r="I9" s="124">
        <f>IF(OR(F9=0,F9="#N/A N/A"),0,H9 / F9*100)</f>
        <v>-0.39898440333695839</v>
      </c>
      <c r="J9" s="125">
        <v>243912</v>
      </c>
      <c r="K9" s="121" t="str">
        <f>CONCATENATE(D62,D9, " Curncy")</f>
        <v>EUREUR Curncy</v>
      </c>
      <c r="L9" s="121">
        <f>IF(D9 = D62,1,_xll.BDP(K9,$L$3))</f>
        <v>1</v>
      </c>
      <c r="M9" s="264">
        <f>IF(D9 = D62,1,_xll.BDP(K9,$M$3)*L9)</f>
        <v>1</v>
      </c>
      <c r="N9" s="127">
        <f>H9*J9*R9/M9</f>
        <v>-13415.159999999931</v>
      </c>
      <c r="O9" s="276">
        <f>N9 / U62</f>
        <v>-3.4970353701538123E-5</v>
      </c>
      <c r="P9" s="129">
        <f>IF(J9=0,0,G9*J9*R9/M9)</f>
        <v>3348911.7600000002</v>
      </c>
      <c r="Q9" s="286">
        <f>P9 / U62*100</f>
        <v>0.87298719331294716</v>
      </c>
      <c r="R9" s="121">
        <f>IF(EXACT(D9,UPPER(D9)),1,0.01)/T9</f>
        <v>1</v>
      </c>
      <c r="S9" s="121">
        <v>0</v>
      </c>
      <c r="T9" s="121">
        <v>1</v>
      </c>
      <c r="U9" s="121"/>
      <c r="V9" s="131">
        <f>_xll.BDH(C9,$V$3,$D$1,$D$1)</f>
        <v>13.625</v>
      </c>
      <c r="W9" s="131">
        <f>IF(OR(OR(F9="#N/A N/A",F9="#N/A Real Time"),OR(V9="#N/A N/A",V9="#N/A Real Time")),0,  F9 - V9)</f>
        <v>0.16000000000000014</v>
      </c>
      <c r="X9" s="191">
        <f>IF(OR(V9=0,V9="#N/A N/A"),0,W9 / V9*100)</f>
        <v>1.1743119266055055</v>
      </c>
      <c r="Y9" s="133">
        <v>243912</v>
      </c>
      <c r="Z9" s="134">
        <f>IF(D9 = D62,1,_xll.BDP(K9,$Z$3)*L9)</f>
        <v>1</v>
      </c>
      <c r="AA9" s="301">
        <f>W9*Y9*R9/Z9 / AB62</f>
        <v>1.0202022167533505E-4</v>
      </c>
      <c r="AB9" s="136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</row>
    <row r="10" spans="1:39" s="30" customFormat="1" ht="12" customHeight="1" x14ac:dyDescent="0.2">
      <c r="A10" s="121"/>
      <c r="B10" s="121">
        <v>1575</v>
      </c>
      <c r="C10" s="121" t="s">
        <v>201</v>
      </c>
      <c r="D10" s="121" t="str">
        <f>_xll.BDP(C10,$D$3)</f>
        <v>EUR</v>
      </c>
      <c r="E10" s="121" t="s">
        <v>415</v>
      </c>
      <c r="F10" s="122">
        <f>_xll.BDP(C10,$F$3)</f>
        <v>87.2</v>
      </c>
      <c r="G10" s="122">
        <f>_xll.BDP(C10,$G$3)</f>
        <v>87.4</v>
      </c>
      <c r="H10" s="123">
        <f>IF(OR(OR(G10="#N/A N/A",G10="#N/A Real Time"),OR(F10="#N/A N/A",F10="#N/A Real Time")),0,  G10 - F10)</f>
        <v>0.20000000000000284</v>
      </c>
      <c r="I10" s="124">
        <f>IF(OR(F10=0,F10="#N/A N/A"),0,H10 / F10*100)</f>
        <v>0.22935779816514087</v>
      </c>
      <c r="J10" s="125">
        <v>35000</v>
      </c>
      <c r="K10" s="121" t="str">
        <f>CONCATENATE(D62,D10, " Curncy")</f>
        <v>EUREUR Curncy</v>
      </c>
      <c r="L10" s="121">
        <f>IF(D10 = D62,1,_xll.BDP(K10,$L$3))</f>
        <v>1</v>
      </c>
      <c r="M10" s="264">
        <f>IF(D10 = D62,1,_xll.BDP(K10,$M$3)*L10)</f>
        <v>1</v>
      </c>
      <c r="N10" s="127">
        <f>H10*J10*R10/M10</f>
        <v>7000.0000000000991</v>
      </c>
      <c r="O10" s="276">
        <f>N10 / U62</f>
        <v>1.824745108599313E-5</v>
      </c>
      <c r="P10" s="129">
        <f>IF(J10=0,0,G10*J10*R10/M10)</f>
        <v>3059000</v>
      </c>
      <c r="Q10" s="286">
        <f>P10 / U62*100</f>
        <v>0.79741361245788833</v>
      </c>
      <c r="R10" s="121">
        <f>IF(EXACT(D10,UPPER(D10)),1,0.01)/T10</f>
        <v>1</v>
      </c>
      <c r="S10" s="121">
        <v>0</v>
      </c>
      <c r="T10" s="121">
        <v>1</v>
      </c>
      <c r="U10" s="121"/>
      <c r="V10" s="131">
        <f>_xll.BDH(C10,$V$3,$D$1,$D$1)</f>
        <v>84.6</v>
      </c>
      <c r="W10" s="131">
        <f>IF(OR(OR(F10="#N/A N/A",F10="#N/A Real Time"),OR(V10="#N/A N/A",V10="#N/A Real Time")),0,  F10 - V10)</f>
        <v>2.6000000000000085</v>
      </c>
      <c r="X10" s="191">
        <f>IF(OR(V10=0,V10="#N/A N/A"),0,W10 / V10*100)</f>
        <v>3.0732860520094665</v>
      </c>
      <c r="Y10" s="133">
        <v>35000</v>
      </c>
      <c r="Z10" s="134">
        <f>IF(D10 = D62,1,_xll.BDP(K10,$Z$3)*L10)</f>
        <v>1</v>
      </c>
      <c r="AA10" s="301">
        <f>W10*Y10*R10/Z10 / AB62</f>
        <v>2.3788907916726912E-4</v>
      </c>
      <c r="AB10" s="136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</row>
    <row r="11" spans="1:39" s="30" customFormat="1" ht="12" customHeight="1" x14ac:dyDescent="0.2">
      <c r="A11" s="121"/>
      <c r="B11" s="121">
        <v>3988</v>
      </c>
      <c r="C11" s="121" t="s">
        <v>194</v>
      </c>
      <c r="D11" s="121" t="str">
        <f>_xll.BDP(C11,$D$3)</f>
        <v>EUR</v>
      </c>
      <c r="E11" s="121" t="s">
        <v>410</v>
      </c>
      <c r="F11" s="122">
        <f>_xll.BDP(C11,$F$3)</f>
        <v>21</v>
      </c>
      <c r="G11" s="122">
        <f>_xll.BDP(C11,$G$3)</f>
        <v>20.8</v>
      </c>
      <c r="H11" s="123">
        <f>IF(OR(OR(G11="#N/A N/A",G11="#N/A Real Time"),OR(F11="#N/A N/A",F11="#N/A Real Time")),0,  G11 - F11)</f>
        <v>-0.19999999999999929</v>
      </c>
      <c r="I11" s="124">
        <f>IF(OR(F11=0,F11="#N/A N/A"),0,H11 / F11*100)</f>
        <v>-0.952380952380949</v>
      </c>
      <c r="J11" s="125">
        <v>272500</v>
      </c>
      <c r="K11" s="121" t="str">
        <f>CONCATENATE(D62,D11, " Curncy")</f>
        <v>EUREUR Curncy</v>
      </c>
      <c r="L11" s="121">
        <f>IF(D11 = D62,1,_xll.BDP(K11,$L$3))</f>
        <v>1</v>
      </c>
      <c r="M11" s="264">
        <f>IF(D11 = D62,1,_xll.BDP(K11,$M$3)*L11)</f>
        <v>1</v>
      </c>
      <c r="N11" s="127">
        <f>H11*J11*R11/M11</f>
        <v>-54499.999999999804</v>
      </c>
      <c r="O11" s="276">
        <f>N11 / U62</f>
        <v>-1.4206944059808684E-4</v>
      </c>
      <c r="P11" s="129">
        <f>IF(J11=0,0,G11*J11*R11/M11)</f>
        <v>5668000</v>
      </c>
      <c r="Q11" s="286">
        <f>P11 / U62*100</f>
        <v>1.4775221822201083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21</v>
      </c>
      <c r="W11" s="131">
        <f>IF(OR(OR(F11="#N/A N/A",F11="#N/A Real Time"),OR(V11="#N/A N/A",V11="#N/A Real Time")),0,  F11 - V11)</f>
        <v>0</v>
      </c>
      <c r="X11" s="191">
        <f>IF(OR(V11=0,V11="#N/A N/A"),0,W11 / V11*100)</f>
        <v>0</v>
      </c>
      <c r="Y11" s="133">
        <v>272500</v>
      </c>
      <c r="Z11" s="134">
        <f>IF(D11 = D62,1,_xll.BDP(K11,$Z$3)*L11)</f>
        <v>1</v>
      </c>
      <c r="AA11" s="301">
        <f>W11*Y11*R11/Z11 / AB62</f>
        <v>0</v>
      </c>
      <c r="AB11" s="136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</row>
    <row r="12" spans="1:39" s="30" customFormat="1" ht="12" customHeight="1" x14ac:dyDescent="0.2">
      <c r="A12" s="103" t="s">
        <v>1505</v>
      </c>
      <c r="B12" s="103"/>
      <c r="C12" s="103"/>
      <c r="D12" s="103"/>
      <c r="E12" s="103" t="s">
        <v>193</v>
      </c>
      <c r="F12" s="137"/>
      <c r="G12" s="137"/>
      <c r="H12" s="138"/>
      <c r="I12" s="139"/>
      <c r="J12" s="140"/>
      <c r="K12" s="103"/>
      <c r="L12" s="103"/>
      <c r="M12" s="265"/>
      <c r="N12" s="172">
        <f xml:space="preserve"> SUM(N8:N11)</f>
        <v>-60915.159999999632</v>
      </c>
      <c r="O12" s="277">
        <f xml:space="preserve"> SUM(O8:O11)</f>
        <v>-1.5879234321363182E-4</v>
      </c>
      <c r="P12" s="142">
        <f xml:space="preserve"> SUM(P8:P11)</f>
        <v>12075911.76</v>
      </c>
      <c r="Q12" s="287">
        <f xml:space="preserve"> SUM(Q8:Q11)</f>
        <v>3.1479229879909436</v>
      </c>
      <c r="R12" s="103"/>
      <c r="S12" s="103"/>
      <c r="T12" s="103"/>
      <c r="U12" s="103"/>
      <c r="V12" s="145"/>
      <c r="W12" s="145"/>
      <c r="X12" s="192"/>
      <c r="Y12" s="146"/>
      <c r="Z12" s="147"/>
      <c r="AA12" s="302">
        <f xml:space="preserve"> SUM(AA8:AA11)</f>
        <v>3.3990930084260419E-4</v>
      </c>
      <c r="AB12" s="185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spans="1:39" s="30" customFormat="1" ht="12" customHeight="1" x14ac:dyDescent="0.2">
      <c r="A13" s="121"/>
      <c r="B13" s="121"/>
      <c r="C13" s="121"/>
      <c r="D13" s="121"/>
      <c r="E13" s="121"/>
      <c r="F13" s="122"/>
      <c r="G13" s="122"/>
      <c r="H13" s="123"/>
      <c r="I13" s="124"/>
      <c r="J13" s="125"/>
      <c r="K13" s="121"/>
      <c r="L13" s="121"/>
      <c r="M13" s="264"/>
      <c r="N13" s="127"/>
      <c r="O13" s="276"/>
      <c r="P13" s="129"/>
      <c r="Q13" s="286"/>
      <c r="R13" s="121"/>
      <c r="S13" s="121"/>
      <c r="T13" s="121"/>
      <c r="U13" s="121"/>
      <c r="V13" s="131"/>
      <c r="W13" s="131"/>
      <c r="X13" s="132"/>
      <c r="Y13" s="133"/>
      <c r="Z13" s="134"/>
      <c r="AA13" s="301"/>
      <c r="AB13" s="136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spans="1:39" s="30" customFormat="1" ht="12" customHeight="1" x14ac:dyDescent="0.2">
      <c r="A14" s="121"/>
      <c r="B14" s="121">
        <v>2450</v>
      </c>
      <c r="C14" s="121" t="s">
        <v>187</v>
      </c>
      <c r="D14" s="121" t="str">
        <f>_xll.BDP(C14,$D$3)</f>
        <v>EUR</v>
      </c>
      <c r="E14" s="121" t="s">
        <v>408</v>
      </c>
      <c r="F14" s="122">
        <f>_xll.BDP(C14,$F$3)</f>
        <v>84.97</v>
      </c>
      <c r="G14" s="122">
        <f>_xll.BDP(C14,$G$3)</f>
        <v>83.6</v>
      </c>
      <c r="H14" s="123">
        <f>IF(OR(OR(G14="#N/A N/A",G14="#N/A Real Time"),OR(F14="#N/A N/A",F14="#N/A Real Time")),0,  G14 - F14)</f>
        <v>-1.3700000000000045</v>
      </c>
      <c r="I14" s="124">
        <f>IF(OR(F14=0,F14="#N/A N/A"),0,H14 / F14*100)</f>
        <v>-1.6123337648581906</v>
      </c>
      <c r="J14" s="125">
        <v>19782</v>
      </c>
      <c r="K14" s="121" t="str">
        <f>CONCATENATE(D62,D14, " Curncy")</f>
        <v>EUREUR Curncy</v>
      </c>
      <c r="L14" s="121">
        <f>IF(D14 = D62,1,_xll.BDP(K14,$L$3))</f>
        <v>1</v>
      </c>
      <c r="M14" s="264">
        <f>IF(D14 = D62,1,_xll.BDP(K14,$M$3)*L14)</f>
        <v>1</v>
      </c>
      <c r="N14" s="127">
        <f>H14*J14*R14/M14</f>
        <v>-27101.340000000091</v>
      </c>
      <c r="O14" s="276">
        <f>N14 / U62</f>
        <v>-7.0647196573551954E-5</v>
      </c>
      <c r="P14" s="129">
        <f>IF(J14=0,0,G14*J14*R14/M14)</f>
        <v>1653775.2</v>
      </c>
      <c r="Q14" s="286">
        <f>P14 / U62*100</f>
        <v>0.43110260098897252</v>
      </c>
      <c r="R14" s="121">
        <f>IF(EXACT(D14,UPPER(D14)),1,0.01)/T14</f>
        <v>1</v>
      </c>
      <c r="S14" s="121">
        <v>0</v>
      </c>
      <c r="T14" s="121">
        <v>1</v>
      </c>
      <c r="U14" s="121"/>
      <c r="V14" s="131">
        <f>_xll.BDH(C14,$V$3,$D$1,$D$1)</f>
        <v>84.78</v>
      </c>
      <c r="W14" s="131">
        <f>IF(OR(OR(F14="#N/A N/A",F14="#N/A Real Time"),OR(V14="#N/A N/A",V14="#N/A Real Time")),0,  F14 - V14)</f>
        <v>0.18999999999999773</v>
      </c>
      <c r="X14" s="191">
        <f>IF(OR(V14=0,V14="#N/A N/A"),0,W14 / V14*100)</f>
        <v>0.22410945977824689</v>
      </c>
      <c r="Y14" s="133">
        <v>19782</v>
      </c>
      <c r="Z14" s="134">
        <f>IF(D14 = D62,1,_xll.BDP(K14,$Z$3)*L14)</f>
        <v>1</v>
      </c>
      <c r="AA14" s="301">
        <f>W14*Y14*R14/Z14 / AB62</f>
        <v>9.8255509360055026E-6</v>
      </c>
      <c r="AB14" s="136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spans="1:39" s="30" customFormat="1" ht="12" customHeight="1" x14ac:dyDescent="0.2">
      <c r="A15" s="121"/>
      <c r="B15" s="121">
        <v>24720</v>
      </c>
      <c r="C15" s="121" t="s">
        <v>184</v>
      </c>
      <c r="D15" s="121" t="str">
        <f>_xll.BDP(C15,$D$3)</f>
        <v>EUR</v>
      </c>
      <c r="E15" s="121" t="s">
        <v>405</v>
      </c>
      <c r="F15" s="122">
        <f>_xll.BDP(C15,$F$3)</f>
        <v>24.75</v>
      </c>
      <c r="G15" s="122">
        <f>_xll.BDP(C15,$G$3)</f>
        <v>24.43</v>
      </c>
      <c r="H15" s="123">
        <f>IF(OR(OR(G15="#N/A N/A",G15="#N/A Real Time"),OR(F15="#N/A N/A",F15="#N/A Real Time")),0,  G15 - F15)</f>
        <v>-0.32000000000000028</v>
      </c>
      <c r="I15" s="124">
        <f>IF(OR(F15=0,F15="#N/A N/A"),0,H15 / F15*100)</f>
        <v>-1.2929292929292941</v>
      </c>
      <c r="J15" s="125">
        <v>275245</v>
      </c>
      <c r="K15" s="121" t="str">
        <f>CONCATENATE(D62,D15, " Curncy")</f>
        <v>EUREUR Curncy</v>
      </c>
      <c r="L15" s="121">
        <f>IF(D15 = D62,1,_xll.BDP(K15,$L$3))</f>
        <v>1</v>
      </c>
      <c r="M15" s="264">
        <f>IF(D15 = D62,1,_xll.BDP(K15,$M$3)*L15)</f>
        <v>1</v>
      </c>
      <c r="N15" s="127">
        <f>H15*J15*R15/M15</f>
        <v>-88078.400000000081</v>
      </c>
      <c r="O15" s="276">
        <f>N15 / U62</f>
        <v>-2.2960089939035941E-4</v>
      </c>
      <c r="P15" s="129">
        <f>IF(J15=0,0,G15*J15*R15/M15)</f>
        <v>6724235.3499999996</v>
      </c>
      <c r="Q15" s="286">
        <f>P15 / U62*100</f>
        <v>1.7528593662832734</v>
      </c>
      <c r="R15" s="121">
        <f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24.35</v>
      </c>
      <c r="W15" s="131">
        <f>IF(OR(OR(F15="#N/A N/A",F15="#N/A Real Time"),OR(V15="#N/A N/A",V15="#N/A Real Time")),0,  F15 - V15)</f>
        <v>0.39999999999999858</v>
      </c>
      <c r="X15" s="191">
        <f>IF(OR(V15=0,V15="#N/A N/A"),0,W15 / V15*100)</f>
        <v>1.6427104722792549</v>
      </c>
      <c r="Y15" s="133">
        <v>275245</v>
      </c>
      <c r="Z15" s="134">
        <f>IF(D15 = D62,1,_xll.BDP(K15,$Z$3)*L15)</f>
        <v>1</v>
      </c>
      <c r="AA15" s="301">
        <f>W15*Y15*R15/Z15 / AB62</f>
        <v>2.8781441580393204E-4</v>
      </c>
      <c r="AB15" s="136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</row>
    <row r="16" spans="1:39" s="30" customFormat="1" ht="12" customHeight="1" x14ac:dyDescent="0.2">
      <c r="A16" s="103" t="s">
        <v>1506</v>
      </c>
      <c r="B16" s="103"/>
      <c r="C16" s="103"/>
      <c r="D16" s="103"/>
      <c r="E16" s="103" t="s">
        <v>181</v>
      </c>
      <c r="F16" s="137"/>
      <c r="G16" s="137"/>
      <c r="H16" s="138"/>
      <c r="I16" s="139"/>
      <c r="J16" s="140"/>
      <c r="K16" s="103"/>
      <c r="L16" s="103"/>
      <c r="M16" s="265"/>
      <c r="N16" s="172">
        <f xml:space="preserve"> SUM(N13:N15)</f>
        <v>-115179.74000000017</v>
      </c>
      <c r="O16" s="277">
        <f xml:space="preserve"> SUM(O13:O15)</f>
        <v>-3.0024809596391138E-4</v>
      </c>
      <c r="P16" s="142">
        <f xml:space="preserve"> SUM(P13:P15)</f>
        <v>8378010.5499999998</v>
      </c>
      <c r="Q16" s="287">
        <f xml:space="preserve"> SUM(Q13:Q15)</f>
        <v>2.1839619672722459</v>
      </c>
      <c r="R16" s="103"/>
      <c r="S16" s="103"/>
      <c r="T16" s="103"/>
      <c r="U16" s="103"/>
      <c r="V16" s="145"/>
      <c r="W16" s="145"/>
      <c r="X16" s="192"/>
      <c r="Y16" s="146"/>
      <c r="Z16" s="147"/>
      <c r="AA16" s="302">
        <f xml:space="preserve"> SUM(AA13:AA15)</f>
        <v>2.9763996673993755E-4</v>
      </c>
      <c r="AB16" s="185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</row>
    <row r="17" spans="1:39" s="30" customFormat="1" ht="12" customHeight="1" x14ac:dyDescent="0.2">
      <c r="A17" s="121"/>
      <c r="B17" s="121"/>
      <c r="C17" s="121"/>
      <c r="D17" s="121"/>
      <c r="E17" s="121"/>
      <c r="F17" s="122"/>
      <c r="G17" s="122"/>
      <c r="H17" s="123"/>
      <c r="I17" s="124"/>
      <c r="J17" s="125"/>
      <c r="K17" s="121"/>
      <c r="L17" s="121"/>
      <c r="M17" s="264"/>
      <c r="N17" s="127"/>
      <c r="O17" s="276"/>
      <c r="P17" s="129"/>
      <c r="Q17" s="286"/>
      <c r="R17" s="121"/>
      <c r="S17" s="121"/>
      <c r="T17" s="121"/>
      <c r="U17" s="121"/>
      <c r="V17" s="131"/>
      <c r="W17" s="131"/>
      <c r="X17" s="132"/>
      <c r="Y17" s="133"/>
      <c r="Z17" s="134"/>
      <c r="AA17" s="301"/>
      <c r="AB17" s="136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</row>
    <row r="18" spans="1:39" s="30" customFormat="1" ht="12" customHeight="1" x14ac:dyDescent="0.2">
      <c r="A18" s="121"/>
      <c r="B18" s="121">
        <v>25511</v>
      </c>
      <c r="C18" s="121" t="s">
        <v>461</v>
      </c>
      <c r="D18" s="121" t="str">
        <f>_xll.BDP(C18,$D$3)</f>
        <v>JPY</v>
      </c>
      <c r="E18" s="121" t="s">
        <v>462</v>
      </c>
      <c r="F18" s="122">
        <f>_xll.BDP(C18,$F$3)</f>
        <v>637.79999999999995</v>
      </c>
      <c r="G18" s="122">
        <f>_xll.BDP(C18,$G$3)</f>
        <v>625.20000000000005</v>
      </c>
      <c r="H18" s="123">
        <f t="shared" ref="H18:H25" si="0">IF(OR(OR(G18="#N/A N/A",G18="#N/A Real Time"),OR(F18="#N/A N/A",F18="#N/A Real Time")),0,  G18 - F18)</f>
        <v>-12.599999999999909</v>
      </c>
      <c r="I18" s="124">
        <f t="shared" ref="I18:I25" si="1">IF(OR(F18=0,F18="#N/A N/A"),0,H18 / F18*100)</f>
        <v>-1.9755409219190827</v>
      </c>
      <c r="J18" s="125">
        <v>769000</v>
      </c>
      <c r="K18" s="121" t="str">
        <f>CONCATENATE(D62,D18, " Curncy")</f>
        <v>EURJPY Curncy</v>
      </c>
      <c r="L18" s="121">
        <f>IF(D18 = D62,1,_xll.BDP(K18,$L$3))</f>
        <v>1</v>
      </c>
      <c r="M18" s="264">
        <f>IF(D18 = D62,1,_xll.BDP(K18,$M$3)*L18)</f>
        <v>130.85</v>
      </c>
      <c r="N18" s="127">
        <f t="shared" ref="N18:N25" si="2">H18*J18*R18/M18</f>
        <v>-74049.675200610844</v>
      </c>
      <c r="O18" s="276">
        <f>N18 / U62</f>
        <v>-1.930311180224008E-4</v>
      </c>
      <c r="P18" s="129">
        <f t="shared" ref="P18:P25" si="3">IF(J18=0,0,G18*J18*R18/M18)</f>
        <v>3674274.3599541467</v>
      </c>
      <c r="Q18" s="286">
        <f>P18 / U62*100</f>
        <v>0.95780202371115786</v>
      </c>
      <c r="R18" s="121">
        <f t="shared" ref="R18:R25" si="4">IF(EXACT(D18,UPPER(D18)),1,0.01)/T18</f>
        <v>1</v>
      </c>
      <c r="S18" s="121">
        <v>0</v>
      </c>
      <c r="T18" s="121">
        <v>1</v>
      </c>
      <c r="U18" s="121"/>
      <c r="V18" s="131">
        <f>_xll.BDH(C18,$V$3,$D$1,$D$1)</f>
        <v>650.70000000000005</v>
      </c>
      <c r="W18" s="131">
        <f t="shared" ref="W18:W25" si="5">IF(OR(OR(F18="#N/A N/A",F18="#N/A Real Time"),OR(V18="#N/A N/A",V18="#N/A Real Time")),0,  F18 - V18)</f>
        <v>-12.900000000000091</v>
      </c>
      <c r="X18" s="191">
        <f t="shared" ref="X18:X25" si="6">IF(OR(V18=0,V18="#N/A N/A"),0,W18 / V18*100)</f>
        <v>-1.9824804057169341</v>
      </c>
      <c r="Y18" s="133">
        <v>769000</v>
      </c>
      <c r="Z18" s="134">
        <f>IF(D18 = D62,1,_xll.BDP(K18,$Z$3)*L18)</f>
        <v>130.34</v>
      </c>
      <c r="AA18" s="301">
        <f>W18*Y18*R18/Z18 / AB62</f>
        <v>-1.9896259944382445E-4</v>
      </c>
      <c r="AB18" s="136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</row>
    <row r="19" spans="1:39" s="30" customFormat="1" ht="12" customHeight="1" x14ac:dyDescent="0.2">
      <c r="A19" s="121"/>
      <c r="B19" s="121">
        <v>27628</v>
      </c>
      <c r="C19" s="121" t="s">
        <v>848</v>
      </c>
      <c r="D19" s="121" t="str">
        <f>_xll.BDP(C19,$D$3)</f>
        <v>JPY</v>
      </c>
      <c r="E19" s="121" t="s">
        <v>895</v>
      </c>
      <c r="F19" s="122">
        <f>_xll.BDP(C19,$F$3)</f>
        <v>886</v>
      </c>
      <c r="G19" s="122">
        <f>_xll.BDP(C19,$G$3)</f>
        <v>887</v>
      </c>
      <c r="H19" s="123">
        <f t="shared" si="0"/>
        <v>1</v>
      </c>
      <c r="I19" s="124">
        <f t="shared" si="1"/>
        <v>0.11286681715575619</v>
      </c>
      <c r="J19" s="125">
        <v>569900</v>
      </c>
      <c r="K19" s="121" t="str">
        <f>CONCATENATE(D62,D19, " Curncy")</f>
        <v>EURJPY Curncy</v>
      </c>
      <c r="L19" s="121">
        <f>IF(D19 = D62,1,_xll.BDP(K19,$L$3))</f>
        <v>1</v>
      </c>
      <c r="M19" s="264">
        <f>IF(D19 = D62,1,_xll.BDP(K19,$M$3)*L19)</f>
        <v>130.85</v>
      </c>
      <c r="N19" s="127">
        <f t="shared" si="2"/>
        <v>4355.3687428353078</v>
      </c>
      <c r="O19" s="276">
        <f>N19 / U62</f>
        <v>1.1353482585192791E-5</v>
      </c>
      <c r="P19" s="129">
        <f t="shared" si="3"/>
        <v>3863212.0748949181</v>
      </c>
      <c r="Q19" s="286">
        <f>P19 / U62*100</f>
        <v>1.0070539053066005</v>
      </c>
      <c r="R19" s="121">
        <f t="shared" si="4"/>
        <v>1</v>
      </c>
      <c r="S19" s="121">
        <v>0</v>
      </c>
      <c r="T19" s="121">
        <v>1</v>
      </c>
      <c r="U19" s="121"/>
      <c r="V19" s="131">
        <f>_xll.BDH(C19,$V$3,$D$1,$D$1)</f>
        <v>854</v>
      </c>
      <c r="W19" s="131">
        <f t="shared" si="5"/>
        <v>32</v>
      </c>
      <c r="X19" s="191">
        <f t="shared" si="6"/>
        <v>3.7470725995316161</v>
      </c>
      <c r="Y19" s="133">
        <v>360400</v>
      </c>
      <c r="Z19" s="134">
        <f>IF(D19 = D62,1,_xll.BDP(K19,$Z$3)*L19)</f>
        <v>130.34</v>
      </c>
      <c r="AA19" s="301">
        <f>W19*Y19*R19/Z19 / AB62</f>
        <v>2.3130773549316262E-4</v>
      </c>
      <c r="AB19" s="136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</row>
    <row r="20" spans="1:39" s="30" customFormat="1" ht="12" customHeight="1" x14ac:dyDescent="0.2">
      <c r="A20" s="121"/>
      <c r="B20" s="121">
        <v>122</v>
      </c>
      <c r="C20" s="121" t="s">
        <v>164</v>
      </c>
      <c r="D20" s="121" t="str">
        <f>_xll.BDP(C20,$D$3)</f>
        <v>JPY</v>
      </c>
      <c r="E20" s="121" t="s">
        <v>394</v>
      </c>
      <c r="F20" s="122">
        <f>_xll.BDP(C20,$F$3)</f>
        <v>691.4</v>
      </c>
      <c r="G20" s="122">
        <f>_xll.BDP(C20,$G$3)</f>
        <v>694.4</v>
      </c>
      <c r="H20" s="123">
        <f t="shared" si="0"/>
        <v>3</v>
      </c>
      <c r="I20" s="124">
        <f t="shared" si="1"/>
        <v>0.43390222736476719</v>
      </c>
      <c r="J20" s="125">
        <v>525278</v>
      </c>
      <c r="K20" s="121" t="str">
        <f>CONCATENATE(D62,D20, " Curncy")</f>
        <v>EURJPY Curncy</v>
      </c>
      <c r="L20" s="121">
        <f>IF(D20 = D62,1,_xll.BDP(K20,$L$3))</f>
        <v>1</v>
      </c>
      <c r="M20" s="264">
        <f>IF(D20 = D62,1,_xll.BDP(K20,$M$3)*L20)</f>
        <v>130.85</v>
      </c>
      <c r="N20" s="127">
        <f t="shared" si="2"/>
        <v>12043.056935422239</v>
      </c>
      <c r="O20" s="276">
        <f>N20 / U62</f>
        <v>3.1393584622134925E-5</v>
      </c>
      <c r="P20" s="129">
        <f t="shared" si="3"/>
        <v>2787566.2453190675</v>
      </c>
      <c r="Q20" s="286">
        <f>P20 / U62*100</f>
        <v>0.72665683872034981</v>
      </c>
      <c r="R20" s="121">
        <f t="shared" si="4"/>
        <v>1</v>
      </c>
      <c r="S20" s="121">
        <v>0</v>
      </c>
      <c r="T20" s="121">
        <v>1</v>
      </c>
      <c r="U20" s="121"/>
      <c r="V20" s="131">
        <f>_xll.BDH(C20,$V$3,$D$1,$D$1)</f>
        <v>710.3</v>
      </c>
      <c r="W20" s="131">
        <f t="shared" si="5"/>
        <v>-18.899999999999977</v>
      </c>
      <c r="X20" s="191">
        <f t="shared" si="6"/>
        <v>-2.6608475292130054</v>
      </c>
      <c r="Y20" s="133">
        <v>525278</v>
      </c>
      <c r="Z20" s="134">
        <f>IF(D20 = D62,1,_xll.BDP(K20,$Z$3)*L20)</f>
        <v>130.34</v>
      </c>
      <c r="AA20" s="301">
        <f>W20*Y20*R20/Z20 / AB62</f>
        <v>-1.991161159939244E-4</v>
      </c>
      <c r="AB20" s="136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</row>
    <row r="21" spans="1:39" s="30" customFormat="1" ht="12" customHeight="1" x14ac:dyDescent="0.2">
      <c r="A21" s="121"/>
      <c r="B21" s="121">
        <v>18458</v>
      </c>
      <c r="C21" s="121" t="s">
        <v>21</v>
      </c>
      <c r="D21" s="121" t="str">
        <f>_xll.BDP(C21,$D$3)</f>
        <v>JPY</v>
      </c>
      <c r="E21" s="121" t="s">
        <v>320</v>
      </c>
      <c r="F21" s="122">
        <f>_xll.BDP(C21,$F$3)</f>
        <v>1858.5</v>
      </c>
      <c r="G21" s="122">
        <f>_xll.BDP(C21,$G$3)</f>
        <v>1834.5</v>
      </c>
      <c r="H21" s="123">
        <f t="shared" si="0"/>
        <v>-24</v>
      </c>
      <c r="I21" s="124">
        <f t="shared" si="1"/>
        <v>-1.2913640032284099</v>
      </c>
      <c r="J21" s="125">
        <v>234238</v>
      </c>
      <c r="K21" s="121" t="str">
        <f>CONCATENATE(D62,D21, " Curncy")</f>
        <v>EURJPY Curncy</v>
      </c>
      <c r="L21" s="121">
        <f>IF(D21 = D62,1,_xll.BDP(K21,$L$3))</f>
        <v>1</v>
      </c>
      <c r="M21" s="264">
        <f>IF(D21 = D62,1,_xll.BDP(K21,$M$3)*L21)</f>
        <v>130.85</v>
      </c>
      <c r="N21" s="127">
        <f t="shared" si="2"/>
        <v>-42963.026366068021</v>
      </c>
      <c r="O21" s="276">
        <f>N21 / U62</f>
        <v>-1.1199510316014975E-4</v>
      </c>
      <c r="P21" s="129">
        <f t="shared" si="3"/>
        <v>3283986.3278563241</v>
      </c>
      <c r="Q21" s="286">
        <f>P21 / U62*100</f>
        <v>0.85606256978039452</v>
      </c>
      <c r="R21" s="121">
        <f t="shared" si="4"/>
        <v>1</v>
      </c>
      <c r="S21" s="121">
        <v>0</v>
      </c>
      <c r="T21" s="121">
        <v>1</v>
      </c>
      <c r="U21" s="121"/>
      <c r="V21" s="131">
        <f>_xll.BDH(C21,$V$3,$D$1,$D$1)</f>
        <v>1892.5</v>
      </c>
      <c r="W21" s="131">
        <f t="shared" si="5"/>
        <v>-34</v>
      </c>
      <c r="X21" s="191">
        <f t="shared" si="6"/>
        <v>-1.7965653896961691</v>
      </c>
      <c r="Y21" s="133">
        <v>234238</v>
      </c>
      <c r="Z21" s="134">
        <f>IF(D21 = D62,1,_xll.BDP(K21,$Z$3)*L21)</f>
        <v>130.34</v>
      </c>
      <c r="AA21" s="301">
        <f>W21*Y21*R21/Z21 / AB62</f>
        <v>-1.597319025543851E-4</v>
      </c>
      <c r="AB21" s="136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</row>
    <row r="22" spans="1:39" s="30" customFormat="1" ht="12" customHeight="1" x14ac:dyDescent="0.2">
      <c r="A22" s="121"/>
      <c r="B22" s="121">
        <v>22749</v>
      </c>
      <c r="C22" s="121" t="s">
        <v>161</v>
      </c>
      <c r="D22" s="121" t="str">
        <f>_xll.BDP(C22,$D$3)</f>
        <v>JPY</v>
      </c>
      <c r="E22" s="121" t="s">
        <v>392</v>
      </c>
      <c r="F22" s="122">
        <f>_xll.BDP(C22,$F$3)</f>
        <v>6844</v>
      </c>
      <c r="G22" s="122">
        <f>_xll.BDP(C22,$G$3)</f>
        <v>7002</v>
      </c>
      <c r="H22" s="123">
        <f t="shared" si="0"/>
        <v>158</v>
      </c>
      <c r="I22" s="124">
        <f t="shared" si="1"/>
        <v>2.3085914669783754</v>
      </c>
      <c r="J22" s="125">
        <v>545022</v>
      </c>
      <c r="K22" s="121" t="str">
        <f>CONCATENATE(D62,D22, " Curncy")</f>
        <v>EURJPY Curncy</v>
      </c>
      <c r="L22" s="121">
        <f>IF(D22 = D62,1,_xll.BDP(K22,$L$3))</f>
        <v>1</v>
      </c>
      <c r="M22" s="264">
        <f>IF(D22 = D62,1,_xll.BDP(K22,$M$3)*L22)</f>
        <v>130.85</v>
      </c>
      <c r="N22" s="127">
        <f t="shared" si="2"/>
        <v>658108.33779136417</v>
      </c>
      <c r="O22" s="276">
        <f>N22 / U62</f>
        <v>1.7155428147331414E-3</v>
      </c>
      <c r="P22" s="129">
        <f t="shared" si="3"/>
        <v>29165028.995032482</v>
      </c>
      <c r="Q22" s="286">
        <f>P22 / U62*100</f>
        <v>7.6026777144059849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6542</v>
      </c>
      <c r="W22" s="131">
        <f t="shared" si="5"/>
        <v>302</v>
      </c>
      <c r="X22" s="191">
        <f t="shared" si="6"/>
        <v>4.6163252827881385</v>
      </c>
      <c r="Y22" s="133">
        <v>545022</v>
      </c>
      <c r="Z22" s="134">
        <f>IF(D22 = D62,1,_xll.BDP(K22,$Z$3)*L22)</f>
        <v>130.34</v>
      </c>
      <c r="AA22" s="301">
        <f>W22*Y22*R22/Z22 / AB62</f>
        <v>3.3012344784800092E-3</v>
      </c>
      <c r="AB22" s="136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</row>
    <row r="23" spans="1:39" s="30" customFormat="1" ht="12" customHeight="1" x14ac:dyDescent="0.2">
      <c r="A23" s="121"/>
      <c r="B23" s="121">
        <v>21029</v>
      </c>
      <c r="C23" s="121" t="s">
        <v>865</v>
      </c>
      <c r="D23" s="121" t="str">
        <f>_xll.BDP(C23,$D$3)</f>
        <v>JPY</v>
      </c>
      <c r="E23" s="121" t="s">
        <v>910</v>
      </c>
      <c r="F23" s="122">
        <f>_xll.BDP(C23,$F$3)</f>
        <v>5190</v>
      </c>
      <c r="G23" s="122">
        <f>_xll.BDP(C23,$G$3)</f>
        <v>5180</v>
      </c>
      <c r="H23" s="123">
        <f t="shared" si="0"/>
        <v>-10</v>
      </c>
      <c r="I23" s="124">
        <f t="shared" si="1"/>
        <v>-0.19267822736030829</v>
      </c>
      <c r="J23" s="125">
        <v>46075</v>
      </c>
      <c r="K23" s="121" t="str">
        <f>CONCATENATE(D62,D23, " Curncy")</f>
        <v>EURJPY Curncy</v>
      </c>
      <c r="L23" s="121">
        <f>IF(D23 = D62,1,_xll.BDP(K23,$L$3))</f>
        <v>1</v>
      </c>
      <c r="M23" s="264">
        <f>IF(D23 = D62,1,_xll.BDP(K23,$M$3)*L23)</f>
        <v>130.85</v>
      </c>
      <c r="N23" s="127">
        <f t="shared" si="2"/>
        <v>-3521.2074894917846</v>
      </c>
      <c r="O23" s="276">
        <f>N23 / U62</f>
        <v>-9.1790087754475839E-6</v>
      </c>
      <c r="P23" s="129">
        <f t="shared" si="3"/>
        <v>1823985.4795567445</v>
      </c>
      <c r="Q23" s="286">
        <f>P23 / U62*100</f>
        <v>0.47547265456818488</v>
      </c>
      <c r="R23" s="121">
        <f t="shared" si="4"/>
        <v>1</v>
      </c>
      <c r="S23" s="121">
        <v>0</v>
      </c>
      <c r="T23" s="121">
        <v>1</v>
      </c>
      <c r="U23" s="121"/>
      <c r="V23" s="131">
        <f>_xll.BDH(C23,$V$3,$D$1,$D$1)</f>
        <v>5070</v>
      </c>
      <c r="W23" s="131">
        <f t="shared" si="5"/>
        <v>120</v>
      </c>
      <c r="X23" s="191">
        <f t="shared" si="6"/>
        <v>2.3668639053254439</v>
      </c>
      <c r="Y23" s="133">
        <v>46075</v>
      </c>
      <c r="Z23" s="134">
        <f>IF(D23 = D62,1,_xll.BDP(K23,$Z$3)*L23)</f>
        <v>130.34</v>
      </c>
      <c r="AA23" s="301">
        <f>W23*Y23*R23/Z23 / AB62</f>
        <v>1.1089245192335739E-4</v>
      </c>
      <c r="AB23" s="136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</row>
    <row r="24" spans="1:39" s="30" customFormat="1" ht="12" customHeight="1" x14ac:dyDescent="0.2">
      <c r="A24" s="121"/>
      <c r="B24" s="121">
        <v>23220</v>
      </c>
      <c r="C24" s="121" t="s">
        <v>160</v>
      </c>
      <c r="D24" s="121" t="str">
        <f>_xll.BDP(C24,$D$3)</f>
        <v>JPY</v>
      </c>
      <c r="E24" s="121" t="s">
        <v>315</v>
      </c>
      <c r="F24" s="122">
        <f>_xll.BDP(C24,$F$3)</f>
        <v>4815</v>
      </c>
      <c r="G24" s="122">
        <f>_xll.BDP(C24,$G$3)</f>
        <v>4750</v>
      </c>
      <c r="H24" s="123">
        <f t="shared" si="0"/>
        <v>-65</v>
      </c>
      <c r="I24" s="124">
        <f t="shared" si="1"/>
        <v>-1.3499480789200415</v>
      </c>
      <c r="J24" s="125">
        <v>239800</v>
      </c>
      <c r="K24" s="121" t="str">
        <f>CONCATENATE(D62,D24, " Curncy")</f>
        <v>EURJPY Curncy</v>
      </c>
      <c r="L24" s="121">
        <f>IF(D24 = D62,1,_xll.BDP(K24,$L$3))</f>
        <v>1</v>
      </c>
      <c r="M24" s="264">
        <f>IF(D24 = D62,1,_xll.BDP(K24,$M$3)*L24)</f>
        <v>130.85</v>
      </c>
      <c r="N24" s="127">
        <f t="shared" si="2"/>
        <v>-119121.13106610623</v>
      </c>
      <c r="O24" s="276">
        <f>N24 / U62</f>
        <v>-3.105224303481313E-4</v>
      </c>
      <c r="P24" s="129">
        <f t="shared" si="3"/>
        <v>8705005.7317539174</v>
      </c>
      <c r="Q24" s="286">
        <f>P24 / U62*100</f>
        <v>2.2692023756209596</v>
      </c>
      <c r="R24" s="121">
        <f t="shared" si="4"/>
        <v>1</v>
      </c>
      <c r="S24" s="121">
        <v>0</v>
      </c>
      <c r="T24" s="121">
        <v>1</v>
      </c>
      <c r="U24" s="121"/>
      <c r="V24" s="131">
        <f>_xll.BDH(C24,$V$3,$D$1,$D$1)</f>
        <v>4860</v>
      </c>
      <c r="W24" s="131">
        <f t="shared" si="5"/>
        <v>-45</v>
      </c>
      <c r="X24" s="191">
        <f t="shared" si="6"/>
        <v>-0.92592592592592582</v>
      </c>
      <c r="Y24" s="133">
        <v>239800</v>
      </c>
      <c r="Z24" s="134">
        <f>IF(D24 = D62,1,_xll.BDP(K24,$Z$3)*L24)</f>
        <v>130.34</v>
      </c>
      <c r="AA24" s="301">
        <f>W24*Y24*R24/Z24 / AB62</f>
        <v>-2.1642981528394818E-4</v>
      </c>
      <c r="AB24" s="136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</row>
    <row r="25" spans="1:39" s="30" customFormat="1" ht="12" customHeight="1" x14ac:dyDescent="0.2">
      <c r="A25" s="121"/>
      <c r="B25" s="121">
        <v>773</v>
      </c>
      <c r="C25" s="121" t="s">
        <v>159</v>
      </c>
      <c r="D25" s="121" t="str">
        <f>_xll.BDP(C25,$D$3)</f>
        <v>JPY</v>
      </c>
      <c r="E25" s="121" t="s">
        <v>391</v>
      </c>
      <c r="F25" s="122">
        <f>_xll.BDP(C25,$F$3)</f>
        <v>4415</v>
      </c>
      <c r="G25" s="122">
        <f>_xll.BDP(C25,$G$3)</f>
        <v>4410</v>
      </c>
      <c r="H25" s="123">
        <f t="shared" si="0"/>
        <v>-5</v>
      </c>
      <c r="I25" s="124">
        <f t="shared" si="1"/>
        <v>-0.11325028312570783</v>
      </c>
      <c r="J25" s="125">
        <v>68653</v>
      </c>
      <c r="K25" s="121" t="str">
        <f>CONCATENATE(D62,D25, " Curncy")</f>
        <v>EURJPY Curncy</v>
      </c>
      <c r="L25" s="121">
        <f>IF(D25 = D62,1,_xll.BDP(K25,$L$3))</f>
        <v>1</v>
      </c>
      <c r="M25" s="264">
        <f>IF(D25 = D62,1,_xll.BDP(K25,$M$3)*L25)</f>
        <v>130.85</v>
      </c>
      <c r="N25" s="127">
        <f t="shared" si="2"/>
        <v>-2623.3473442873519</v>
      </c>
      <c r="O25" s="276">
        <f>N25 / U62</f>
        <v>-6.8384860494932505E-6</v>
      </c>
      <c r="P25" s="129">
        <f t="shared" si="3"/>
        <v>2313792.3576614447</v>
      </c>
      <c r="Q25" s="286">
        <f>P25 / U62*100</f>
        <v>0.60315446956530472</v>
      </c>
      <c r="R25" s="121">
        <f t="shared" si="4"/>
        <v>1</v>
      </c>
      <c r="S25" s="121">
        <v>0</v>
      </c>
      <c r="T25" s="121">
        <v>1</v>
      </c>
      <c r="U25" s="121"/>
      <c r="V25" s="131">
        <f>_xll.BDH(C25,$V$3,$D$1,$D$1)</f>
        <v>4543</v>
      </c>
      <c r="W25" s="131">
        <f t="shared" si="5"/>
        <v>-128</v>
      </c>
      <c r="X25" s="191">
        <f t="shared" si="6"/>
        <v>-2.8175214615892581</v>
      </c>
      <c r="Y25" s="133">
        <v>68653</v>
      </c>
      <c r="Z25" s="134">
        <f>IF(D25 = D62,1,_xll.BDP(K25,$Z$3)*L25)</f>
        <v>130.34</v>
      </c>
      <c r="AA25" s="301">
        <f>W25*Y25*R25/Z25 / AB62</f>
        <v>-1.7624827929869138E-4</v>
      </c>
      <c r="AB25" s="136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</row>
    <row r="26" spans="1:39" s="30" customFormat="1" ht="12" customHeight="1" x14ac:dyDescent="0.2">
      <c r="A26" s="103" t="s">
        <v>1507</v>
      </c>
      <c r="B26" s="103"/>
      <c r="C26" s="103"/>
      <c r="D26" s="103"/>
      <c r="E26" s="103" t="s">
        <v>22</v>
      </c>
      <c r="F26" s="137"/>
      <c r="G26" s="137"/>
      <c r="H26" s="138"/>
      <c r="I26" s="139"/>
      <c r="J26" s="140"/>
      <c r="K26" s="103"/>
      <c r="L26" s="103"/>
      <c r="M26" s="265"/>
      <c r="N26" s="172">
        <f xml:space="preserve"> SUM(N17:N25)</f>
        <v>432228.3760030574</v>
      </c>
      <c r="O26" s="277">
        <f xml:space="preserve"> SUM(O17:O25)</f>
        <v>1.1267237355848463E-3</v>
      </c>
      <c r="P26" s="142">
        <f xml:space="preserve"> SUM(P17:P25)</f>
        <v>55616851.572029054</v>
      </c>
      <c r="Q26" s="287">
        <f xml:space="preserve"> SUM(Q17:Q25)</f>
        <v>14.498082551678936</v>
      </c>
      <c r="R26" s="103"/>
      <c r="S26" s="103"/>
      <c r="T26" s="103"/>
      <c r="U26" s="103"/>
      <c r="V26" s="145"/>
      <c r="W26" s="145"/>
      <c r="X26" s="192"/>
      <c r="Y26" s="146"/>
      <c r="Z26" s="147"/>
      <c r="AA26" s="302">
        <f xml:space="preserve"> SUM(AA17:AA25)</f>
        <v>2.6929459533217557E-3</v>
      </c>
      <c r="AB26" s="185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</row>
    <row r="27" spans="1:39" s="30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4"/>
      <c r="N27" s="127"/>
      <c r="O27" s="276"/>
      <c r="P27" s="129"/>
      <c r="Q27" s="286"/>
      <c r="R27" s="121"/>
      <c r="S27" s="121"/>
      <c r="T27" s="121"/>
      <c r="U27" s="121"/>
      <c r="V27" s="131"/>
      <c r="W27" s="131"/>
      <c r="X27" s="132"/>
      <c r="Y27" s="133"/>
      <c r="Z27" s="134"/>
      <c r="AA27" s="301"/>
      <c r="AB27" s="136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</row>
    <row r="28" spans="1:39" s="30" customFormat="1" ht="12" customHeight="1" x14ac:dyDescent="0.2">
      <c r="A28" s="121"/>
      <c r="B28" s="121">
        <v>24498</v>
      </c>
      <c r="C28" s="121" t="s">
        <v>153</v>
      </c>
      <c r="D28" s="121" t="str">
        <f>_xll.BDP(C28,$D$3)</f>
        <v>NOK</v>
      </c>
      <c r="E28" s="121" t="s">
        <v>347</v>
      </c>
      <c r="F28" s="122">
        <f>_xll.BDP(C28,$F$3)</f>
        <v>212.2</v>
      </c>
      <c r="G28" s="122">
        <f>_xll.BDP(C28,$G$3)</f>
        <v>211.6</v>
      </c>
      <c r="H28" s="123">
        <f>IF(OR(OR(G28="#N/A N/A",G28="#N/A Real Time"),OR(F28="#N/A N/A",F28="#N/A Real Time")),0,  G28 - F28)</f>
        <v>-0.59999999999999432</v>
      </c>
      <c r="I28" s="124">
        <f>IF(OR(F28=0,F28="#N/A N/A"),0,H28 / F28*100)</f>
        <v>-0.28275212064090216</v>
      </c>
      <c r="J28" s="125">
        <v>757886</v>
      </c>
      <c r="K28" s="121" t="str">
        <f>CONCATENATE(D62,D28, " Curncy")</f>
        <v>EURNOK Curncy</v>
      </c>
      <c r="L28" s="121">
        <f>IF(D28 = D62,1,_xll.BDP(K28,$L$3))</f>
        <v>1</v>
      </c>
      <c r="M28" s="264">
        <f>IF(D28 = D62,1,_xll.BDP(K28,$M$3)*L28)</f>
        <v>9.6803000000000008</v>
      </c>
      <c r="N28" s="127">
        <f>H28*J28*R28/M28</f>
        <v>-46974.949123477127</v>
      </c>
      <c r="O28" s="276">
        <f>N28 / U62</f>
        <v>-1.2245329805680749E-4</v>
      </c>
      <c r="P28" s="129">
        <f>IF(J28=0,0,G28*J28*R28/M28)</f>
        <v>16566498.72421309</v>
      </c>
      <c r="Q28" s="286">
        <f>P28 / U62*100</f>
        <v>4.3185196448034517</v>
      </c>
      <c r="R28" s="121">
        <f>IF(EXACT(D28,UPPER(D28)),1,0.01)/T28</f>
        <v>1</v>
      </c>
      <c r="S28" s="121">
        <v>0</v>
      </c>
      <c r="T28" s="121">
        <v>1</v>
      </c>
      <c r="U28" s="121"/>
      <c r="V28" s="131">
        <f>_xll.BDH(C28,$V$3,$D$1,$D$1)</f>
        <v>215.4</v>
      </c>
      <c r="W28" s="131">
        <f>IF(OR(OR(F28="#N/A N/A",F28="#N/A Real Time"),OR(V28="#N/A N/A",V28="#N/A Real Time")),0,  F28 - V28)</f>
        <v>-3.2000000000000171</v>
      </c>
      <c r="X28" s="191">
        <f>IF(OR(V28=0,V28="#N/A N/A"),0,W28 / V28*100)</f>
        <v>-1.4856081708449476</v>
      </c>
      <c r="Y28" s="133">
        <v>757886</v>
      </c>
      <c r="Z28" s="134">
        <f>IF(D28 = D62,1,_xll.BDP(K28,$Z$3)*L28)</f>
        <v>9.6952999999999996</v>
      </c>
      <c r="AA28" s="301">
        <f>W28*Y28*R28/Z28 / AB62</f>
        <v>-6.5392166170472412E-4</v>
      </c>
      <c r="AB28" s="136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</row>
    <row r="29" spans="1:39" s="30" customFormat="1" ht="12" customHeight="1" x14ac:dyDescent="0.2">
      <c r="A29" s="103" t="s">
        <v>1508</v>
      </c>
      <c r="B29" s="103"/>
      <c r="C29" s="103"/>
      <c r="D29" s="103"/>
      <c r="E29" s="103" t="s">
        <v>146</v>
      </c>
      <c r="F29" s="137"/>
      <c r="G29" s="137"/>
      <c r="H29" s="138"/>
      <c r="I29" s="139"/>
      <c r="J29" s="140"/>
      <c r="K29" s="103"/>
      <c r="L29" s="103"/>
      <c r="M29" s="265"/>
      <c r="N29" s="172">
        <f xml:space="preserve"> SUM(N27:N28)</f>
        <v>-46974.949123477127</v>
      </c>
      <c r="O29" s="277">
        <f xml:space="preserve"> SUM(O27:O28)</f>
        <v>-1.2245329805680749E-4</v>
      </c>
      <c r="P29" s="142">
        <f xml:space="preserve"> SUM(P27:P28)</f>
        <v>16566498.72421309</v>
      </c>
      <c r="Q29" s="287">
        <f xml:space="preserve"> SUM(Q27:Q28)</f>
        <v>4.3185196448034517</v>
      </c>
      <c r="R29" s="103"/>
      <c r="S29" s="103"/>
      <c r="T29" s="103"/>
      <c r="U29" s="103"/>
      <c r="V29" s="145"/>
      <c r="W29" s="145"/>
      <c r="X29" s="192"/>
      <c r="Y29" s="146"/>
      <c r="Z29" s="147"/>
      <c r="AA29" s="302">
        <f xml:space="preserve"> SUM(AA27:AA28)</f>
        <v>-6.5392166170472412E-4</v>
      </c>
      <c r="AB29" s="185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</row>
    <row r="30" spans="1:39" s="30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21"/>
      <c r="S30" s="121"/>
      <c r="T30" s="121"/>
      <c r="U30" s="121"/>
      <c r="V30" s="131"/>
      <c r="W30" s="131"/>
      <c r="X30" s="132"/>
      <c r="Y30" s="133"/>
      <c r="Z30" s="134"/>
      <c r="AA30" s="301"/>
      <c r="AB30" s="136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</row>
    <row r="31" spans="1:39" s="30" customFormat="1" ht="12" customHeight="1" x14ac:dyDescent="0.2">
      <c r="A31" s="121"/>
      <c r="B31" s="121">
        <v>113</v>
      </c>
      <c r="C31" s="121" t="s">
        <v>138</v>
      </c>
      <c r="D31" s="121" t="str">
        <f>_xll.BDP(C31,$D$3)</f>
        <v>SEK</v>
      </c>
      <c r="E31" s="121" t="s">
        <v>382</v>
      </c>
      <c r="F31" s="122">
        <f>_xll.BDP(C31,$F$3)</f>
        <v>52.92</v>
      </c>
      <c r="G31" s="122">
        <f>_xll.BDP(C31,$G$3)</f>
        <v>51.66</v>
      </c>
      <c r="H31" s="123">
        <f>IF(OR(OR(G31="#N/A N/A",G31="#N/A Real Time"),OR(F31="#N/A N/A",F31="#N/A Real Time")),0,  G31 - F31)</f>
        <v>-1.2600000000000051</v>
      </c>
      <c r="I31" s="124">
        <f>IF(OR(F31=0,F31="#N/A N/A"),0,H31 / F31*100)</f>
        <v>-2.3809523809523907</v>
      </c>
      <c r="J31" s="125">
        <v>160059</v>
      </c>
      <c r="K31" s="121" t="str">
        <f>CONCATENATE(D62,D31, " Curncy")</f>
        <v>EURSEK Curncy</v>
      </c>
      <c r="L31" s="121">
        <f>IF(D31 = D62,1,_xll.BDP(K31,$L$3))</f>
        <v>1</v>
      </c>
      <c r="M31" s="264">
        <f>IF(D31 = D62,1,_xll.BDP(K31,$M$3)*L31)</f>
        <v>10.322699999999999</v>
      </c>
      <c r="N31" s="127">
        <f>H31*J31*R31/M31</f>
        <v>-19536.975791217494</v>
      </c>
      <c r="O31" s="276">
        <f>N31 / U62</f>
        <v>-5.0928572874066867E-5</v>
      </c>
      <c r="P31" s="129">
        <f>IF(J31=0,0,G31*J31*R31/M31)</f>
        <v>801016.00743991393</v>
      </c>
      <c r="Q31" s="286">
        <f>P31 / U62*100</f>
        <v>0.20880714878367326</v>
      </c>
      <c r="R31" s="121">
        <f>IF(EXACT(D31,UPPER(D31)),1,0.01)/T31</f>
        <v>1</v>
      </c>
      <c r="S31" s="121">
        <v>0</v>
      </c>
      <c r="T31" s="121">
        <v>1</v>
      </c>
      <c r="U31" s="121"/>
      <c r="V31" s="131">
        <f>_xll.BDH(C31,$V$3,$D$1,$D$1)</f>
        <v>53.7</v>
      </c>
      <c r="W31" s="131">
        <f>IF(OR(OR(F31="#N/A N/A",F31="#N/A Real Time"),OR(V31="#N/A N/A",V31="#N/A Real Time")),0,  F31 - V31)</f>
        <v>-0.78000000000000114</v>
      </c>
      <c r="X31" s="191">
        <f>IF(OR(V31=0,V31="#N/A N/A"),0,W31 / V31*100)</f>
        <v>-1.4525139664804489</v>
      </c>
      <c r="Y31" s="133">
        <v>160059</v>
      </c>
      <c r="Z31" s="134">
        <f>IF(D31 = D62,1,_xll.BDP(K31,$Z$3)*L31)</f>
        <v>10.3202</v>
      </c>
      <c r="AA31" s="301">
        <f>W31*Y31*R31/Z31 / AB62</f>
        <v>-3.1624211149645932E-5</v>
      </c>
      <c r="AB31" s="136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</row>
    <row r="32" spans="1:39" s="30" customFormat="1" ht="12" customHeight="1" x14ac:dyDescent="0.2">
      <c r="A32" s="103" t="s">
        <v>1509</v>
      </c>
      <c r="B32" s="103"/>
      <c r="C32" s="103"/>
      <c r="D32" s="103"/>
      <c r="E32" s="103" t="s">
        <v>137</v>
      </c>
      <c r="F32" s="137"/>
      <c r="G32" s="137"/>
      <c r="H32" s="138"/>
      <c r="I32" s="139"/>
      <c r="J32" s="140"/>
      <c r="K32" s="103"/>
      <c r="L32" s="103"/>
      <c r="M32" s="265"/>
      <c r="N32" s="172">
        <f xml:space="preserve"> SUM(N30:N31)</f>
        <v>-19536.975791217494</v>
      </c>
      <c r="O32" s="277">
        <f xml:space="preserve"> SUM(O30:O31)</f>
        <v>-5.0928572874066867E-5</v>
      </c>
      <c r="P32" s="142">
        <f xml:space="preserve"> SUM(P30:P31)</f>
        <v>801016.00743991393</v>
      </c>
      <c r="Q32" s="287">
        <f xml:space="preserve"> SUM(Q30:Q31)</f>
        <v>0.20880714878367326</v>
      </c>
      <c r="R32" s="103"/>
      <c r="S32" s="103"/>
      <c r="T32" s="103"/>
      <c r="U32" s="103"/>
      <c r="V32" s="145"/>
      <c r="W32" s="145"/>
      <c r="X32" s="192"/>
      <c r="Y32" s="146"/>
      <c r="Z32" s="147"/>
      <c r="AA32" s="302">
        <f xml:space="preserve"> SUM(AA30:AA31)</f>
        <v>-3.1624211149645932E-5</v>
      </c>
      <c r="AB32" s="185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1:39" s="30" customFormat="1" ht="12" customHeight="1" x14ac:dyDescent="0.2">
      <c r="A33" s="121"/>
      <c r="B33" s="121"/>
      <c r="C33" s="121"/>
      <c r="D33" s="121"/>
      <c r="E33" s="121"/>
      <c r="F33" s="122"/>
      <c r="G33" s="122"/>
      <c r="H33" s="123"/>
      <c r="I33" s="124"/>
      <c r="J33" s="125"/>
      <c r="K33" s="121"/>
      <c r="L33" s="121"/>
      <c r="M33" s="264"/>
      <c r="N33" s="127"/>
      <c r="O33" s="276"/>
      <c r="P33" s="129"/>
      <c r="Q33" s="286"/>
      <c r="R33" s="121"/>
      <c r="S33" s="121"/>
      <c r="T33" s="121"/>
      <c r="U33" s="121"/>
      <c r="V33" s="131"/>
      <c r="W33" s="131"/>
      <c r="X33" s="132"/>
      <c r="Y33" s="133"/>
      <c r="Z33" s="134"/>
      <c r="AA33" s="301"/>
      <c r="AB33" s="136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</row>
    <row r="34" spans="1:39" s="30" customFormat="1" ht="12" customHeight="1" x14ac:dyDescent="0.2">
      <c r="A34" s="121"/>
      <c r="B34" s="121">
        <v>19456</v>
      </c>
      <c r="C34" s="121" t="s">
        <v>131</v>
      </c>
      <c r="D34" s="121" t="str">
        <f>_xll.BDP(C34,$D$3)</f>
        <v>GBp</v>
      </c>
      <c r="E34" s="121" t="s">
        <v>471</v>
      </c>
      <c r="F34" s="122">
        <f>_xll.BDP(C34,$F$3)</f>
        <v>1239</v>
      </c>
      <c r="G34" s="122">
        <f>_xll.BDP(C34,$G$3)</f>
        <v>1251</v>
      </c>
      <c r="H34" s="123">
        <f t="shared" ref="H34:H50" si="7">IF(OR(OR(G34="#N/A N/A",G34="#N/A Real Time"),OR(F34="#N/A N/A",F34="#N/A Real Time")),0,  G34 - F34)</f>
        <v>12</v>
      </c>
      <c r="I34" s="124">
        <f t="shared" ref="I34:I50" si="8">IF(OR(F34=0,F34="#N/A N/A"),0,H34 / F34*100)</f>
        <v>0.96852300242130751</v>
      </c>
      <c r="J34" s="125">
        <v>172669</v>
      </c>
      <c r="K34" s="121" t="str">
        <f>CONCATENATE(D62,D34, " Curncy")</f>
        <v>EURGBp Curncy</v>
      </c>
      <c r="L34" s="121">
        <f>IF(D34 = D62,1,_xll.BDP(K34,$L$3))</f>
        <v>1</v>
      </c>
      <c r="M34" s="264">
        <f>IF(D34 = D62,1,_xll.BDP(K34,$M$3)*L34)</f>
        <v>0.87560000000000004</v>
      </c>
      <c r="N34" s="127">
        <f t="shared" ref="N34:N50" si="9">H34*J34*R34/M34</f>
        <v>23664.093193238918</v>
      </c>
      <c r="O34" s="276">
        <f>N34 / U62</f>
        <v>6.1687054719714851E-5</v>
      </c>
      <c r="P34" s="129">
        <f t="shared" ref="P34:P50" si="10">IF(J34=0,0,G34*J34*R34/M34)</f>
        <v>2466981.7153951572</v>
      </c>
      <c r="Q34" s="286">
        <f>P34 / U62*100</f>
        <v>0.64308754545302738</v>
      </c>
      <c r="R34" s="121">
        <f t="shared" ref="R34:R50" si="11">IF(EXACT(D34,UPPER(D34)),1,0.01)/T34</f>
        <v>0.01</v>
      </c>
      <c r="S34" s="121">
        <v>0</v>
      </c>
      <c r="T34" s="121">
        <v>1</v>
      </c>
      <c r="U34" s="121"/>
      <c r="V34" s="131">
        <f>_xll.BDH(C34,$V$3,$D$1,$D$1)</f>
        <v>1236</v>
      </c>
      <c r="W34" s="131">
        <f t="shared" ref="W34:W50" si="12">IF(OR(OR(F34="#N/A N/A",F34="#N/A Real Time"),OR(V34="#N/A N/A",V34="#N/A Real Time")),0,  F34 - V34)</f>
        <v>3</v>
      </c>
      <c r="X34" s="191">
        <f t="shared" ref="X34:X50" si="13">IF(OR(V34=0,V34="#N/A N/A"),0,W34 / V34*100)</f>
        <v>0.24271844660194172</v>
      </c>
      <c r="Y34" s="133">
        <v>172669</v>
      </c>
      <c r="Z34" s="134">
        <f>IF(D34 = D62,1,_xll.BDP(K34,$Z$3)*L34)</f>
        <v>0.876</v>
      </c>
      <c r="AA34" s="301">
        <f>W34*Y34*R34/Z34 / AB62</f>
        <v>1.545840336095629E-5</v>
      </c>
      <c r="AB34" s="136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spans="1:39" s="30" customFormat="1" ht="12" customHeight="1" x14ac:dyDescent="0.2">
      <c r="A35" s="121"/>
      <c r="B35" s="121">
        <v>7222</v>
      </c>
      <c r="C35" s="121" t="s">
        <v>130</v>
      </c>
      <c r="D35" s="121" t="str">
        <f>_xll.BDP(C35,$D$3)</f>
        <v>GBp</v>
      </c>
      <c r="E35" s="121" t="s">
        <v>472</v>
      </c>
      <c r="F35" s="122">
        <f>_xll.BDP(C35,$F$3)</f>
        <v>142.9</v>
      </c>
      <c r="G35" s="122">
        <f>_xll.BDP(C35,$G$3)</f>
        <v>140.625</v>
      </c>
      <c r="H35" s="123">
        <f t="shared" si="7"/>
        <v>-2.2750000000000057</v>
      </c>
      <c r="I35" s="124">
        <f t="shared" si="8"/>
        <v>-1.5920223932820194</v>
      </c>
      <c r="J35" s="125">
        <v>1076112</v>
      </c>
      <c r="K35" s="121" t="str">
        <f>CONCATENATE(D62,D35, " Curncy")</f>
        <v>EURGBp Curncy</v>
      </c>
      <c r="L35" s="121">
        <f>IF(D35 = D62,1,_xll.BDP(K35,$L$3))</f>
        <v>1</v>
      </c>
      <c r="M35" s="264">
        <f>IF(D35 = D62,1,_xll.BDP(K35,$M$3)*L35)</f>
        <v>0.87560000000000004</v>
      </c>
      <c r="N35" s="127">
        <f t="shared" si="9"/>
        <v>-27959.739607126612</v>
      </c>
      <c r="O35" s="276">
        <f>N35 / U62</f>
        <v>-7.2884854408305759E-5</v>
      </c>
      <c r="P35" s="129">
        <f t="shared" si="10"/>
        <v>1728280.6075833712</v>
      </c>
      <c r="Q35" s="286">
        <f>P35 / U62*100</f>
        <v>0.45052451213925149</v>
      </c>
      <c r="R35" s="121">
        <f t="shared" si="11"/>
        <v>0.01</v>
      </c>
      <c r="S35" s="121">
        <v>0</v>
      </c>
      <c r="T35" s="121">
        <v>1</v>
      </c>
      <c r="U35" s="121"/>
      <c r="V35" s="131">
        <f>_xll.BDH(C35,$V$3,$D$1,$D$1)</f>
        <v>146.75</v>
      </c>
      <c r="W35" s="131">
        <f t="shared" si="12"/>
        <v>-3.8499999999999943</v>
      </c>
      <c r="X35" s="191">
        <f t="shared" si="13"/>
        <v>-2.6235093696763165</v>
      </c>
      <c r="Y35" s="133">
        <v>1076112</v>
      </c>
      <c r="Z35" s="134">
        <f>IF(D35 = D62,1,_xll.BDP(K35,$Z$3)*L35)</f>
        <v>0.876</v>
      </c>
      <c r="AA35" s="301">
        <f>W35*Y35*R35/Z35 / AB62</f>
        <v>-1.2363664472994897E-4</v>
      </c>
      <c r="AB35" s="136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</row>
    <row r="36" spans="1:39" s="30" customFormat="1" ht="12" customHeight="1" x14ac:dyDescent="0.2">
      <c r="A36" s="121"/>
      <c r="B36" s="121">
        <v>6286</v>
      </c>
      <c r="C36" s="121" t="s">
        <v>124</v>
      </c>
      <c r="D36" s="121" t="str">
        <f>_xll.BDP(C36,$D$3)</f>
        <v>GBp</v>
      </c>
      <c r="E36" s="121" t="s">
        <v>477</v>
      </c>
      <c r="F36" s="122">
        <f>_xll.BDP(C36,$F$3)</f>
        <v>581.4</v>
      </c>
      <c r="G36" s="122">
        <f>_xll.BDP(C36,$G$3)</f>
        <v>569.6</v>
      </c>
      <c r="H36" s="123">
        <f t="shared" si="7"/>
        <v>-11.799999999999955</v>
      </c>
      <c r="I36" s="124">
        <f t="shared" si="8"/>
        <v>-2.0295837633298857</v>
      </c>
      <c r="J36" s="125">
        <v>285668</v>
      </c>
      <c r="K36" s="121" t="str">
        <f>CONCATENATE(D62,D36, " Curncy")</f>
        <v>EURGBp Curncy</v>
      </c>
      <c r="L36" s="121">
        <f>IF(D36 = D62,1,_xll.BDP(K36,$L$3))</f>
        <v>1</v>
      </c>
      <c r="M36" s="264">
        <f>IF(D36 = D62,1,_xll.BDP(K36,$M$3)*L36)</f>
        <v>0.87560000000000004</v>
      </c>
      <c r="N36" s="127">
        <f t="shared" si="9"/>
        <v>-38497.971676564492</v>
      </c>
      <c r="O36" s="276">
        <f>N36 / U62</f>
        <v>-1.0035569358257849E-4</v>
      </c>
      <c r="P36" s="129">
        <f t="shared" si="10"/>
        <v>1858342.7683873915</v>
      </c>
      <c r="Q36" s="286">
        <f>P36 / U62*100</f>
        <v>0.48442883953082144</v>
      </c>
      <c r="R36" s="121">
        <f t="shared" si="11"/>
        <v>0.01</v>
      </c>
      <c r="S36" s="121">
        <v>0</v>
      </c>
      <c r="T36" s="121">
        <v>1</v>
      </c>
      <c r="U36" s="121"/>
      <c r="V36" s="131">
        <f>_xll.BDH(C36,$V$3,$D$1,$D$1)</f>
        <v>573.79999999999995</v>
      </c>
      <c r="W36" s="131">
        <f t="shared" si="12"/>
        <v>7.6000000000000227</v>
      </c>
      <c r="X36" s="191">
        <f t="shared" si="13"/>
        <v>1.3245033112582822</v>
      </c>
      <c r="Y36" s="133">
        <v>285668</v>
      </c>
      <c r="Z36" s="134">
        <f>IF(D36 = D62,1,_xll.BDP(K36,$Z$3)*L36)</f>
        <v>0.876</v>
      </c>
      <c r="AA36" s="301">
        <f>W36*Y36*R36/Z36 / AB62</f>
        <v>6.4789435088742682E-5</v>
      </c>
      <c r="AB36" s="136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</row>
    <row r="37" spans="1:39" s="30" customFormat="1" ht="12" customHeight="1" x14ac:dyDescent="0.2">
      <c r="A37" s="121"/>
      <c r="B37" s="121">
        <v>2204</v>
      </c>
      <c r="C37" s="121" t="s">
        <v>123</v>
      </c>
      <c r="D37" s="121" t="str">
        <f>_xll.BDP(C37,$D$3)</f>
        <v>GBp</v>
      </c>
      <c r="E37" s="121" t="s">
        <v>478</v>
      </c>
      <c r="F37" s="122">
        <f>_xll.BDP(C37,$F$3)</f>
        <v>206.5</v>
      </c>
      <c r="G37" s="122">
        <f>_xll.BDP(C37,$G$3)</f>
        <v>206.55</v>
      </c>
      <c r="H37" s="123">
        <f t="shared" si="7"/>
        <v>5.0000000000011369E-2</v>
      </c>
      <c r="I37" s="124">
        <f t="shared" si="8"/>
        <v>2.4213075060538193E-2</v>
      </c>
      <c r="J37" s="125">
        <v>4755624</v>
      </c>
      <c r="K37" s="121" t="str">
        <f>CONCATENATE(D62,D37, " Curncy")</f>
        <v>EURGBp Curncy</v>
      </c>
      <c r="L37" s="121">
        <f>IF(D37 = D62,1,_xll.BDP(K37,$L$3))</f>
        <v>1</v>
      </c>
      <c r="M37" s="264">
        <f>IF(D37 = D62,1,_xll.BDP(K37,$M$3)*L37)</f>
        <v>0.87560000000000004</v>
      </c>
      <c r="N37" s="127">
        <f t="shared" si="9"/>
        <v>2715.6372772961859</v>
      </c>
      <c r="O37" s="276">
        <f>N37 / U62</f>
        <v>7.0790654835372865E-6</v>
      </c>
      <c r="P37" s="129">
        <f t="shared" si="10"/>
        <v>11218297.592507996</v>
      </c>
      <c r="Q37" s="286">
        <f>P37 / U62*100</f>
        <v>2.924361951248589</v>
      </c>
      <c r="R37" s="121">
        <f t="shared" si="11"/>
        <v>0.01</v>
      </c>
      <c r="S37" s="121">
        <v>0</v>
      </c>
      <c r="T37" s="121">
        <v>1</v>
      </c>
      <c r="U37" s="121"/>
      <c r="V37" s="131">
        <f>_xll.BDH(C37,$V$3,$D$1,$D$1)</f>
        <v>206.15</v>
      </c>
      <c r="W37" s="131">
        <f t="shared" si="12"/>
        <v>0.34999999999999432</v>
      </c>
      <c r="X37" s="191">
        <f t="shared" si="13"/>
        <v>0.16977928692699215</v>
      </c>
      <c r="Y37" s="133">
        <v>4755624</v>
      </c>
      <c r="Z37" s="134">
        <f>IF(D37 = D62,1,_xll.BDP(K37,$Z$3)*L37)</f>
        <v>0.876</v>
      </c>
      <c r="AA37" s="301">
        <f>W37*Y37*R37/Z37 / AB62</f>
        <v>4.9671189595440062E-5</v>
      </c>
      <c r="AB37" s="136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</row>
    <row r="38" spans="1:39" s="30" customFormat="1" ht="12" customHeight="1" x14ac:dyDescent="0.2">
      <c r="A38" s="121"/>
      <c r="B38" s="121">
        <v>5993</v>
      </c>
      <c r="C38" s="121" t="s">
        <v>117</v>
      </c>
      <c r="D38" s="121" t="str">
        <f>_xll.BDP(C38,$D$3)</f>
        <v>GBp</v>
      </c>
      <c r="E38" s="121" t="s">
        <v>482</v>
      </c>
      <c r="F38" s="122">
        <f>_xll.BDP(C38,$F$3)</f>
        <v>646</v>
      </c>
      <c r="G38" s="122">
        <f>_xll.BDP(C38,$G$3)</f>
        <v>636.5</v>
      </c>
      <c r="H38" s="123">
        <f t="shared" si="7"/>
        <v>-9.5</v>
      </c>
      <c r="I38" s="124">
        <f t="shared" si="8"/>
        <v>-1.4705882352941175</v>
      </c>
      <c r="J38" s="125">
        <v>331183</v>
      </c>
      <c r="K38" s="121" t="str">
        <f>CONCATENATE(D62,D38, " Curncy")</f>
        <v>EURGBp Curncy</v>
      </c>
      <c r="L38" s="121">
        <f>IF(D38 = D62,1,_xll.BDP(K38,$L$3))</f>
        <v>1</v>
      </c>
      <c r="M38" s="264">
        <f>IF(D38 = D62,1,_xll.BDP(K38,$M$3)*L38)</f>
        <v>0.87560000000000004</v>
      </c>
      <c r="N38" s="127">
        <f t="shared" si="9"/>
        <v>-35932.372087711286</v>
      </c>
      <c r="O38" s="276">
        <f>N38 / U62</f>
        <v>-9.3667743153458174E-5</v>
      </c>
      <c r="P38" s="129">
        <f t="shared" si="10"/>
        <v>2407468.9298766558</v>
      </c>
      <c r="Q38" s="286">
        <f>P38 / U62*100</f>
        <v>0.62757387912816964</v>
      </c>
      <c r="R38" s="121">
        <f t="shared" si="11"/>
        <v>0.01</v>
      </c>
      <c r="S38" s="121">
        <v>0</v>
      </c>
      <c r="T38" s="121">
        <v>1</v>
      </c>
      <c r="U38" s="121"/>
      <c r="V38" s="131">
        <f>_xll.BDH(C38,$V$3,$D$1,$D$1)</f>
        <v>647</v>
      </c>
      <c r="W38" s="131">
        <f t="shared" si="12"/>
        <v>-1</v>
      </c>
      <c r="X38" s="191">
        <f t="shared" si="13"/>
        <v>-0.15455950540958269</v>
      </c>
      <c r="Y38" s="133">
        <v>331183</v>
      </c>
      <c r="Z38" s="134">
        <f>IF(D38 = D62,1,_xll.BDP(K38,$Z$3)*L38)</f>
        <v>0.876</v>
      </c>
      <c r="AA38" s="301">
        <f>W38*Y38*R38/Z38 / AB62</f>
        <v>-9.8831876794938824E-6</v>
      </c>
      <c r="AB38" s="136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</row>
    <row r="39" spans="1:39" s="30" customFormat="1" ht="12" customHeight="1" x14ac:dyDescent="0.2">
      <c r="A39" s="121"/>
      <c r="B39" s="121">
        <v>6295</v>
      </c>
      <c r="C39" s="121" t="s">
        <v>1173</v>
      </c>
      <c r="D39" s="121" t="str">
        <f>_xll.BDP(C39,$D$3)</f>
        <v>USD</v>
      </c>
      <c r="E39" s="121" t="s">
        <v>1295</v>
      </c>
      <c r="F39" s="122">
        <f>_xll.BDP(C39,$F$3)</f>
        <v>124.88</v>
      </c>
      <c r="G39" s="122">
        <f>_xll.BDP(C39,$G$3)</f>
        <v>126.54</v>
      </c>
      <c r="H39" s="123">
        <f t="shared" si="7"/>
        <v>1.6600000000000108</v>
      </c>
      <c r="I39" s="124">
        <f t="shared" si="8"/>
        <v>1.3292761050608672</v>
      </c>
      <c r="J39" s="125">
        <v>181341</v>
      </c>
      <c r="K39" s="121" t="str">
        <f>CONCATENATE(D62,D39, " Curncy")</f>
        <v>EURUSD Curncy</v>
      </c>
      <c r="L39" s="121">
        <f>IF(D39 = D62,1,_xll.BDP(K39,$L$3))</f>
        <v>1</v>
      </c>
      <c r="M39" s="264">
        <f>IF(D39 = D62,1,_xll.BDP(K39,$M$3)*L39)</f>
        <v>1.2327999999999999</v>
      </c>
      <c r="N39" s="127">
        <f t="shared" si="9"/>
        <v>244180.77547047535</v>
      </c>
      <c r="O39" s="276">
        <f>N39 / U62</f>
        <v>6.3652525093390092E-4</v>
      </c>
      <c r="P39" s="129">
        <f t="shared" si="10"/>
        <v>18613635.739779364</v>
      </c>
      <c r="Q39" s="286">
        <f>P39 / U62*100</f>
        <v>4.8521629670587521</v>
      </c>
      <c r="R39" s="121">
        <f t="shared" si="11"/>
        <v>1</v>
      </c>
      <c r="S39" s="121">
        <v>0</v>
      </c>
      <c r="T39" s="121">
        <v>1</v>
      </c>
      <c r="U39" s="121"/>
      <c r="V39" s="131">
        <f>_xll.BDH(C39,$V$3,$D$1,$D$1)</f>
        <v>126.84</v>
      </c>
      <c r="W39" s="131">
        <f t="shared" si="12"/>
        <v>-1.960000000000008</v>
      </c>
      <c r="X39" s="191">
        <f t="shared" si="13"/>
        <v>-1.545253863134664</v>
      </c>
      <c r="Y39" s="133">
        <v>181341</v>
      </c>
      <c r="Z39" s="134">
        <f>IF(D39 = D62,1,_xll.BDP(K39,$Z$3)*L39)</f>
        <v>1.2294</v>
      </c>
      <c r="AA39" s="301">
        <f>W39*Y39*R39/Z39 / AB62</f>
        <v>-7.5577405998398844E-4</v>
      </c>
      <c r="AB39" s="136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</row>
    <row r="40" spans="1:39" s="30" customFormat="1" ht="12" customHeight="1" x14ac:dyDescent="0.2">
      <c r="A40" s="121"/>
      <c r="B40" s="121">
        <v>3522</v>
      </c>
      <c r="C40" s="121" t="s">
        <v>1176</v>
      </c>
      <c r="D40" s="121" t="str">
        <f>_xll.BDP(C40,$D$3)</f>
        <v>GBp</v>
      </c>
      <c r="E40" s="121" t="s">
        <v>1298</v>
      </c>
      <c r="F40" s="122">
        <f>_xll.BDP(C40,$F$3)</f>
        <v>1456</v>
      </c>
      <c r="G40" s="122">
        <f>_xll.BDP(C40,$G$3)</f>
        <v>1440</v>
      </c>
      <c r="H40" s="123">
        <f t="shared" si="7"/>
        <v>-16</v>
      </c>
      <c r="I40" s="124">
        <f t="shared" si="8"/>
        <v>-1.098901098901099</v>
      </c>
      <c r="J40" s="125">
        <v>78700</v>
      </c>
      <c r="K40" s="121" t="str">
        <f>CONCATENATE(D62,D40, " Curncy")</f>
        <v>EURGBp Curncy</v>
      </c>
      <c r="L40" s="121">
        <f>IF(D40 = D62,1,_xll.BDP(K40,$L$3))</f>
        <v>1</v>
      </c>
      <c r="M40" s="264">
        <f>IF(D40 = D62,1,_xll.BDP(K40,$M$3)*L40)</f>
        <v>0.87560000000000004</v>
      </c>
      <c r="N40" s="127">
        <f t="shared" si="9"/>
        <v>-14380.995888533576</v>
      </c>
      <c r="O40" s="276">
        <f>N40 / U62</f>
        <v>-3.7488074149125856E-5</v>
      </c>
      <c r="P40" s="129">
        <f t="shared" si="10"/>
        <v>1294289.6299680218</v>
      </c>
      <c r="Q40" s="286">
        <f>P40 / U62*100</f>
        <v>0.33739266734213269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1439</v>
      </c>
      <c r="W40" s="131">
        <f t="shared" si="12"/>
        <v>17</v>
      </c>
      <c r="X40" s="191">
        <f t="shared" si="13"/>
        <v>1.1813759555246699</v>
      </c>
      <c r="Y40" s="133">
        <v>78700</v>
      </c>
      <c r="Z40" s="134">
        <f>IF(D40 = D62,1,_xll.BDP(K40,$Z$3)*L40)</f>
        <v>0.876</v>
      </c>
      <c r="AA40" s="301">
        <f>W40*Y40*R40/Z40 / AB62</f>
        <v>3.9925711151825018E-5</v>
      </c>
      <c r="AB40" s="136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</row>
    <row r="41" spans="1:39" s="30" customFormat="1" ht="12" customHeight="1" x14ac:dyDescent="0.2">
      <c r="A41" s="121"/>
      <c r="B41" s="121">
        <v>3574</v>
      </c>
      <c r="C41" s="121" t="s">
        <v>111</v>
      </c>
      <c r="D41" s="121" t="str">
        <f>_xll.BDP(C41,$D$3)</f>
        <v>GBp</v>
      </c>
      <c r="E41" s="121" t="s">
        <v>485</v>
      </c>
      <c r="F41" s="122">
        <f>_xll.BDP(C41,$F$3)</f>
        <v>460.8</v>
      </c>
      <c r="G41" s="122">
        <f>_xll.BDP(C41,$G$3)</f>
        <v>459.5</v>
      </c>
      <c r="H41" s="123">
        <f t="shared" si="7"/>
        <v>-1.3000000000000114</v>
      </c>
      <c r="I41" s="124">
        <f t="shared" si="8"/>
        <v>-0.28211805555555802</v>
      </c>
      <c r="J41" s="125">
        <v>252601</v>
      </c>
      <c r="K41" s="121" t="str">
        <f>CONCATENATE(D62,D41, " Curncy")</f>
        <v>EURGBp Curncy</v>
      </c>
      <c r="L41" s="121">
        <f>IF(D41 = D62,1,_xll.BDP(K41,$L$3))</f>
        <v>1</v>
      </c>
      <c r="M41" s="264">
        <f>IF(D41 = D62,1,_xll.BDP(K41,$M$3)*L41)</f>
        <v>0.87560000000000004</v>
      </c>
      <c r="N41" s="127">
        <f t="shared" si="9"/>
        <v>-3750.3574691640351</v>
      </c>
      <c r="O41" s="276">
        <f>N41 / U62</f>
        <v>-9.7763520676512497E-6</v>
      </c>
      <c r="P41" s="129">
        <f t="shared" si="10"/>
        <v>1325607.1208314297</v>
      </c>
      <c r="Q41" s="286">
        <f>P41 / U62*100</f>
        <v>0.3455564442373622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467.8</v>
      </c>
      <c r="W41" s="131">
        <f t="shared" si="12"/>
        <v>-7</v>
      </c>
      <c r="X41" s="191">
        <f t="shared" si="13"/>
        <v>-1.4963659683625479</v>
      </c>
      <c r="Y41" s="133">
        <v>252601</v>
      </c>
      <c r="Z41" s="134">
        <f>IF(D41 = D62,1,_xll.BDP(K41,$Z$3)*L41)</f>
        <v>0.876</v>
      </c>
      <c r="AA41" s="301">
        <f>W41*Y41*R41/Z41 / AB62</f>
        <v>-5.2766964600220536E-5</v>
      </c>
      <c r="AB41" s="136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1:39" s="30" customFormat="1" ht="12" customHeight="1" x14ac:dyDescent="0.2">
      <c r="A42" s="121"/>
      <c r="B42" s="121">
        <v>26542</v>
      </c>
      <c r="C42" s="121" t="s">
        <v>166</v>
      </c>
      <c r="D42" s="121" t="str">
        <f>_xll.BDP(C42,$D$3)</f>
        <v>USD</v>
      </c>
      <c r="E42" s="121" t="s">
        <v>395</v>
      </c>
      <c r="F42" s="122">
        <f>_xll.BDP(C42,$F$3)</f>
        <v>116.929</v>
      </c>
      <c r="G42" s="122">
        <f>_xll.BDP(C42,$G$3)</f>
        <v>116.801</v>
      </c>
      <c r="H42" s="123">
        <f t="shared" si="7"/>
        <v>-0.12800000000000011</v>
      </c>
      <c r="I42" s="124">
        <f t="shared" si="8"/>
        <v>-0.10946813878507479</v>
      </c>
      <c r="J42" s="125">
        <v>966000</v>
      </c>
      <c r="K42" s="121" t="str">
        <f>CONCATENATE(D62,D42, " Curncy")</f>
        <v>EURUSD Curncy</v>
      </c>
      <c r="L42" s="121">
        <f>IF(D42 = D62,1,_xll.BDP(K42,$L$3))</f>
        <v>1</v>
      </c>
      <c r="M42" s="264">
        <f>IF(D42 = D62,1,_xll.BDP(K42,$M$3)*L42)</f>
        <v>1.2327999999999999</v>
      </c>
      <c r="N42" s="127">
        <f t="shared" si="9"/>
        <v>-1002.9850746268667</v>
      </c>
      <c r="O42" s="276">
        <f>N42 / U62</f>
        <v>-2.6145601556049513E-6</v>
      </c>
      <c r="P42" s="129">
        <f t="shared" si="10"/>
        <v>915231.71641791041</v>
      </c>
      <c r="Q42" s="286">
        <f>P42 / U62*100</f>
        <v>0.23858065682407312</v>
      </c>
      <c r="R42" s="121">
        <f t="shared" si="11"/>
        <v>0.01</v>
      </c>
      <c r="S42" s="121">
        <v>4</v>
      </c>
      <c r="T42" s="121">
        <v>100</v>
      </c>
      <c r="U42" s="121"/>
      <c r="V42" s="131" t="str">
        <f>_xll.BDH(C42,$V$3,$D$1,$D$1)</f>
        <v>#N/A N/A</v>
      </c>
      <c r="W42" s="131">
        <f t="shared" si="12"/>
        <v>0</v>
      </c>
      <c r="X42" s="191">
        <f t="shared" si="13"/>
        <v>0</v>
      </c>
      <c r="Y42" s="133">
        <v>966000</v>
      </c>
      <c r="Z42" s="134">
        <f>IF(D42 = D62,1,_xll.BDP(K42,$Z$3)*L42)</f>
        <v>1.2294</v>
      </c>
      <c r="AA42" s="301">
        <f>W42*Y42*R42/Z42 / AB62</f>
        <v>0</v>
      </c>
      <c r="AB42" s="136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</row>
    <row r="43" spans="1:39" s="30" customFormat="1" ht="12" customHeight="1" x14ac:dyDescent="0.2">
      <c r="A43" s="121"/>
      <c r="B43" s="121">
        <v>3260</v>
      </c>
      <c r="C43" s="121" t="s">
        <v>98</v>
      </c>
      <c r="D43" s="121" t="str">
        <f>_xll.BDP(C43,$D$3)</f>
        <v>GBp</v>
      </c>
      <c r="E43" s="121" t="s">
        <v>493</v>
      </c>
      <c r="F43" s="122">
        <f>_xll.BDP(C43,$F$3)</f>
        <v>171.6</v>
      </c>
      <c r="G43" s="122">
        <f>_xll.BDP(C43,$G$3)</f>
        <v>169.85</v>
      </c>
      <c r="H43" s="123">
        <f t="shared" si="7"/>
        <v>-1.75</v>
      </c>
      <c r="I43" s="124">
        <f t="shared" si="8"/>
        <v>-1.0198135198135199</v>
      </c>
      <c r="J43" s="125">
        <v>9560000</v>
      </c>
      <c r="K43" s="121" t="str">
        <f>CONCATENATE(D62,D43, " Curncy")</f>
        <v>EURGBp Curncy</v>
      </c>
      <c r="L43" s="121">
        <f>IF(D43 = D62,1,_xll.BDP(K43,$L$3))</f>
        <v>1</v>
      </c>
      <c r="M43" s="264">
        <f>IF(D43 = D62,1,_xll.BDP(K43,$M$3)*L43)</f>
        <v>0.87560000000000004</v>
      </c>
      <c r="N43" s="127">
        <f t="shared" si="9"/>
        <v>-191068.98126998628</v>
      </c>
      <c r="O43" s="276">
        <f>N43 / U62</f>
        <v>-4.9807455568208036E-4</v>
      </c>
      <c r="P43" s="129">
        <f t="shared" si="10"/>
        <v>18544609.410689812</v>
      </c>
      <c r="Q43" s="286">
        <f>P43 / U62*100</f>
        <v>4.8341693304343636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172.7</v>
      </c>
      <c r="W43" s="131">
        <f t="shared" si="12"/>
        <v>-1.0999999999999943</v>
      </c>
      <c r="X43" s="191">
        <f t="shared" si="13"/>
        <v>-0.63694267515923242</v>
      </c>
      <c r="Y43" s="133">
        <v>9560000</v>
      </c>
      <c r="Z43" s="134">
        <f>IF(D43 = D62,1,_xll.BDP(K43,$Z$3)*L43)</f>
        <v>0.876</v>
      </c>
      <c r="AA43" s="301">
        <f>W43*Y43*R43/Z43 / AB62</f>
        <v>-3.1381925291321453E-4</v>
      </c>
      <c r="AB43" s="136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</row>
    <row r="44" spans="1:39" s="30" customFormat="1" ht="12" customHeight="1" x14ac:dyDescent="0.2">
      <c r="A44" s="121"/>
      <c r="B44" s="121">
        <v>19483</v>
      </c>
      <c r="C44" s="121"/>
      <c r="D44" s="121" t="s">
        <v>83</v>
      </c>
      <c r="E44" s="121" t="s">
        <v>1427</v>
      </c>
      <c r="F44" s="122">
        <v>51.75</v>
      </c>
      <c r="G44" s="122">
        <v>51.75</v>
      </c>
      <c r="H44" s="123">
        <f t="shared" si="7"/>
        <v>0</v>
      </c>
      <c r="I44" s="124">
        <f t="shared" si="8"/>
        <v>0</v>
      </c>
      <c r="J44" s="125">
        <v>472922</v>
      </c>
      <c r="K44" s="121" t="str">
        <f>CONCATENATE(D62,D44, " Curncy")</f>
        <v>EURGBP Curncy</v>
      </c>
      <c r="L44" s="121">
        <f>IF(D44 = D62,1,_xll.BDP(K44,$L$3))</f>
        <v>1</v>
      </c>
      <c r="M44" s="264">
        <f>IF(D44 = D62,1,_xll.BDP(K44,$M$3)*L44)</f>
        <v>0.87560000000000004</v>
      </c>
      <c r="N44" s="127">
        <f t="shared" si="9"/>
        <v>0</v>
      </c>
      <c r="O44" s="276">
        <f>N44 / U62</f>
        <v>0</v>
      </c>
      <c r="P44" s="129">
        <f t="shared" si="10"/>
        <v>27950792.028323434</v>
      </c>
      <c r="Q44" s="286">
        <f>P44 / U62*100</f>
        <v>7.286153005022733</v>
      </c>
      <c r="R44" s="121">
        <f t="shared" si="11"/>
        <v>1</v>
      </c>
      <c r="S44" s="121">
        <v>1</v>
      </c>
      <c r="T44" s="121">
        <v>1</v>
      </c>
      <c r="U44" s="121"/>
      <c r="V44" s="131">
        <v>51.75</v>
      </c>
      <c r="W44" s="131">
        <f t="shared" si="12"/>
        <v>0</v>
      </c>
      <c r="X44" s="191">
        <f t="shared" si="13"/>
        <v>0</v>
      </c>
      <c r="Y44" s="133">
        <v>472922</v>
      </c>
      <c r="Z44" s="134">
        <f>IF(D44 = D62,1,_xll.BDP(K44,$Z$3)*L44)</f>
        <v>0.876</v>
      </c>
      <c r="AA44" s="301">
        <f>W44*Y44*R44/Z44 / AB62</f>
        <v>0</v>
      </c>
      <c r="AB44" s="136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</row>
    <row r="45" spans="1:39" s="30" customFormat="1" ht="12" customHeight="1" x14ac:dyDescent="0.2">
      <c r="A45" s="121"/>
      <c r="B45" s="121">
        <v>3404</v>
      </c>
      <c r="C45" s="121" t="s">
        <v>93</v>
      </c>
      <c r="D45" s="121" t="str">
        <f>_xll.BDP(C45,$D$3)</f>
        <v>GBp</v>
      </c>
      <c r="E45" s="121" t="s">
        <v>377</v>
      </c>
      <c r="F45" s="122">
        <f>_xll.BDP(C45,$F$3)</f>
        <v>23.2</v>
      </c>
      <c r="G45" s="122">
        <f>_xll.BDP(C45,$G$3)</f>
        <v>23.25</v>
      </c>
      <c r="H45" s="123">
        <f t="shared" si="7"/>
        <v>5.0000000000000711E-2</v>
      </c>
      <c r="I45" s="124">
        <f t="shared" si="8"/>
        <v>0.21551724137931341</v>
      </c>
      <c r="J45" s="125">
        <v>46122330</v>
      </c>
      <c r="K45" s="121" t="str">
        <f>CONCATENATE(D62,D45, " Curncy")</f>
        <v>EURGBp Curncy</v>
      </c>
      <c r="L45" s="121">
        <f>IF(D45 = D62,1,_xll.BDP(K45,$L$3))</f>
        <v>1</v>
      </c>
      <c r="M45" s="264">
        <f>IF(D45 = D62,1,_xll.BDP(K45,$M$3)*L45)</f>
        <v>0.87560000000000004</v>
      </c>
      <c r="N45" s="127">
        <f t="shared" si="9"/>
        <v>26337.557103700688</v>
      </c>
      <c r="O45" s="276">
        <f>N45 / U62</f>
        <v>6.8656183567760332E-5</v>
      </c>
      <c r="P45" s="129">
        <f t="shared" si="10"/>
        <v>12246964.053220648</v>
      </c>
      <c r="Q45" s="286">
        <f>P45 / U62*100</f>
        <v>3.1925125359008106</v>
      </c>
      <c r="R45" s="121">
        <f t="shared" si="11"/>
        <v>0.01</v>
      </c>
      <c r="S45" s="121">
        <v>0</v>
      </c>
      <c r="T45" s="121">
        <v>1</v>
      </c>
      <c r="U45" s="121"/>
      <c r="V45" s="131">
        <f>_xll.BDH(C45,$V$3,$D$1,$D$1)</f>
        <v>24.4</v>
      </c>
      <c r="W45" s="131">
        <f t="shared" si="12"/>
        <v>-1.1999999999999993</v>
      </c>
      <c r="X45" s="191">
        <f t="shared" si="13"/>
        <v>-4.9180327868852434</v>
      </c>
      <c r="Y45" s="133">
        <v>46122330</v>
      </c>
      <c r="Z45" s="134">
        <f>IF(D45 = D62,1,_xll.BDP(K45,$Z$3)*L45)</f>
        <v>0.876</v>
      </c>
      <c r="AA45" s="301">
        <f>W45*Y45*R45/Z45 / AB62</f>
        <v>-1.6516631962590503E-3</v>
      </c>
      <c r="AB45" s="136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</row>
    <row r="46" spans="1:39" s="30" customFormat="1" ht="12" customHeight="1" x14ac:dyDescent="0.2">
      <c r="A46" s="121"/>
      <c r="B46" s="121">
        <v>6343</v>
      </c>
      <c r="C46" s="121" t="s">
        <v>91</v>
      </c>
      <c r="D46" s="121" t="str">
        <f>_xll.BDP(C46,$D$3)</f>
        <v>GBp</v>
      </c>
      <c r="E46" s="121" t="s">
        <v>495</v>
      </c>
      <c r="F46" s="122">
        <f>_xll.BDP(C46,$F$3)</f>
        <v>5882</v>
      </c>
      <c r="G46" s="122">
        <f>_xll.BDP(C46,$G$3)</f>
        <v>5940</v>
      </c>
      <c r="H46" s="123">
        <f t="shared" si="7"/>
        <v>58</v>
      </c>
      <c r="I46" s="124">
        <f t="shared" si="8"/>
        <v>0.98605916354981304</v>
      </c>
      <c r="J46" s="125">
        <v>425220</v>
      </c>
      <c r="K46" s="121" t="str">
        <f>CONCATENATE(D62,D46, " Curncy")</f>
        <v>EURGBp Curncy</v>
      </c>
      <c r="L46" s="121">
        <f>IF(D46 = D62,1,_xll.BDP(K46,$L$3))</f>
        <v>1</v>
      </c>
      <c r="M46" s="264">
        <f>IF(D46 = D62,1,_xll.BDP(K46,$M$3)*L46)</f>
        <v>0.87560000000000004</v>
      </c>
      <c r="N46" s="127">
        <f t="shared" si="9"/>
        <v>281666.97121973505</v>
      </c>
      <c r="O46" s="276">
        <f>N46 / U62</f>
        <v>7.3424346855312521E-4</v>
      </c>
      <c r="P46" s="129">
        <f t="shared" si="10"/>
        <v>28846582.914572861</v>
      </c>
      <c r="Q46" s="286">
        <f>P46 / U62*100</f>
        <v>7.5196658675957986</v>
      </c>
      <c r="R46" s="121">
        <f t="shared" si="11"/>
        <v>0.01</v>
      </c>
      <c r="S46" s="121">
        <v>0</v>
      </c>
      <c r="T46" s="121">
        <v>1</v>
      </c>
      <c r="U46" s="121"/>
      <c r="V46" s="131">
        <f>_xll.BDH(C46,$V$3,$D$1,$D$1)</f>
        <v>5916</v>
      </c>
      <c r="W46" s="131">
        <f t="shared" si="12"/>
        <v>-34</v>
      </c>
      <c r="X46" s="191">
        <f t="shared" si="13"/>
        <v>-0.57471264367816088</v>
      </c>
      <c r="Y46" s="133">
        <v>425220</v>
      </c>
      <c r="Z46" s="134">
        <f>IF(D46 = D62,1,_xll.BDP(K46,$Z$3)*L46)</f>
        <v>0.876</v>
      </c>
      <c r="AA46" s="301">
        <f>W46*Y46*R46/Z46 / AB62</f>
        <v>-4.3144119176566803E-4</v>
      </c>
      <c r="AB46" s="13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</row>
    <row r="47" spans="1:39" s="30" customFormat="1" ht="12" customHeight="1" x14ac:dyDescent="0.2">
      <c r="A47" s="121"/>
      <c r="B47" s="121">
        <v>679</v>
      </c>
      <c r="C47" s="121" t="s">
        <v>0</v>
      </c>
      <c r="D47" s="121" t="str">
        <f>_xll.BDP(C47,$D$3)</f>
        <v>GBp</v>
      </c>
      <c r="E47" s="121" t="s">
        <v>376</v>
      </c>
      <c r="F47" s="122">
        <f>_xll.BDP(C47,$F$3)</f>
        <v>1297.5</v>
      </c>
      <c r="G47" s="122">
        <f>_xll.BDP(C47,$G$3)</f>
        <v>1311</v>
      </c>
      <c r="H47" s="123">
        <f t="shared" si="7"/>
        <v>13.5</v>
      </c>
      <c r="I47" s="124">
        <f t="shared" si="8"/>
        <v>1.0404624277456647</v>
      </c>
      <c r="J47" s="125">
        <v>2540000</v>
      </c>
      <c r="K47" s="121" t="str">
        <f>CONCATENATE(D62,D47, " Curncy")</f>
        <v>EURGBp Curncy</v>
      </c>
      <c r="L47" s="121">
        <f>IF(D47 = D62,1,_xll.BDP(K47,$L$3))</f>
        <v>1</v>
      </c>
      <c r="M47" s="264">
        <f>IF(D47 = D62,1,_xll.BDP(K47,$M$3)*L47)</f>
        <v>0.87560000000000004</v>
      </c>
      <c r="N47" s="127">
        <f t="shared" si="9"/>
        <v>391617.17679305619</v>
      </c>
      <c r="O47" s="276">
        <f>N47 / U62</f>
        <v>1.0208593254237021E-3</v>
      </c>
      <c r="P47" s="129">
        <f t="shared" si="10"/>
        <v>38030379.168570124</v>
      </c>
      <c r="Q47" s="286">
        <f>P47 / U62*100</f>
        <v>9.9136783380035087</v>
      </c>
      <c r="R47" s="121">
        <f t="shared" si="11"/>
        <v>0.01</v>
      </c>
      <c r="S47" s="121">
        <v>0</v>
      </c>
      <c r="T47" s="121">
        <v>1</v>
      </c>
      <c r="U47" s="121"/>
      <c r="V47" s="131">
        <f>_xll.BDH(C47,$V$3,$D$1,$D$1)</f>
        <v>1316</v>
      </c>
      <c r="W47" s="131">
        <f t="shared" si="12"/>
        <v>-18.5</v>
      </c>
      <c r="X47" s="191">
        <f t="shared" si="13"/>
        <v>-1.405775075987842</v>
      </c>
      <c r="Y47" s="133">
        <v>2540000</v>
      </c>
      <c r="Z47" s="134">
        <f>IF(D47 = D62,1,_xll.BDP(K47,$Z$3)*L47)</f>
        <v>0.876</v>
      </c>
      <c r="AA47" s="301">
        <f>W47*Y47*R47/Z47 / AB62</f>
        <v>-1.4022790694553087E-3</v>
      </c>
      <c r="AB47" s="13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</row>
    <row r="48" spans="1:39" s="30" customFormat="1" ht="12" customHeight="1" x14ac:dyDescent="0.2">
      <c r="A48" s="121"/>
      <c r="B48" s="121">
        <v>1177</v>
      </c>
      <c r="C48" s="121" t="s">
        <v>82</v>
      </c>
      <c r="D48" s="121" t="str">
        <f>_xll.BDP(C48,$D$3)</f>
        <v>GBp</v>
      </c>
      <c r="E48" s="121" t="s">
        <v>375</v>
      </c>
      <c r="F48" s="122">
        <f>_xll.BDP(C48,$F$3)</f>
        <v>18.25</v>
      </c>
      <c r="G48" s="122">
        <f>_xll.BDP(C48,$G$3)</f>
        <v>18.25</v>
      </c>
      <c r="H48" s="123">
        <f t="shared" si="7"/>
        <v>0</v>
      </c>
      <c r="I48" s="124">
        <f t="shared" si="8"/>
        <v>0</v>
      </c>
      <c r="J48" s="125">
        <v>1395827</v>
      </c>
      <c r="K48" s="121" t="str">
        <f>CONCATENATE(D62,D48, " Curncy")</f>
        <v>EURGBp Curncy</v>
      </c>
      <c r="L48" s="121">
        <f>IF(D48 = D62,1,_xll.BDP(K48,$L$3))</f>
        <v>1</v>
      </c>
      <c r="M48" s="264">
        <f>IF(D48 = D62,1,_xll.BDP(K48,$M$3)*L48)</f>
        <v>0.87560000000000004</v>
      </c>
      <c r="N48" s="127">
        <f t="shared" si="9"/>
        <v>0</v>
      </c>
      <c r="O48" s="276">
        <f>N48 / U62</f>
        <v>0</v>
      </c>
      <c r="P48" s="129">
        <f t="shared" si="10"/>
        <v>290930.1364778438</v>
      </c>
      <c r="Q48" s="286">
        <f>P48 / U62*100</f>
        <v>7.5839049068866918E-2</v>
      </c>
      <c r="R48" s="121">
        <f t="shared" si="11"/>
        <v>0.01</v>
      </c>
      <c r="S48" s="121">
        <v>0</v>
      </c>
      <c r="T48" s="121">
        <v>1</v>
      </c>
      <c r="U48" s="121"/>
      <c r="V48" s="131">
        <f>_xll.BDH(C48,$V$3,$D$1,$D$1)</f>
        <v>18.25</v>
      </c>
      <c r="W48" s="131">
        <f t="shared" si="12"/>
        <v>0</v>
      </c>
      <c r="X48" s="191">
        <f t="shared" si="13"/>
        <v>0</v>
      </c>
      <c r="Y48" s="133">
        <v>1395827</v>
      </c>
      <c r="Z48" s="134">
        <f>IF(D48 = D62,1,_xll.BDP(K48,$Z$3)*L48)</f>
        <v>0.876</v>
      </c>
      <c r="AA48" s="301">
        <f>W48*Y48*R48/Z48 / AB62</f>
        <v>0</v>
      </c>
      <c r="AB48" s="13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</row>
    <row r="49" spans="1:39" s="30" customFormat="1" ht="12" customHeight="1" x14ac:dyDescent="0.2">
      <c r="A49" s="121"/>
      <c r="B49" s="121">
        <v>19477</v>
      </c>
      <c r="C49" s="121" t="s">
        <v>76</v>
      </c>
      <c r="D49" s="121" t="str">
        <f>_xll.BDP(C49,$D$3)</f>
        <v>GBp</v>
      </c>
      <c r="E49" s="121" t="s">
        <v>373</v>
      </c>
      <c r="F49" s="122">
        <f>_xll.BDP(C49,$F$3)</f>
        <v>57</v>
      </c>
      <c r="G49" s="122">
        <f>_xll.BDP(C49,$G$3)</f>
        <v>53</v>
      </c>
      <c r="H49" s="123">
        <f t="shared" si="7"/>
        <v>-4</v>
      </c>
      <c r="I49" s="124">
        <f t="shared" si="8"/>
        <v>-7.0175438596491224</v>
      </c>
      <c r="J49" s="125">
        <v>3970000</v>
      </c>
      <c r="K49" s="121" t="str">
        <f>CONCATENATE(D62,D49, " Curncy")</f>
        <v>EURGBp Curncy</v>
      </c>
      <c r="L49" s="121">
        <f>IF(D49 = D62,1,_xll.BDP(K49,$L$3))</f>
        <v>1</v>
      </c>
      <c r="M49" s="264">
        <f>IF(D49 = D62,1,_xll.BDP(K49,$M$3)*L49)</f>
        <v>0.87560000000000004</v>
      </c>
      <c r="N49" s="127">
        <f t="shared" si="9"/>
        <v>-181361.35221562357</v>
      </c>
      <c r="O49" s="276">
        <f>N49 / U62</f>
        <v>-4.7276891477773082E-4</v>
      </c>
      <c r="P49" s="129">
        <f t="shared" si="10"/>
        <v>2403037.9168570121</v>
      </c>
      <c r="Q49" s="286">
        <f>P49 / U62*100</f>
        <v>0.62641881208049321</v>
      </c>
      <c r="R49" s="121">
        <f t="shared" si="11"/>
        <v>0.01</v>
      </c>
      <c r="S49" s="121">
        <v>0</v>
      </c>
      <c r="T49" s="121">
        <v>1</v>
      </c>
      <c r="U49" s="121"/>
      <c r="V49" s="131">
        <f>_xll.BDH(C49,$V$3,$D$1,$D$1)</f>
        <v>60</v>
      </c>
      <c r="W49" s="131">
        <f t="shared" si="12"/>
        <v>-3</v>
      </c>
      <c r="X49" s="191">
        <f t="shared" si="13"/>
        <v>-5</v>
      </c>
      <c r="Y49" s="133">
        <v>3970000</v>
      </c>
      <c r="Z49" s="134">
        <f>IF(D49 = D62,1,_xll.BDP(K49,$Z$3)*L49)</f>
        <v>0.876</v>
      </c>
      <c r="AA49" s="301">
        <f>W49*Y49*R49/Z49 / AB62</f>
        <v>-3.5541910443100073E-4</v>
      </c>
      <c r="AB49" s="136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</row>
    <row r="50" spans="1:39" s="30" customFormat="1" ht="12" customHeight="1" x14ac:dyDescent="0.2">
      <c r="A50" s="121"/>
      <c r="B50" s="121">
        <v>3419</v>
      </c>
      <c r="C50" s="121" t="s">
        <v>4</v>
      </c>
      <c r="D50" s="121" t="str">
        <f>_xll.BDP(C50,$D$3)</f>
        <v>GBp</v>
      </c>
      <c r="E50" s="121" t="s">
        <v>501</v>
      </c>
      <c r="F50" s="122">
        <f>_xll.BDP(C50,$F$3)</f>
        <v>194.22</v>
      </c>
      <c r="G50" s="122">
        <f>_xll.BDP(C50,$G$3)</f>
        <v>192.2</v>
      </c>
      <c r="H50" s="123">
        <f t="shared" si="7"/>
        <v>-2.0200000000000102</v>
      </c>
      <c r="I50" s="124">
        <f t="shared" si="8"/>
        <v>-1.0400576665636958</v>
      </c>
      <c r="J50" s="125">
        <v>3954383</v>
      </c>
      <c r="K50" s="121" t="str">
        <f>CONCATENATE(D62,D50, " Curncy")</f>
        <v>EURGBp Curncy</v>
      </c>
      <c r="L50" s="121">
        <f>IF(D50 = D62,1,_xll.BDP(K50,$L$3))</f>
        <v>1</v>
      </c>
      <c r="M50" s="264">
        <f>IF(D50 = D62,1,_xll.BDP(K50,$M$3)*L50)</f>
        <v>0.87560000000000004</v>
      </c>
      <c r="N50" s="127">
        <f t="shared" si="9"/>
        <v>-91227.200319781172</v>
      </c>
      <c r="O50" s="276">
        <f>N50 / U62</f>
        <v>-2.3780912507818288E-4</v>
      </c>
      <c r="P50" s="129">
        <f t="shared" si="10"/>
        <v>8680132.6244860645</v>
      </c>
      <c r="Q50" s="286">
        <f>P50 / U62*100</f>
        <v>2.2627185069320053</v>
      </c>
      <c r="R50" s="121">
        <f t="shared" si="11"/>
        <v>0.01</v>
      </c>
      <c r="S50" s="121">
        <v>0</v>
      </c>
      <c r="T50" s="121">
        <v>1</v>
      </c>
      <c r="U50" s="121"/>
      <c r="V50" s="131">
        <f>_xll.BDH(C50,$V$3,$D$1,$D$1)</f>
        <v>193.84</v>
      </c>
      <c r="W50" s="131">
        <f t="shared" si="12"/>
        <v>0.37999999999999545</v>
      </c>
      <c r="X50" s="191">
        <f t="shared" si="13"/>
        <v>0.19603796945934557</v>
      </c>
      <c r="Y50" s="133">
        <v>3954383</v>
      </c>
      <c r="Z50" s="134">
        <f>IF(D50 = D62,1,_xll.BDP(K50,$Z$3)*L50)</f>
        <v>0.876</v>
      </c>
      <c r="AA50" s="301">
        <f>W50*Y50*R50/Z50 / AB62</f>
        <v>4.4842656631916025E-5</v>
      </c>
      <c r="AB50" s="136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s="30" customFormat="1" ht="12" customHeight="1" x14ac:dyDescent="0.2">
      <c r="A51" s="103" t="s">
        <v>1510</v>
      </c>
      <c r="B51" s="103"/>
      <c r="C51" s="103"/>
      <c r="D51" s="103"/>
      <c r="E51" s="103" t="s">
        <v>20</v>
      </c>
      <c r="F51" s="137"/>
      <c r="G51" s="137"/>
      <c r="H51" s="138"/>
      <c r="I51" s="139"/>
      <c r="J51" s="140"/>
      <c r="K51" s="103"/>
      <c r="L51" s="103"/>
      <c r="M51" s="265"/>
      <c r="N51" s="172">
        <f xml:space="preserve"> SUM(N33:N50)</f>
        <v>385000.25544838444</v>
      </c>
      <c r="O51" s="277">
        <f xml:space="preserve"> SUM(O33:O50)</f>
        <v>1.003610475627022E-3</v>
      </c>
      <c r="P51" s="142">
        <f xml:space="preserve"> SUM(P33:P50)</f>
        <v>178821564.07394508</v>
      </c>
      <c r="Q51" s="287">
        <f xml:space="preserve"> SUM(Q33:Q50)</f>
        <v>46.614824908000756</v>
      </c>
      <c r="R51" s="103"/>
      <c r="S51" s="103"/>
      <c r="T51" s="103"/>
      <c r="U51" s="103"/>
      <c r="V51" s="145"/>
      <c r="W51" s="145"/>
      <c r="X51" s="192"/>
      <c r="Y51" s="146"/>
      <c r="Z51" s="147"/>
      <c r="AA51" s="302">
        <f xml:space="preserve"> SUM(AA33:AA50)</f>
        <v>-4.8819952759890138E-3</v>
      </c>
      <c r="AB51" s="185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</row>
    <row r="52" spans="1:39" s="30" customFormat="1" ht="12" customHeight="1" x14ac:dyDescent="0.2">
      <c r="A52" s="121"/>
      <c r="B52" s="121"/>
      <c r="C52" s="121"/>
      <c r="D52" s="121"/>
      <c r="E52" s="121"/>
      <c r="F52" s="122"/>
      <c r="G52" s="122"/>
      <c r="H52" s="123"/>
      <c r="I52" s="124"/>
      <c r="J52" s="125"/>
      <c r="K52" s="121"/>
      <c r="L52" s="121"/>
      <c r="M52" s="264"/>
      <c r="N52" s="127"/>
      <c r="O52" s="276"/>
      <c r="P52" s="129"/>
      <c r="Q52" s="286"/>
      <c r="R52" s="121"/>
      <c r="S52" s="121"/>
      <c r="T52" s="121"/>
      <c r="U52" s="121"/>
      <c r="V52" s="131"/>
      <c r="W52" s="131"/>
      <c r="X52" s="132"/>
      <c r="Y52" s="133"/>
      <c r="Z52" s="134"/>
      <c r="AA52" s="301"/>
      <c r="AB52" s="136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</row>
    <row r="53" spans="1:39" s="30" customFormat="1" ht="12" customHeight="1" x14ac:dyDescent="0.2">
      <c r="A53" s="121"/>
      <c r="B53" s="121">
        <v>20127</v>
      </c>
      <c r="C53" s="121" t="s">
        <v>1006</v>
      </c>
      <c r="D53" s="121" t="str">
        <f>_xll.BDP(C53,$D$3)</f>
        <v>USD</v>
      </c>
      <c r="E53" s="121" t="s">
        <v>1080</v>
      </c>
      <c r="F53" s="122">
        <f>_xll.BDP(C53,$F$3)</f>
        <v>102.93</v>
      </c>
      <c r="G53" s="122">
        <f>_xll.BDP(C53,$G$3)</f>
        <v>102.93</v>
      </c>
      <c r="H53" s="123">
        <f t="shared" ref="H53:H59" si="14">IF(OR(OR(G53="#N/A N/A",G53="#N/A Real Time"),OR(F53="#N/A N/A",F53="#N/A Real Time")),0,  G53 - F53)</f>
        <v>0</v>
      </c>
      <c r="I53" s="124">
        <f t="shared" ref="I53:I59" si="15">IF(OR(F53=0,F53="#N/A N/A"),0,H53 / F53*100)</f>
        <v>0</v>
      </c>
      <c r="J53" s="125">
        <v>33720</v>
      </c>
      <c r="K53" s="121" t="str">
        <f>CONCATENATE(D62,D53, " Curncy")</f>
        <v>EURUSD Curncy</v>
      </c>
      <c r="L53" s="121">
        <f>IF(D53 = D62,1,_xll.BDP(K53,$L$3))</f>
        <v>1</v>
      </c>
      <c r="M53" s="264">
        <f>IF(D53 = D62,1,_xll.BDP(K53,$M$3)*L53)</f>
        <v>1.2327999999999999</v>
      </c>
      <c r="N53" s="127">
        <f t="shared" ref="N53:N59" si="16">H53*J53*R53/M53</f>
        <v>0</v>
      </c>
      <c r="O53" s="276">
        <f>N53 / U62</f>
        <v>0</v>
      </c>
      <c r="P53" s="129">
        <f t="shared" ref="P53:P59" si="17">IF(J53=0,0,G53*J53*R53/M53)</f>
        <v>2815379.2991563925</v>
      </c>
      <c r="Q53" s="286">
        <f>P53 / U62*100</f>
        <v>0.73390708642675939</v>
      </c>
      <c r="R53" s="121">
        <f t="shared" ref="R53:R59" si="18">IF(EXACT(D53,UPPER(D53)),1,0.01)/T53</f>
        <v>1</v>
      </c>
      <c r="S53" s="121">
        <v>0</v>
      </c>
      <c r="T53" s="121">
        <v>1</v>
      </c>
      <c r="U53" s="121"/>
      <c r="V53" s="131">
        <f>_xll.BDH(C53,$V$3,$D$1,$D$1)</f>
        <v>106.33</v>
      </c>
      <c r="W53" s="131">
        <f t="shared" ref="W53:W59" si="19">IF(OR(OR(F53="#N/A N/A",F53="#N/A Real Time"),OR(V53="#N/A N/A",V53="#N/A Real Time")),0,  F53 - V53)</f>
        <v>-3.3999999999999915</v>
      </c>
      <c r="X53" s="191">
        <f t="shared" ref="X53:X59" si="20">IF(OR(V53=0,V53="#N/A N/A"),0,W53 / V53*100)</f>
        <v>-3.1975924010156973</v>
      </c>
      <c r="Y53" s="133">
        <v>33720</v>
      </c>
      <c r="Z53" s="134">
        <f>IF(D53 = D62,1,_xll.BDP(K53,$Z$3)*L53)</f>
        <v>1.2294</v>
      </c>
      <c r="AA53" s="301">
        <f>W53*Y53*R53/Z53 / AB62</f>
        <v>-2.4378466712404078E-4</v>
      </c>
      <c r="AB53" s="136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</row>
    <row r="54" spans="1:39" s="30" customFormat="1" ht="12" customHeight="1" x14ac:dyDescent="0.2">
      <c r="A54" s="121"/>
      <c r="B54" s="121">
        <v>24143</v>
      </c>
      <c r="C54" s="121" t="s">
        <v>55</v>
      </c>
      <c r="D54" s="121" t="str">
        <f>_xll.BDP(C54,$D$3)</f>
        <v>USD</v>
      </c>
      <c r="E54" s="121" t="s">
        <v>359</v>
      </c>
      <c r="F54" s="122">
        <f>_xll.BDP(C54,$F$3)</f>
        <v>3.97</v>
      </c>
      <c r="G54" s="122">
        <f>_xll.BDP(C54,$G$3)</f>
        <v>3.97</v>
      </c>
      <c r="H54" s="123">
        <f t="shared" si="14"/>
        <v>0</v>
      </c>
      <c r="I54" s="124">
        <f t="shared" si="15"/>
        <v>0</v>
      </c>
      <c r="J54" s="125">
        <v>1523000</v>
      </c>
      <c r="K54" s="121" t="str">
        <f>CONCATENATE(D62,D54, " Curncy")</f>
        <v>EURUSD Curncy</v>
      </c>
      <c r="L54" s="121">
        <f>IF(D54 = D62,1,_xll.BDP(K54,$L$3))</f>
        <v>1</v>
      </c>
      <c r="M54" s="264">
        <f>IF(D54 = D62,1,_xll.BDP(K54,$M$3)*L54)</f>
        <v>1.2327999999999999</v>
      </c>
      <c r="N54" s="127">
        <f t="shared" si="16"/>
        <v>0</v>
      </c>
      <c r="O54" s="276">
        <f>N54 / U62</f>
        <v>0</v>
      </c>
      <c r="P54" s="129">
        <f t="shared" si="17"/>
        <v>4904534.3932511359</v>
      </c>
      <c r="Q54" s="286">
        <f>P54 / U62*100</f>
        <v>1.2785035920059975</v>
      </c>
      <c r="R54" s="121">
        <f t="shared" si="18"/>
        <v>1</v>
      </c>
      <c r="S54" s="121">
        <v>0</v>
      </c>
      <c r="T54" s="121">
        <v>1</v>
      </c>
      <c r="U54" s="121"/>
      <c r="V54" s="131">
        <f>_xll.BDH(C54,$V$3,$D$1,$D$1)</f>
        <v>3.96</v>
      </c>
      <c r="W54" s="131">
        <f t="shared" si="19"/>
        <v>1.0000000000000231E-2</v>
      </c>
      <c r="X54" s="191">
        <f t="shared" si="20"/>
        <v>0.25252525252525837</v>
      </c>
      <c r="Y54" s="133">
        <v>1523000</v>
      </c>
      <c r="Z54" s="134">
        <f>IF(D54 = D62,1,_xll.BDP(K54,$Z$3)*L54)</f>
        <v>1.2294</v>
      </c>
      <c r="AA54" s="301">
        <f>W54*Y54*R54/Z54 / AB62</f>
        <v>3.2384694720354791E-5</v>
      </c>
      <c r="AB54" s="136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</row>
    <row r="55" spans="1:39" s="30" customFormat="1" ht="12" customHeight="1" x14ac:dyDescent="0.2">
      <c r="A55" s="121"/>
      <c r="B55" s="121">
        <v>3300</v>
      </c>
      <c r="C55" s="121" t="s">
        <v>49</v>
      </c>
      <c r="D55" s="121" t="str">
        <f>_xll.BDP(C55,$D$3)</f>
        <v>USD</v>
      </c>
      <c r="E55" s="121" t="s">
        <v>325</v>
      </c>
      <c r="F55" s="122">
        <f>_xll.BDP(C55,$F$3)</f>
        <v>116.6</v>
      </c>
      <c r="G55" s="122">
        <f>_xll.BDP(C55,$G$3)</f>
        <v>116.6</v>
      </c>
      <c r="H55" s="123">
        <f t="shared" si="14"/>
        <v>0</v>
      </c>
      <c r="I55" s="124">
        <f t="shared" si="15"/>
        <v>0</v>
      </c>
      <c r="J55" s="125">
        <v>73805</v>
      </c>
      <c r="K55" s="121" t="str">
        <f>CONCATENATE(D62,D55, " Curncy")</f>
        <v>EURUSD Curncy</v>
      </c>
      <c r="L55" s="121">
        <f>IF(D55 = D62,1,_xll.BDP(K55,$L$3))</f>
        <v>1</v>
      </c>
      <c r="M55" s="264">
        <f>IF(D55 = D62,1,_xll.BDP(K55,$M$3)*L55)</f>
        <v>1.2327999999999999</v>
      </c>
      <c r="N55" s="127">
        <f t="shared" si="16"/>
        <v>0</v>
      </c>
      <c r="O55" s="276">
        <f>N55 / U62</f>
        <v>0</v>
      </c>
      <c r="P55" s="129">
        <f t="shared" si="17"/>
        <v>6980583.2251784559</v>
      </c>
      <c r="Q55" s="286">
        <f>P55 / U62*100</f>
        <v>1.8196835850449462</v>
      </c>
      <c r="R55" s="121">
        <f t="shared" si="18"/>
        <v>1</v>
      </c>
      <c r="S55" s="121">
        <v>0</v>
      </c>
      <c r="T55" s="121">
        <v>1</v>
      </c>
      <c r="U55" s="121"/>
      <c r="V55" s="131">
        <f>_xll.BDH(C55,$V$3,$D$1,$D$1)</f>
        <v>117.58</v>
      </c>
      <c r="W55" s="131">
        <f t="shared" si="19"/>
        <v>-0.98000000000000398</v>
      </c>
      <c r="X55" s="191">
        <f t="shared" si="20"/>
        <v>-0.83347508079605714</v>
      </c>
      <c r="Y55" s="133">
        <v>73805</v>
      </c>
      <c r="Z55" s="134">
        <f>IF(D55 = D62,1,_xll.BDP(K55,$Z$3)*L55)</f>
        <v>1.2294</v>
      </c>
      <c r="AA55" s="301">
        <f>W55*Y55*R55/Z55 / AB62</f>
        <v>-1.5379838121858339E-4</v>
      </c>
      <c r="AB55" s="136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</row>
    <row r="56" spans="1:39" s="30" customFormat="1" ht="12" customHeight="1" x14ac:dyDescent="0.2">
      <c r="A56" s="121"/>
      <c r="B56" s="121">
        <v>26363</v>
      </c>
      <c r="C56" s="121" t="s">
        <v>42</v>
      </c>
      <c r="D56" s="121" t="str">
        <f>_xll.BDP(C56,$D$3)</f>
        <v>USD</v>
      </c>
      <c r="E56" s="121" t="s">
        <v>319</v>
      </c>
      <c r="F56" s="122">
        <f>_xll.BDP(C56,$F$3)</f>
        <v>11.28</v>
      </c>
      <c r="G56" s="122">
        <f>_xll.BDP(C56,$G$3)</f>
        <v>11.28</v>
      </c>
      <c r="H56" s="123">
        <f t="shared" si="14"/>
        <v>0</v>
      </c>
      <c r="I56" s="124">
        <f t="shared" si="15"/>
        <v>0</v>
      </c>
      <c r="J56" s="125">
        <v>1090600</v>
      </c>
      <c r="K56" s="121" t="str">
        <f>CONCATENATE(D62,D56, " Curncy")</f>
        <v>EURUSD Curncy</v>
      </c>
      <c r="L56" s="121">
        <f>IF(D56 = D62,1,_xll.BDP(K56,$L$3))</f>
        <v>1</v>
      </c>
      <c r="M56" s="264">
        <f>IF(D56 = D62,1,_xll.BDP(K56,$M$3)*L56)</f>
        <v>1.2327999999999999</v>
      </c>
      <c r="N56" s="127">
        <f t="shared" si="16"/>
        <v>0</v>
      </c>
      <c r="O56" s="276">
        <f>N56 / U62</f>
        <v>0</v>
      </c>
      <c r="P56" s="129">
        <f t="shared" si="17"/>
        <v>9978883.8416612595</v>
      </c>
      <c r="Q56" s="286">
        <f>P56 / U62*100</f>
        <v>2.6012742113359777</v>
      </c>
      <c r="R56" s="121">
        <f t="shared" si="18"/>
        <v>1</v>
      </c>
      <c r="S56" s="121">
        <v>0</v>
      </c>
      <c r="T56" s="121">
        <v>1</v>
      </c>
      <c r="U56" s="121"/>
      <c r="V56" s="131">
        <f>_xll.BDH(C56,$V$3,$D$1,$D$1)</f>
        <v>11.24</v>
      </c>
      <c r="W56" s="131">
        <f t="shared" si="19"/>
        <v>3.9999999999999147E-2</v>
      </c>
      <c r="X56" s="191">
        <f t="shared" si="20"/>
        <v>0.35587188612098886</v>
      </c>
      <c r="Y56" s="133">
        <v>1090600</v>
      </c>
      <c r="Z56" s="134">
        <f>IF(D56 = D62,1,_xll.BDP(K56,$Z$3)*L56)</f>
        <v>1.2294</v>
      </c>
      <c r="AA56" s="301">
        <f>W56*Y56*R56/Z56 / AB62</f>
        <v>9.2760992940295103E-5</v>
      </c>
      <c r="AB56" s="136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</row>
    <row r="57" spans="1:39" s="30" customFormat="1" ht="12" customHeight="1" x14ac:dyDescent="0.2">
      <c r="A57" s="121"/>
      <c r="B57" s="121">
        <v>24161</v>
      </c>
      <c r="C57" s="121" t="s">
        <v>1449</v>
      </c>
      <c r="D57" s="121" t="str">
        <f>_xll.BDP(C57,$D$3)</f>
        <v>USD</v>
      </c>
      <c r="E57" s="121" t="s">
        <v>1450</v>
      </c>
      <c r="F57" s="122" t="str">
        <f>_xll.BDP(C57,$F$3)</f>
        <v>#N/A N/A</v>
      </c>
      <c r="G57" s="122">
        <f>_xll.BDP(C57,$G$3)</f>
        <v>10.38</v>
      </c>
      <c r="H57" s="123">
        <f t="shared" si="14"/>
        <v>0</v>
      </c>
      <c r="I57" s="124">
        <f t="shared" si="15"/>
        <v>0</v>
      </c>
      <c r="J57" s="125">
        <v>1535000</v>
      </c>
      <c r="K57" s="121" t="str">
        <f>CONCATENATE(D62,D57, " Curncy")</f>
        <v>EURUSD Curncy</v>
      </c>
      <c r="L57" s="121">
        <f>IF(D57 = D62,1,_xll.BDP(K57,$L$3))</f>
        <v>1</v>
      </c>
      <c r="M57" s="264">
        <f>IF(D57 = D62,1,_xll.BDP(K57,$M$3)*L57)</f>
        <v>1.2327999999999999</v>
      </c>
      <c r="N57" s="127">
        <f t="shared" si="16"/>
        <v>0</v>
      </c>
      <c r="O57" s="276">
        <f>N57 / U62</f>
        <v>0</v>
      </c>
      <c r="P57" s="129">
        <f t="shared" si="17"/>
        <v>12924480.856586635</v>
      </c>
      <c r="Q57" s="286">
        <f>P57 / U62*100</f>
        <v>3.3691261748916554</v>
      </c>
      <c r="R57" s="121">
        <f t="shared" si="18"/>
        <v>1</v>
      </c>
      <c r="S57" s="121">
        <v>0</v>
      </c>
      <c r="T57" s="121">
        <v>1</v>
      </c>
      <c r="U57" s="121"/>
      <c r="V57" s="131">
        <f>_xll.BDH(C57,$V$3,$D$1,$D$1)</f>
        <v>10.38</v>
      </c>
      <c r="W57" s="131">
        <f t="shared" si="19"/>
        <v>0</v>
      </c>
      <c r="X57" s="191">
        <f t="shared" si="20"/>
        <v>0</v>
      </c>
      <c r="Y57" s="133">
        <v>1535000</v>
      </c>
      <c r="Z57" s="134">
        <f>IF(D57 = D62,1,_xll.BDP(K57,$Z$3)*L57)</f>
        <v>1.2294</v>
      </c>
      <c r="AA57" s="301">
        <f>W57*Y57*R57/Z57 / AB62</f>
        <v>0</v>
      </c>
      <c r="AB57" s="136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</row>
    <row r="58" spans="1:39" s="30" customFormat="1" ht="12" customHeight="1" x14ac:dyDescent="0.2">
      <c r="A58" s="121"/>
      <c r="B58" s="121">
        <v>19902</v>
      </c>
      <c r="C58" s="121" t="s">
        <v>35</v>
      </c>
      <c r="D58" s="121" t="str">
        <f>_xll.BDP(C58,$D$3)</f>
        <v>USD</v>
      </c>
      <c r="E58" s="121" t="s">
        <v>309</v>
      </c>
      <c r="F58" s="122">
        <f>_xll.BDP(C58,$F$3)</f>
        <v>9.6300000000000008</v>
      </c>
      <c r="G58" s="122">
        <f>_xll.BDP(C58,$G$3)</f>
        <v>9.6300000000000008</v>
      </c>
      <c r="H58" s="123">
        <f t="shared" si="14"/>
        <v>0</v>
      </c>
      <c r="I58" s="124">
        <f t="shared" si="15"/>
        <v>0</v>
      </c>
      <c r="J58" s="125">
        <v>962658</v>
      </c>
      <c r="K58" s="121" t="str">
        <f>CONCATENATE(D62,D58, " Curncy")</f>
        <v>EURUSD Curncy</v>
      </c>
      <c r="L58" s="121">
        <f>IF(D58 = D62,1,_xll.BDP(K58,$L$3))</f>
        <v>1</v>
      </c>
      <c r="M58" s="264">
        <f>IF(D58 = D62,1,_xll.BDP(K58,$M$3)*L58)</f>
        <v>1.2327999999999999</v>
      </c>
      <c r="N58" s="127">
        <f t="shared" si="16"/>
        <v>0</v>
      </c>
      <c r="O58" s="276">
        <f>N58 / U62</f>
        <v>0</v>
      </c>
      <c r="P58" s="129">
        <f t="shared" si="17"/>
        <v>7519789.5360155758</v>
      </c>
      <c r="Q58" s="286">
        <f>P58 / U62*100</f>
        <v>1.9602427390772177</v>
      </c>
      <c r="R58" s="121">
        <f t="shared" si="18"/>
        <v>1</v>
      </c>
      <c r="S58" s="121">
        <v>0</v>
      </c>
      <c r="T58" s="121">
        <v>1</v>
      </c>
      <c r="U58" s="121"/>
      <c r="V58" s="131">
        <f>_xll.BDH(C58,$V$3,$D$1,$D$1)</f>
        <v>9.85</v>
      </c>
      <c r="W58" s="131">
        <f t="shared" si="19"/>
        <v>-0.21999999999999886</v>
      </c>
      <c r="X58" s="191">
        <f t="shared" si="20"/>
        <v>-2.2335025380710545</v>
      </c>
      <c r="Y58" s="133">
        <v>962658</v>
      </c>
      <c r="Z58" s="134">
        <f>IF(D58 = D62,1,_xll.BDP(K58,$Z$3)*L58)</f>
        <v>1.2294</v>
      </c>
      <c r="AA58" s="301">
        <f>W58*Y58*R58/Z58 / AB62</f>
        <v>-4.5033386730291609E-4</v>
      </c>
      <c r="AB58" s="136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</row>
    <row r="59" spans="1:39" s="30" customFormat="1" ht="12" customHeight="1" x14ac:dyDescent="0.2">
      <c r="A59" s="121"/>
      <c r="B59" s="121">
        <v>25072</v>
      </c>
      <c r="C59" s="121" t="s">
        <v>30</v>
      </c>
      <c r="D59" s="121" t="str">
        <f>_xll.BDP(C59,$D$3)</f>
        <v>USD</v>
      </c>
      <c r="E59" s="121" t="s">
        <v>307</v>
      </c>
      <c r="F59" s="122">
        <f>_xll.BDP(C59,$F$3)</f>
        <v>64.89</v>
      </c>
      <c r="G59" s="122">
        <f>_xll.BDP(C59,$G$3)</f>
        <v>64.89</v>
      </c>
      <c r="H59" s="123">
        <f t="shared" si="14"/>
        <v>0</v>
      </c>
      <c r="I59" s="124">
        <f t="shared" si="15"/>
        <v>0</v>
      </c>
      <c r="J59" s="125">
        <v>128222</v>
      </c>
      <c r="K59" s="121" t="str">
        <f>CONCATENATE(D62,D59, " Curncy")</f>
        <v>EURUSD Curncy</v>
      </c>
      <c r="L59" s="121">
        <f>IF(D59 = D62,1,_xll.BDP(K59,$L$3))</f>
        <v>1</v>
      </c>
      <c r="M59" s="264">
        <f>IF(D59 = D62,1,_xll.BDP(K59,$M$3)*L59)</f>
        <v>1.2327999999999999</v>
      </c>
      <c r="N59" s="127">
        <f t="shared" si="16"/>
        <v>0</v>
      </c>
      <c r="O59" s="276">
        <f>N59 / U62</f>
        <v>0</v>
      </c>
      <c r="P59" s="129">
        <f t="shared" si="17"/>
        <v>6749128.4717715774</v>
      </c>
      <c r="Q59" s="286">
        <f>P59 / U62*100</f>
        <v>1.759348452310481</v>
      </c>
      <c r="R59" s="121">
        <f t="shared" si="18"/>
        <v>1</v>
      </c>
      <c r="S59" s="121">
        <v>0</v>
      </c>
      <c r="T59" s="121">
        <v>1</v>
      </c>
      <c r="U59" s="121"/>
      <c r="V59" s="131">
        <f>_xll.BDH(C59,$V$3,$D$1,$D$1)</f>
        <v>68.3</v>
      </c>
      <c r="W59" s="131">
        <f t="shared" si="19"/>
        <v>-3.4099999999999966</v>
      </c>
      <c r="X59" s="191">
        <f t="shared" si="20"/>
        <v>-4.992679355783304</v>
      </c>
      <c r="Y59" s="133">
        <v>128222</v>
      </c>
      <c r="Z59" s="134">
        <f>IF(D59 = D62,1,_xll.BDP(K59,$Z$3)*L59)</f>
        <v>1.2294</v>
      </c>
      <c r="AA59" s="301">
        <f>W59*Y59*R59/Z59 / AB62</f>
        <v>-9.2972996803265394E-4</v>
      </c>
      <c r="AB59" s="136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</row>
    <row r="60" spans="1:39" s="30" customFormat="1" ht="12" customHeight="1" x14ac:dyDescent="0.2">
      <c r="A60" s="103" t="s">
        <v>1511</v>
      </c>
      <c r="B60" s="103"/>
      <c r="C60" s="103"/>
      <c r="D60" s="103"/>
      <c r="E60" s="103" t="s">
        <v>27</v>
      </c>
      <c r="F60" s="137"/>
      <c r="G60" s="137"/>
      <c r="H60" s="138"/>
      <c r="I60" s="139"/>
      <c r="J60" s="140"/>
      <c r="K60" s="103"/>
      <c r="L60" s="103"/>
      <c r="M60" s="265"/>
      <c r="N60" s="172">
        <f xml:space="preserve"> SUM(N52:N59)</f>
        <v>0</v>
      </c>
      <c r="O60" s="277">
        <f xml:space="preserve"> SUM(O52:O59)</f>
        <v>0</v>
      </c>
      <c r="P60" s="142">
        <f xml:space="preserve"> SUM(P52:P59)</f>
        <v>51872779.623621032</v>
      </c>
      <c r="Q60" s="287">
        <f xml:space="preserve"> SUM(Q52:Q59)</f>
        <v>13.522085841093038</v>
      </c>
      <c r="R60" s="103"/>
      <c r="S60" s="103"/>
      <c r="T60" s="103"/>
      <c r="U60" s="103"/>
      <c r="V60" s="145"/>
      <c r="W60" s="145"/>
      <c r="X60" s="192"/>
      <c r="Y60" s="146"/>
      <c r="Z60" s="147"/>
      <c r="AA60" s="302">
        <f xml:space="preserve"> SUM(AA52:AA59)</f>
        <v>-1.6525011960175444E-3</v>
      </c>
      <c r="AB60" s="185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</row>
    <row r="61" spans="1:39" s="30" customFormat="1" ht="12" customHeight="1" x14ac:dyDescent="0.2">
      <c r="A61" s="121"/>
      <c r="B61" s="121"/>
      <c r="C61" s="121"/>
      <c r="D61" s="121"/>
      <c r="E61" s="121"/>
      <c r="F61" s="122"/>
      <c r="G61" s="122"/>
      <c r="H61" s="123"/>
      <c r="I61" s="124"/>
      <c r="J61" s="125"/>
      <c r="K61" s="121"/>
      <c r="L61" s="121"/>
      <c r="M61" s="264"/>
      <c r="N61" s="127"/>
      <c r="O61" s="276"/>
      <c r="P61" s="129"/>
      <c r="Q61" s="286"/>
      <c r="R61" s="121"/>
      <c r="S61" s="121"/>
      <c r="T61" s="121"/>
      <c r="U61" s="121"/>
      <c r="V61" s="131"/>
      <c r="W61" s="131"/>
      <c r="X61" s="132"/>
      <c r="Y61" s="133"/>
      <c r="Z61" s="134"/>
      <c r="AA61" s="301"/>
      <c r="AB61" s="136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</row>
    <row r="62" spans="1:39" s="30" customFormat="1" ht="12" customHeight="1" thickBot="1" x14ac:dyDescent="0.25">
      <c r="A62" s="175" t="s">
        <v>1447</v>
      </c>
      <c r="B62" s="175"/>
      <c r="C62" s="175"/>
      <c r="D62" s="175" t="s">
        <v>7</v>
      </c>
      <c r="E62" s="175" t="s">
        <v>1448</v>
      </c>
      <c r="F62" s="176"/>
      <c r="G62" s="176"/>
      <c r="H62" s="177"/>
      <c r="I62" s="178"/>
      <c r="J62" s="179"/>
      <c r="K62" s="175"/>
      <c r="L62" s="175"/>
      <c r="M62" s="272"/>
      <c r="N62" s="181">
        <f>N51+N7+N32+N12+N26+N16+N60+N29</f>
        <v>574621.80653674738</v>
      </c>
      <c r="O62" s="283">
        <f>O51+O7+O32+O12+O26+O16+O60+O29</f>
        <v>1.4979119011034507E-3</v>
      </c>
      <c r="P62" s="182">
        <f>P51+P7+P32+P12+P26+P16+P60+P29</f>
        <v>336201441.33860004</v>
      </c>
      <c r="Q62" s="296">
        <f>Q51+Q7+Q32+Q12+Q26+Q16+Q60+Q29</f>
        <v>87.640276512377227</v>
      </c>
      <c r="R62" s="175"/>
      <c r="S62" s="175"/>
      <c r="T62" s="175"/>
      <c r="U62" s="175">
        <v>383615222.03905773</v>
      </c>
      <c r="V62" s="176"/>
      <c r="W62" s="176"/>
      <c r="X62" s="178"/>
      <c r="Y62" s="179"/>
      <c r="Z62" s="180"/>
      <c r="AA62" s="283">
        <f>AA51+AA7+AA32+AA12+AA26+AA16+AA60+AA29</f>
        <v>-4.1406070708621349E-3</v>
      </c>
      <c r="AB62" s="175">
        <v>382531221.35133678</v>
      </c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</row>
    <row r="63" spans="1:39" s="30" customFormat="1" ht="12" customHeight="1" thickTop="1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</row>
    <row r="64" spans="1:39" s="30" customFormat="1" ht="12" customHeight="1" x14ac:dyDescent="0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</row>
    <row r="65" spans="1:39" s="30" customFormat="1" ht="12" customHeight="1" x14ac:dyDescent="0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</row>
    <row r="66" spans="1:39" s="30" customFormat="1" ht="12" customHeight="1" x14ac:dyDescent="0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</row>
    <row r="67" spans="1:39" ht="12" customHeight="1" x14ac:dyDescent="0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</row>
    <row r="68" spans="1:39" ht="12" customHeight="1" x14ac:dyDescent="0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</row>
    <row r="69" spans="1:39" ht="12" customHeight="1" x14ac:dyDescent="0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</row>
    <row r="70" spans="1:39" ht="12" customHeight="1" x14ac:dyDescent="0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</row>
    <row r="71" spans="1:39" ht="12" customHeight="1" x14ac:dyDescent="0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</row>
    <row r="72" spans="1:39" ht="12" customHeight="1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</row>
    <row r="73" spans="1:39" ht="12" customHeight="1" x14ac:dyDescent="0.2"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</row>
    <row r="74" spans="1:39" ht="12" customHeight="1" x14ac:dyDescent="0.2"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</row>
    <row r="75" spans="1:39" ht="12" customHeight="1" x14ac:dyDescent="0.2"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showZeros="0" topLeftCell="E1" zoomScale="115" zoomScaleNormal="115" workbookViewId="0">
      <pane xSplit="8" ySplit="4" topLeftCell="M8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16</v>
      </c>
      <c r="S4" s="308" t="s">
        <v>1416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1412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33.93</v>
      </c>
      <c r="G6" s="122">
        <f>_xll.BDP(C6,$G$3)</f>
        <v>33.93</v>
      </c>
      <c r="H6" s="123">
        <f>IF(OR(OR(G6="#N/A N/A",G6="#N/A Real Time"),OR(F6="#N/A N/A",F6="#N/A Real Time")),0,  G6 - F6)</f>
        <v>0</v>
      </c>
      <c r="I6" s="124">
        <f>IF(OR(F6=0,F6="#N/A N/A"),0,H6 / F6*100)</f>
        <v>0</v>
      </c>
      <c r="J6" s="125">
        <v>642878</v>
      </c>
      <c r="K6" s="121" t="str">
        <f>CONCATENATE(D65,D6, " Curncy")</f>
        <v>GBPBRL Curncy</v>
      </c>
      <c r="L6" s="121">
        <f>IF(D6 = D65,1,_xll.BDP(K6,$L$3))</f>
        <v>1</v>
      </c>
      <c r="M6" s="264">
        <f>IF(D6 = D65,1,_xll.BDP(K6,$M$3)*L6)</f>
        <v>4.6616999999999997</v>
      </c>
      <c r="N6" s="127">
        <f>H6*J6*R6/M6</f>
        <v>0</v>
      </c>
      <c r="O6" s="276">
        <f>N6 / U65</f>
        <v>0</v>
      </c>
      <c r="P6" s="129">
        <f>IF(J6=0,0,G6*J6*R6/M6)</f>
        <v>4679162.224081344</v>
      </c>
      <c r="Q6" s="286">
        <f>P6 / U65*100</f>
        <v>2.0016145886834464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-0.27000000000000313</v>
      </c>
      <c r="X6" s="191">
        <f>IF(OR(V6=0,V6="#N/A N/A"),0,W6 / V6*100)</f>
        <v>-0.78947368421053532</v>
      </c>
      <c r="Y6" s="133">
        <v>642878</v>
      </c>
      <c r="Z6" s="134">
        <f>IF(D6 = D65,1,_xll.BDP(K6,$Z$3)*L6)</f>
        <v>4.6513999999999998</v>
      </c>
      <c r="AA6" s="301">
        <f>W6*Y6*R6/Z6 / AB65</f>
        <v>-1.600883935164784E-4</v>
      </c>
      <c r="AB6" s="136"/>
    </row>
    <row r="7" spans="1:28" s="118" customFormat="1" ht="12" customHeight="1" x14ac:dyDescent="0.2">
      <c r="A7" s="103" t="s">
        <v>1512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5"/>
      <c r="N7" s="172">
        <f xml:space="preserve"> SUM(N5:N6)</f>
        <v>0</v>
      </c>
      <c r="O7" s="277">
        <f xml:space="preserve"> SUM(O5:O6)</f>
        <v>0</v>
      </c>
      <c r="P7" s="142">
        <f xml:space="preserve"> SUM(P5:P6)</f>
        <v>4679162.224081344</v>
      </c>
      <c r="Q7" s="287">
        <f xml:space="preserve"> SUM(Q5:Q6)</f>
        <v>2.0016145886834464</v>
      </c>
      <c r="R7" s="103"/>
      <c r="S7" s="103"/>
      <c r="T7" s="103"/>
      <c r="U7" s="103"/>
      <c r="V7" s="145"/>
      <c r="W7" s="145"/>
      <c r="X7" s="192"/>
      <c r="Y7" s="146"/>
      <c r="Z7" s="147"/>
      <c r="AA7" s="302">
        <f xml:space="preserve"> SUM(AA5:AA6)</f>
        <v>-1.600883935164784E-4</v>
      </c>
      <c r="AB7" s="185"/>
    </row>
    <row r="8" spans="1:28" s="118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4"/>
      <c r="N8" s="127"/>
      <c r="O8" s="276"/>
      <c r="P8" s="129"/>
      <c r="Q8" s="286"/>
      <c r="R8" s="121"/>
      <c r="S8" s="121"/>
      <c r="T8" s="121"/>
      <c r="U8" s="121"/>
      <c r="V8" s="131"/>
      <c r="W8" s="131"/>
      <c r="X8" s="132"/>
      <c r="Y8" s="133"/>
      <c r="Z8" s="134"/>
      <c r="AA8" s="301"/>
      <c r="AB8" s="136"/>
    </row>
    <row r="9" spans="1:28" s="118" customFormat="1" ht="12" customHeight="1" x14ac:dyDescent="0.2">
      <c r="A9" s="121"/>
      <c r="B9" s="121">
        <v>8481</v>
      </c>
      <c r="C9" s="121"/>
      <c r="D9" s="121" t="s">
        <v>1454</v>
      </c>
      <c r="E9" s="121" t="s">
        <v>1453</v>
      </c>
      <c r="F9" s="122">
        <v>0</v>
      </c>
      <c r="G9" s="122">
        <v>0</v>
      </c>
      <c r="H9" s="123">
        <f>IF(OR(OR(G9="#N/A N/A",G9="#N/A Real Time"),OR(F9="#N/A N/A",F9="#N/A Real Time")),0,  G9 - F9)</f>
        <v>0</v>
      </c>
      <c r="I9" s="124">
        <f>IF(OR(F9=0,F9="#N/A N/A"),0,H9 / F9*100)</f>
        <v>0</v>
      </c>
      <c r="J9" s="125">
        <v>882000</v>
      </c>
      <c r="K9" s="121" t="str">
        <f>CONCATENATE(D65,D9, " Curncy")</f>
        <v>GBPCAD Curncy</v>
      </c>
      <c r="L9" s="121">
        <f>IF(D9 = D65,1,_xll.BDP(K9,$L$3))</f>
        <v>1</v>
      </c>
      <c r="M9" s="264">
        <f>IF(D9 = D65,1,_xll.BDP(K9,$M$3)*L9)</f>
        <v>1.8127</v>
      </c>
      <c r="N9" s="127">
        <f>H9*J9*R9/M9</f>
        <v>0</v>
      </c>
      <c r="O9" s="276">
        <f>N9 / U65</f>
        <v>0</v>
      </c>
      <c r="P9" s="129">
        <f>IF(J9=0,0,G9*J9*R9/M9)</f>
        <v>0</v>
      </c>
      <c r="Q9" s="286">
        <f>P9 / U65*100</f>
        <v>0</v>
      </c>
      <c r="R9" s="121">
        <f>IF(EXACT(D9,UPPER(D9)),1,0.01)/T9</f>
        <v>1</v>
      </c>
      <c r="S9" s="121">
        <v>1</v>
      </c>
      <c r="T9" s="121">
        <v>1</v>
      </c>
      <c r="U9" s="121"/>
      <c r="V9" s="131">
        <v>0</v>
      </c>
      <c r="W9" s="131">
        <f>IF(OR(OR(F9="#N/A N/A",F9="#N/A Real Time"),OR(V9="#N/A N/A",V9="#N/A Real Time")),0,  F9 - V9)</f>
        <v>0</v>
      </c>
      <c r="X9" s="191">
        <f>IF(OR(V9=0,V9="#N/A N/A"),0,W9 / V9*100)</f>
        <v>0</v>
      </c>
      <c r="Y9" s="133">
        <v>882000</v>
      </c>
      <c r="Z9" s="134">
        <f>IF(D9 = D65,1,_xll.BDP(K9,$Z$3)*L9)</f>
        <v>1.8125</v>
      </c>
      <c r="AA9" s="301">
        <f>W9*Y9*R9/Z9 / AB65</f>
        <v>0</v>
      </c>
      <c r="AB9" s="136"/>
    </row>
    <row r="10" spans="1:28" s="118" customFormat="1" ht="12" customHeight="1" x14ac:dyDescent="0.2">
      <c r="A10" s="103" t="s">
        <v>1513</v>
      </c>
      <c r="B10" s="103"/>
      <c r="C10" s="103"/>
      <c r="D10" s="103"/>
      <c r="E10" s="103" t="s">
        <v>219</v>
      </c>
      <c r="F10" s="137"/>
      <c r="G10" s="137"/>
      <c r="H10" s="138"/>
      <c r="I10" s="139"/>
      <c r="J10" s="140"/>
      <c r="K10" s="103"/>
      <c r="L10" s="103"/>
      <c r="M10" s="265"/>
      <c r="N10" s="172">
        <f xml:space="preserve"> SUM(N8:N9)</f>
        <v>0</v>
      </c>
      <c r="O10" s="277">
        <f xml:space="preserve"> SUM(O8:O9)</f>
        <v>0</v>
      </c>
      <c r="P10" s="142">
        <f xml:space="preserve"> SUM(P8:P9)</f>
        <v>0</v>
      </c>
      <c r="Q10" s="287">
        <f xml:space="preserve"> SUM(Q8:Q9)</f>
        <v>0</v>
      </c>
      <c r="R10" s="103"/>
      <c r="S10" s="103"/>
      <c r="T10" s="103"/>
      <c r="U10" s="103"/>
      <c r="V10" s="145"/>
      <c r="W10" s="145"/>
      <c r="X10" s="192"/>
      <c r="Y10" s="146"/>
      <c r="Z10" s="147"/>
      <c r="AA10" s="302">
        <f xml:space="preserve"> SUM(AA8:AA9)</f>
        <v>0</v>
      </c>
      <c r="AB10" s="185"/>
    </row>
    <row r="11" spans="1:28" s="118" customFormat="1" ht="12" customHeight="1" x14ac:dyDescent="0.2">
      <c r="A11" s="121"/>
      <c r="B11" s="121"/>
      <c r="C11" s="121"/>
      <c r="D11" s="121"/>
      <c r="E11" s="121"/>
      <c r="F11" s="122"/>
      <c r="G11" s="122"/>
      <c r="H11" s="123"/>
      <c r="I11" s="124"/>
      <c r="J11" s="125"/>
      <c r="K11" s="121"/>
      <c r="L11" s="121"/>
      <c r="M11" s="264"/>
      <c r="N11" s="127"/>
      <c r="O11" s="276"/>
      <c r="P11" s="129"/>
      <c r="Q11" s="286"/>
      <c r="R11" s="121"/>
      <c r="S11" s="121"/>
      <c r="T11" s="121"/>
      <c r="U11" s="121"/>
      <c r="V11" s="131"/>
      <c r="W11" s="131"/>
      <c r="X11" s="132"/>
      <c r="Y11" s="133"/>
      <c r="Z11" s="134"/>
      <c r="AA11" s="301"/>
      <c r="AB11" s="136"/>
    </row>
    <row r="12" spans="1:28" s="118" customFormat="1" ht="12" customHeight="1" x14ac:dyDescent="0.2">
      <c r="A12" s="121"/>
      <c r="B12" s="121">
        <v>719</v>
      </c>
      <c r="C12" s="121" t="s">
        <v>203</v>
      </c>
      <c r="D12" s="121" t="str">
        <f>_xll.BDP(C12,$D$3)</f>
        <v>EUR</v>
      </c>
      <c r="E12" s="121" t="s">
        <v>417</v>
      </c>
      <c r="F12" s="122">
        <f>_xll.BDP(C12,$F$3)</f>
        <v>13.785</v>
      </c>
      <c r="G12" s="122">
        <f>_xll.BDP(C12,$G$3)</f>
        <v>13.73</v>
      </c>
      <c r="H12" s="123">
        <f>IF(OR(OR(G12="#N/A N/A",G12="#N/A Real Time"),OR(F12="#N/A N/A",F12="#N/A Real Time")),0,  G12 - F12)</f>
        <v>-5.4999999999999716E-2</v>
      </c>
      <c r="I12" s="124">
        <f>IF(OR(F12=0,F12="#N/A N/A"),0,H12 / F12*100)</f>
        <v>-0.39898440333695839</v>
      </c>
      <c r="J12" s="125">
        <v>176699</v>
      </c>
      <c r="K12" s="121" t="str">
        <f>CONCATENATE(D65,D12, " Curncy")</f>
        <v>GBPEUR Curncy</v>
      </c>
      <c r="L12" s="121">
        <f>IF(D12 = D65,1,_xll.BDP(K12,$L$3))</f>
        <v>1</v>
      </c>
      <c r="M12" s="264">
        <f>IF(D12 = D65,1,_xll.BDP(K12,$M$3)*L12)</f>
        <v>1.1420999999999999</v>
      </c>
      <c r="N12" s="127">
        <f>H12*J12*R12/M12</f>
        <v>-8509.2767708606534</v>
      </c>
      <c r="O12" s="276">
        <f>N12 / U65</f>
        <v>-3.6400303533062024E-5</v>
      </c>
      <c r="P12" s="129">
        <f>IF(J12=0,0,G12*J12*R12/M12)</f>
        <v>2124224.9102530428</v>
      </c>
      <c r="Q12" s="286">
        <f>P12 / U65*100</f>
        <v>0.90868394092535276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13.625</v>
      </c>
      <c r="W12" s="131">
        <f>IF(OR(OR(F12="#N/A N/A",F12="#N/A Real Time"),OR(V12="#N/A N/A",V12="#N/A Real Time")),0,  F12 - V12)</f>
        <v>0.16000000000000014</v>
      </c>
      <c r="X12" s="191">
        <f>IF(OR(V12=0,V12="#N/A N/A"),0,W12 / V12*100)</f>
        <v>1.1743119266055055</v>
      </c>
      <c r="Y12" s="133">
        <v>176699</v>
      </c>
      <c r="Z12" s="134">
        <f>IF(D12 = D65,1,_xll.BDP(K12,$Z$3)*L12)</f>
        <v>1.1415999999999999</v>
      </c>
      <c r="AA12" s="301">
        <f>W12*Y12*R12/Z12 / AB65</f>
        <v>1.0624079727277934E-4</v>
      </c>
      <c r="AB12" s="136"/>
    </row>
    <row r="13" spans="1:28" s="118" customFormat="1" ht="12" customHeight="1" x14ac:dyDescent="0.2">
      <c r="A13" s="121"/>
      <c r="B13" s="121">
        <v>1575</v>
      </c>
      <c r="C13" s="121" t="s">
        <v>201</v>
      </c>
      <c r="D13" s="121" t="str">
        <f>_xll.BDP(C13,$D$3)</f>
        <v>EUR</v>
      </c>
      <c r="E13" s="121" t="s">
        <v>415</v>
      </c>
      <c r="F13" s="122">
        <f>_xll.BDP(C13,$F$3)</f>
        <v>87.2</v>
      </c>
      <c r="G13" s="122">
        <f>_xll.BDP(C13,$G$3)</f>
        <v>87.4</v>
      </c>
      <c r="H13" s="123">
        <f>IF(OR(OR(G13="#N/A N/A",G13="#N/A Real Time"),OR(F13="#N/A N/A",F13="#N/A Real Time")),0,  G13 - F13)</f>
        <v>0.20000000000000284</v>
      </c>
      <c r="I13" s="124">
        <f>IF(OR(F13=0,F13="#N/A N/A"),0,H13 / F13*100)</f>
        <v>0.22935779816514087</v>
      </c>
      <c r="J13" s="125">
        <v>17303</v>
      </c>
      <c r="K13" s="121" t="str">
        <f>CONCATENATE(D65,D13, " Curncy")</f>
        <v>GBPEUR Curncy</v>
      </c>
      <c r="L13" s="121">
        <f>IF(D13 = D65,1,_xll.BDP(K13,$L$3))</f>
        <v>1</v>
      </c>
      <c r="M13" s="264">
        <f>IF(D13 = D65,1,_xll.BDP(K13,$M$3)*L13)</f>
        <v>1.1420999999999999</v>
      </c>
      <c r="N13" s="127">
        <f>H13*J13*R13/M13</f>
        <v>3030.0323964626996</v>
      </c>
      <c r="O13" s="276">
        <f>N13 / U65</f>
        <v>1.29616302203199E-5</v>
      </c>
      <c r="P13" s="129">
        <f>IF(J13=0,0,G13*J13*R13/M13)</f>
        <v>1324124.1572541811</v>
      </c>
      <c r="Q13" s="286">
        <f>P13 / U65*100</f>
        <v>0.56642324062797178</v>
      </c>
      <c r="R13" s="121">
        <f>IF(EXACT(D13,UPPER(D13)),1,0.01)/T13</f>
        <v>1</v>
      </c>
      <c r="S13" s="121">
        <v>0</v>
      </c>
      <c r="T13" s="121">
        <v>1</v>
      </c>
      <c r="U13" s="121"/>
      <c r="V13" s="131">
        <f>_xll.BDH(C13,$V$3,$D$1,$D$1)</f>
        <v>84.6</v>
      </c>
      <c r="W13" s="131">
        <f>IF(OR(OR(F13="#N/A N/A",F13="#N/A Real Time"),OR(V13="#N/A N/A",V13="#N/A Real Time")),0,  F13 - V13)</f>
        <v>2.6000000000000085</v>
      </c>
      <c r="X13" s="191">
        <f>IF(OR(V13=0,V13="#N/A N/A"),0,W13 / V13*100)</f>
        <v>3.0732860520094665</v>
      </c>
      <c r="Y13" s="133">
        <v>17303</v>
      </c>
      <c r="Z13" s="134">
        <f>IF(D13 = D65,1,_xll.BDP(K13,$Z$3)*L13)</f>
        <v>1.1415999999999999</v>
      </c>
      <c r="AA13" s="301">
        <f>W13*Y13*R13/Z13 / AB65</f>
        <v>1.6905655024746722E-4</v>
      </c>
      <c r="AB13" s="136"/>
    </row>
    <row r="14" spans="1:28" s="118" customFormat="1" ht="12" customHeight="1" x14ac:dyDescent="0.2">
      <c r="A14" s="121"/>
      <c r="B14" s="121">
        <v>3988</v>
      </c>
      <c r="C14" s="121" t="s">
        <v>194</v>
      </c>
      <c r="D14" s="121" t="str">
        <f>_xll.BDP(C14,$D$3)</f>
        <v>EUR</v>
      </c>
      <c r="E14" s="121" t="s">
        <v>410</v>
      </c>
      <c r="F14" s="122">
        <f>_xll.BDP(C14,$F$3)</f>
        <v>21</v>
      </c>
      <c r="G14" s="122">
        <f>_xll.BDP(C14,$G$3)</f>
        <v>20.8</v>
      </c>
      <c r="H14" s="123">
        <f>IF(OR(OR(G14="#N/A N/A",G14="#N/A Real Time"),OR(F14="#N/A N/A",F14="#N/A Real Time")),0,  G14 - F14)</f>
        <v>-0.19999999999999929</v>
      </c>
      <c r="I14" s="124">
        <f>IF(OR(F14=0,F14="#N/A N/A"),0,H14 / F14*100)</f>
        <v>-0.952380952380949</v>
      </c>
      <c r="J14" s="125">
        <v>192500</v>
      </c>
      <c r="K14" s="121" t="str">
        <f>CONCATENATE(D65,D14, " Curncy")</f>
        <v>GBPEUR Curncy</v>
      </c>
      <c r="L14" s="121">
        <f>IF(D14 = D65,1,_xll.BDP(K14,$L$3))</f>
        <v>1</v>
      </c>
      <c r="M14" s="264">
        <f>IF(D14 = D65,1,_xll.BDP(K14,$M$3)*L14)</f>
        <v>1.1420999999999999</v>
      </c>
      <c r="N14" s="127">
        <f>H14*J14*R14/M14</f>
        <v>-33709.83276420617</v>
      </c>
      <c r="O14" s="276">
        <f>N14 / U65</f>
        <v>-1.4420122622733265E-4</v>
      </c>
      <c r="P14" s="129">
        <f>IF(J14=0,0,G14*J14*R14/M14)</f>
        <v>3505822.607477454</v>
      </c>
      <c r="Q14" s="286">
        <f>P14 / U65*100</f>
        <v>1.4996927527642649</v>
      </c>
      <c r="R14" s="121">
        <f>IF(EXACT(D14,UPPER(D14)),1,0.01)/T14</f>
        <v>1</v>
      </c>
      <c r="S14" s="121">
        <v>0</v>
      </c>
      <c r="T14" s="121">
        <v>1</v>
      </c>
      <c r="U14" s="121"/>
      <c r="V14" s="131">
        <f>_xll.BDH(C14,$V$3,$D$1,$D$1)</f>
        <v>21</v>
      </c>
      <c r="W14" s="131">
        <f>IF(OR(OR(F14="#N/A N/A",F14="#N/A Real Time"),OR(V14="#N/A N/A",V14="#N/A Real Time")),0,  F14 - V14)</f>
        <v>0</v>
      </c>
      <c r="X14" s="191">
        <f>IF(OR(V14=0,V14="#N/A N/A"),0,W14 / V14*100)</f>
        <v>0</v>
      </c>
      <c r="Y14" s="133">
        <v>192500</v>
      </c>
      <c r="Z14" s="134">
        <f>IF(D14 = D65,1,_xll.BDP(K14,$Z$3)*L14)</f>
        <v>1.1415999999999999</v>
      </c>
      <c r="AA14" s="301">
        <f>W14*Y14*R14/Z14 / AB65</f>
        <v>0</v>
      </c>
      <c r="AB14" s="136"/>
    </row>
    <row r="15" spans="1:28" s="118" customFormat="1" ht="12" customHeight="1" x14ac:dyDescent="0.2">
      <c r="A15" s="103" t="s">
        <v>1514</v>
      </c>
      <c r="B15" s="103"/>
      <c r="C15" s="103"/>
      <c r="D15" s="103"/>
      <c r="E15" s="103" t="s">
        <v>193</v>
      </c>
      <c r="F15" s="137"/>
      <c r="G15" s="137"/>
      <c r="H15" s="138"/>
      <c r="I15" s="139"/>
      <c r="J15" s="140"/>
      <c r="K15" s="103"/>
      <c r="L15" s="103"/>
      <c r="M15" s="265"/>
      <c r="N15" s="172">
        <f xml:space="preserve"> SUM(N11:N14)</f>
        <v>-39189.077138604123</v>
      </c>
      <c r="O15" s="277">
        <f xml:space="preserve"> SUM(O11:O14)</f>
        <v>-1.6763989954007478E-4</v>
      </c>
      <c r="P15" s="142">
        <f xml:space="preserve"> SUM(P11:P14)</f>
        <v>6954171.6749846786</v>
      </c>
      <c r="Q15" s="287">
        <f xml:space="preserve"> SUM(Q11:Q14)</f>
        <v>2.9747999343175895</v>
      </c>
      <c r="R15" s="103"/>
      <c r="S15" s="103"/>
      <c r="T15" s="103"/>
      <c r="U15" s="103"/>
      <c r="V15" s="145"/>
      <c r="W15" s="145"/>
      <c r="X15" s="192"/>
      <c r="Y15" s="146"/>
      <c r="Z15" s="147"/>
      <c r="AA15" s="302">
        <f xml:space="preserve"> SUM(AA11:AA14)</f>
        <v>2.7529734752024655E-4</v>
      </c>
      <c r="AB15" s="185"/>
    </row>
    <row r="16" spans="1:28" s="118" customFormat="1" ht="12" customHeight="1" x14ac:dyDescent="0.2">
      <c r="A16" s="121"/>
      <c r="B16" s="121"/>
      <c r="C16" s="121"/>
      <c r="D16" s="121"/>
      <c r="E16" s="121"/>
      <c r="F16" s="122"/>
      <c r="G16" s="122"/>
      <c r="H16" s="123"/>
      <c r="I16" s="124"/>
      <c r="J16" s="125"/>
      <c r="K16" s="121"/>
      <c r="L16" s="121"/>
      <c r="M16" s="264"/>
      <c r="N16" s="127"/>
      <c r="O16" s="276"/>
      <c r="P16" s="129"/>
      <c r="Q16" s="286"/>
      <c r="R16" s="121"/>
      <c r="S16" s="121"/>
      <c r="T16" s="121"/>
      <c r="U16" s="121"/>
      <c r="V16" s="131"/>
      <c r="W16" s="131"/>
      <c r="X16" s="132"/>
      <c r="Y16" s="133"/>
      <c r="Z16" s="134"/>
      <c r="AA16" s="301"/>
      <c r="AB16" s="136"/>
    </row>
    <row r="17" spans="1:28" s="118" customFormat="1" ht="12" customHeight="1" x14ac:dyDescent="0.2">
      <c r="A17" s="121"/>
      <c r="B17" s="121">
        <v>2450</v>
      </c>
      <c r="C17" s="121" t="s">
        <v>187</v>
      </c>
      <c r="D17" s="121" t="str">
        <f>_xll.BDP(C17,$D$3)</f>
        <v>EUR</v>
      </c>
      <c r="E17" s="121" t="s">
        <v>408</v>
      </c>
      <c r="F17" s="122">
        <f>_xll.BDP(C17,$F$3)</f>
        <v>84.97</v>
      </c>
      <c r="G17" s="122">
        <f>_xll.BDP(C17,$G$3)</f>
        <v>83.6</v>
      </c>
      <c r="H17" s="123">
        <f>IF(OR(OR(G17="#N/A N/A",G17="#N/A Real Time"),OR(F17="#N/A N/A",F17="#N/A Real Time")),0,  G17 - F17)</f>
        <v>-1.3700000000000045</v>
      </c>
      <c r="I17" s="124">
        <f>IF(OR(F17=0,F17="#N/A N/A"),0,H17 / F17*100)</f>
        <v>-1.6123337648581906</v>
      </c>
      <c r="J17" s="125">
        <v>7100</v>
      </c>
      <c r="K17" s="121" t="str">
        <f>CONCATENATE(D65,D17, " Curncy")</f>
        <v>GBPEUR Curncy</v>
      </c>
      <c r="L17" s="121">
        <f>IF(D17 = D65,1,_xll.BDP(K17,$L$3))</f>
        <v>1</v>
      </c>
      <c r="M17" s="264">
        <f>IF(D17 = D65,1,_xll.BDP(K17,$M$3)*L17)</f>
        <v>1.1420999999999999</v>
      </c>
      <c r="N17" s="127">
        <f>H17*J17*R17/M17</f>
        <v>-8516.7673583749529</v>
      </c>
      <c r="O17" s="276">
        <f>N17 / U65</f>
        <v>-3.6432346169175959E-5</v>
      </c>
      <c r="P17" s="129">
        <f>IF(J17=0,0,G17*J17*R17/M17)</f>
        <v>519709.30741616327</v>
      </c>
      <c r="Q17" s="286">
        <f>P17 / U65*100</f>
        <v>0.22231709049219706</v>
      </c>
      <c r="R17" s="121">
        <f>IF(EXACT(D17,UPPER(D17)),1,0.01)/T17</f>
        <v>1</v>
      </c>
      <c r="S17" s="121">
        <v>0</v>
      </c>
      <c r="T17" s="121">
        <v>1</v>
      </c>
      <c r="U17" s="121"/>
      <c r="V17" s="131">
        <f>_xll.BDH(C17,$V$3,$D$1,$D$1)</f>
        <v>84.78</v>
      </c>
      <c r="W17" s="131">
        <f>IF(OR(OR(F17="#N/A N/A",F17="#N/A Real Time"),OR(V17="#N/A N/A",V17="#N/A Real Time")),0,  F17 - V17)</f>
        <v>0.18999999999999773</v>
      </c>
      <c r="X17" s="191">
        <f>IF(OR(V17=0,V17="#N/A N/A"),0,W17 / V17*100)</f>
        <v>0.22410945977824689</v>
      </c>
      <c r="Y17" s="133">
        <v>7100</v>
      </c>
      <c r="Z17" s="134">
        <f>IF(D17 = D65,1,_xll.BDP(K17,$Z$3)*L17)</f>
        <v>1.1415999999999999</v>
      </c>
      <c r="AA17" s="301">
        <f>W17*Y17*R17/Z17 / AB65</f>
        <v>5.0693140425588671E-6</v>
      </c>
      <c r="AB17" s="136"/>
    </row>
    <row r="18" spans="1:28" s="118" customFormat="1" ht="12" customHeight="1" x14ac:dyDescent="0.2">
      <c r="A18" s="121"/>
      <c r="B18" s="121">
        <v>24720</v>
      </c>
      <c r="C18" s="121" t="s">
        <v>184</v>
      </c>
      <c r="D18" s="121" t="str">
        <f>_xll.BDP(C18,$D$3)</f>
        <v>EUR</v>
      </c>
      <c r="E18" s="121" t="s">
        <v>405</v>
      </c>
      <c r="F18" s="122">
        <f>_xll.BDP(C18,$F$3)</f>
        <v>24.75</v>
      </c>
      <c r="G18" s="122">
        <f>_xll.BDP(C18,$G$3)</f>
        <v>24.43</v>
      </c>
      <c r="H18" s="123">
        <f>IF(OR(OR(G18="#N/A N/A",G18="#N/A Real Time"),OR(F18="#N/A N/A",F18="#N/A Real Time")),0,  G18 - F18)</f>
        <v>-0.32000000000000028</v>
      </c>
      <c r="I18" s="124">
        <f>IF(OR(F18=0,F18="#N/A N/A"),0,H18 / F18*100)</f>
        <v>-1.2929292929292941</v>
      </c>
      <c r="J18" s="125">
        <v>199982</v>
      </c>
      <c r="K18" s="121" t="str">
        <f>CONCATENATE(D65,D18, " Curncy")</f>
        <v>GBPEUR Curncy</v>
      </c>
      <c r="L18" s="121">
        <f>IF(D18 = D65,1,_xll.BDP(K18,$L$3))</f>
        <v>1</v>
      </c>
      <c r="M18" s="264">
        <f>IF(D18 = D65,1,_xll.BDP(K18,$M$3)*L18)</f>
        <v>1.1420999999999999</v>
      </c>
      <c r="N18" s="127">
        <f>H18*J18*R18/M18</f>
        <v>-56032.081253830715</v>
      </c>
      <c r="O18" s="276">
        <f>N18 / U65</f>
        <v>-2.3968955531133144E-4</v>
      </c>
      <c r="P18" s="129">
        <f>IF(J18=0,0,G18*J18*R18/M18)</f>
        <v>4277699.2032221351</v>
      </c>
      <c r="Q18" s="286">
        <f>P18 / U65*100</f>
        <v>1.8298799488299444</v>
      </c>
      <c r="R18" s="121">
        <f>IF(EXACT(D18,UPPER(D18)),1,0.01)/T18</f>
        <v>1</v>
      </c>
      <c r="S18" s="121">
        <v>0</v>
      </c>
      <c r="T18" s="121">
        <v>1</v>
      </c>
      <c r="U18" s="121"/>
      <c r="V18" s="131">
        <f>_xll.BDH(C18,$V$3,$D$1,$D$1)</f>
        <v>24.35</v>
      </c>
      <c r="W18" s="131">
        <f>IF(OR(OR(F18="#N/A N/A",F18="#N/A Real Time"),OR(V18="#N/A N/A",V18="#N/A Real Time")),0,  F18 - V18)</f>
        <v>0.39999999999999858</v>
      </c>
      <c r="X18" s="191">
        <f>IF(OR(V18=0,V18="#N/A N/A"),0,W18 / V18*100)</f>
        <v>1.6427104722792549</v>
      </c>
      <c r="Y18" s="133">
        <v>199982</v>
      </c>
      <c r="Z18" s="134">
        <f>IF(D18 = D65,1,_xll.BDP(K18,$Z$3)*L18)</f>
        <v>1.1415999999999999</v>
      </c>
      <c r="AA18" s="301">
        <f>W18*Y18*R18/Z18 / AB65</f>
        <v>3.0059942501379274E-4</v>
      </c>
      <c r="AB18" s="136"/>
    </row>
    <row r="19" spans="1:28" s="118" customFormat="1" ht="12" customHeight="1" x14ac:dyDescent="0.2">
      <c r="A19" s="103" t="s">
        <v>1515</v>
      </c>
      <c r="B19" s="103"/>
      <c r="C19" s="103"/>
      <c r="D19" s="103"/>
      <c r="E19" s="103" t="s">
        <v>181</v>
      </c>
      <c r="F19" s="137"/>
      <c r="G19" s="137"/>
      <c r="H19" s="138"/>
      <c r="I19" s="139"/>
      <c r="J19" s="140"/>
      <c r="K19" s="103"/>
      <c r="L19" s="103"/>
      <c r="M19" s="265"/>
      <c r="N19" s="172">
        <f xml:space="preserve"> SUM(N16:N18)</f>
        <v>-64548.848612205664</v>
      </c>
      <c r="O19" s="277">
        <f xml:space="preserve"> SUM(O16:O18)</f>
        <v>-2.7612190148050737E-4</v>
      </c>
      <c r="P19" s="142">
        <f xml:space="preserve"> SUM(P16:P18)</f>
        <v>4797408.5106382985</v>
      </c>
      <c r="Q19" s="287">
        <f xml:space="preserve"> SUM(Q16:Q18)</f>
        <v>2.0521970393221416</v>
      </c>
      <c r="R19" s="103"/>
      <c r="S19" s="103"/>
      <c r="T19" s="103"/>
      <c r="U19" s="103"/>
      <c r="V19" s="145"/>
      <c r="W19" s="145"/>
      <c r="X19" s="192"/>
      <c r="Y19" s="146"/>
      <c r="Z19" s="147"/>
      <c r="AA19" s="302">
        <f xml:space="preserve"> SUM(AA16:AA18)</f>
        <v>3.0566873905635159E-4</v>
      </c>
      <c r="AB19" s="185"/>
    </row>
    <row r="20" spans="1:28" s="118" customFormat="1" ht="12" customHeight="1" x14ac:dyDescent="0.2">
      <c r="A20" s="121"/>
      <c r="B20" s="121"/>
      <c r="C20" s="121"/>
      <c r="D20" s="121"/>
      <c r="E20" s="121"/>
      <c r="F20" s="122"/>
      <c r="G20" s="122"/>
      <c r="H20" s="123"/>
      <c r="I20" s="124"/>
      <c r="J20" s="125"/>
      <c r="K20" s="121"/>
      <c r="L20" s="121"/>
      <c r="M20" s="264"/>
      <c r="N20" s="127"/>
      <c r="O20" s="276"/>
      <c r="P20" s="129"/>
      <c r="Q20" s="286"/>
      <c r="R20" s="121"/>
      <c r="S20" s="121"/>
      <c r="T20" s="121"/>
      <c r="U20" s="121"/>
      <c r="V20" s="131"/>
      <c r="W20" s="131"/>
      <c r="X20" s="132"/>
      <c r="Y20" s="133"/>
      <c r="Z20" s="134"/>
      <c r="AA20" s="301"/>
      <c r="AB20" s="136"/>
    </row>
    <row r="21" spans="1:28" s="118" customFormat="1" ht="12" customHeight="1" x14ac:dyDescent="0.2">
      <c r="A21" s="121"/>
      <c r="B21" s="121">
        <v>25511</v>
      </c>
      <c r="C21" s="121" t="s">
        <v>461</v>
      </c>
      <c r="D21" s="121" t="str">
        <f>_xll.BDP(C21,$D$3)</f>
        <v>JPY</v>
      </c>
      <c r="E21" s="121" t="s">
        <v>462</v>
      </c>
      <c r="F21" s="122">
        <f>_xll.BDP(C21,$F$3)</f>
        <v>637.79999999999995</v>
      </c>
      <c r="G21" s="122">
        <f>_xll.BDP(C21,$G$3)</f>
        <v>625.20000000000005</v>
      </c>
      <c r="H21" s="123">
        <f t="shared" ref="H21:H28" si="0">IF(OR(OR(G21="#N/A N/A",G21="#N/A Real Time"),OR(F21="#N/A N/A",F21="#N/A Real Time")),0,  G21 - F21)</f>
        <v>-12.599999999999909</v>
      </c>
      <c r="I21" s="124">
        <f t="shared" ref="I21:I28" si="1">IF(OR(F21=0,F21="#N/A N/A"),0,H21 / F21*100)</f>
        <v>-1.9755409219190827</v>
      </c>
      <c r="J21" s="125">
        <v>534000</v>
      </c>
      <c r="K21" s="121" t="str">
        <f>CONCATENATE(D65,D21, " Curncy")</f>
        <v>GBPJPY Curncy</v>
      </c>
      <c r="L21" s="121">
        <f>IF(D21 = D65,1,_xll.BDP(K21,$L$3))</f>
        <v>1</v>
      </c>
      <c r="M21" s="264">
        <f>IF(D21 = D65,1,_xll.BDP(K21,$M$3)*L21)</f>
        <v>149.43799999999999</v>
      </c>
      <c r="N21" s="127">
        <f t="shared" ref="N21:N28" si="2">H21*J21*R21/M21</f>
        <v>-45024.692514621129</v>
      </c>
      <c r="O21" s="276">
        <f>N21 / U65</f>
        <v>-1.9260302821825245E-4</v>
      </c>
      <c r="P21" s="129">
        <f t="shared" ref="P21:P28" si="3">IF(J21=0,0,G21*J21*R21/M21)</f>
        <v>2234082.3619159786</v>
      </c>
      <c r="Q21" s="286">
        <f>P21 / U65*100</f>
        <v>0.95567788287343092</v>
      </c>
      <c r="R21" s="121">
        <f t="shared" ref="R21:R28" si="4">IF(EXACT(D21,UPPER(D21)),1,0.01)/T21</f>
        <v>1</v>
      </c>
      <c r="S21" s="121">
        <v>0</v>
      </c>
      <c r="T21" s="121">
        <v>1</v>
      </c>
      <c r="U21" s="121"/>
      <c r="V21" s="131">
        <f>_xll.BDH(C21,$V$3,$D$1,$D$1)</f>
        <v>650.70000000000005</v>
      </c>
      <c r="W21" s="131">
        <f t="shared" ref="W21:W28" si="5">IF(OR(OR(F21="#N/A N/A",F21="#N/A Real Time"),OR(V21="#N/A N/A",V21="#N/A Real Time")),0,  F21 - V21)</f>
        <v>-12.900000000000091</v>
      </c>
      <c r="X21" s="191">
        <f t="shared" ref="X21:X28" si="6">IF(OR(V21=0,V21="#N/A N/A"),0,W21 / V21*100)</f>
        <v>-1.9824804057169341</v>
      </c>
      <c r="Y21" s="133">
        <v>534000</v>
      </c>
      <c r="Z21" s="134">
        <f>IF(D21 = D65,1,_xll.BDP(K21,$Z$3)*L21)</f>
        <v>148.78899999999999</v>
      </c>
      <c r="AA21" s="301">
        <f>W21*Y21*R21/Z21 / AB65</f>
        <v>-1.9861468201993473E-4</v>
      </c>
      <c r="AB21" s="136"/>
    </row>
    <row r="22" spans="1:28" s="118" customFormat="1" ht="12" customHeight="1" x14ac:dyDescent="0.2">
      <c r="A22" s="121"/>
      <c r="B22" s="121">
        <v>27628</v>
      </c>
      <c r="C22" s="121" t="s">
        <v>848</v>
      </c>
      <c r="D22" s="121" t="str">
        <f>_xll.BDP(C22,$D$3)</f>
        <v>JPY</v>
      </c>
      <c r="E22" s="121" t="s">
        <v>895</v>
      </c>
      <c r="F22" s="122">
        <f>_xll.BDP(C22,$F$3)</f>
        <v>886</v>
      </c>
      <c r="G22" s="122">
        <f>_xll.BDP(C22,$G$3)</f>
        <v>887</v>
      </c>
      <c r="H22" s="123">
        <f t="shared" si="0"/>
        <v>1</v>
      </c>
      <c r="I22" s="124">
        <f t="shared" si="1"/>
        <v>0.11286681715575619</v>
      </c>
      <c r="J22" s="125">
        <v>397600</v>
      </c>
      <c r="K22" s="121" t="str">
        <f>CONCATENATE(D65,D22, " Curncy")</f>
        <v>GBPJPY Curncy</v>
      </c>
      <c r="L22" s="121">
        <f>IF(D22 = D65,1,_xll.BDP(K22,$L$3))</f>
        <v>1</v>
      </c>
      <c r="M22" s="264">
        <f>IF(D22 = D65,1,_xll.BDP(K22,$M$3)*L22)</f>
        <v>149.43799999999999</v>
      </c>
      <c r="N22" s="127">
        <f t="shared" si="2"/>
        <v>2660.6351798070104</v>
      </c>
      <c r="O22" s="276">
        <f>N22 / U65</f>
        <v>1.1381452354137348E-5</v>
      </c>
      <c r="P22" s="129">
        <f t="shared" si="3"/>
        <v>2359983.4044888183</v>
      </c>
      <c r="Q22" s="286">
        <f>P22 / U65*100</f>
        <v>1.0095348238119826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854</v>
      </c>
      <c r="W22" s="131">
        <f t="shared" si="5"/>
        <v>32</v>
      </c>
      <c r="X22" s="191">
        <f t="shared" si="6"/>
        <v>3.7470725995316161</v>
      </c>
      <c r="Y22" s="133">
        <v>251400</v>
      </c>
      <c r="Z22" s="134">
        <f>IF(D22 = D65,1,_xll.BDP(K22,$Z$3)*L22)</f>
        <v>148.78899999999999</v>
      </c>
      <c r="AA22" s="301">
        <f>W22*Y22*R22/Z22 / AB65</f>
        <v>2.3195067124146554E-4</v>
      </c>
      <c r="AB22" s="136"/>
    </row>
    <row r="23" spans="1:28" s="118" customFormat="1" ht="12" customHeight="1" x14ac:dyDescent="0.2">
      <c r="A23" s="121"/>
      <c r="B23" s="121">
        <v>122</v>
      </c>
      <c r="C23" s="121" t="s">
        <v>164</v>
      </c>
      <c r="D23" s="121" t="str">
        <f>_xll.BDP(C23,$D$3)</f>
        <v>JPY</v>
      </c>
      <c r="E23" s="121" t="s">
        <v>394</v>
      </c>
      <c r="F23" s="122">
        <f>_xll.BDP(C23,$F$3)</f>
        <v>691.4</v>
      </c>
      <c r="G23" s="122">
        <f>_xll.BDP(C23,$G$3)</f>
        <v>694.4</v>
      </c>
      <c r="H23" s="123">
        <f t="shared" si="0"/>
        <v>3</v>
      </c>
      <c r="I23" s="124">
        <f t="shared" si="1"/>
        <v>0.43390222736476719</v>
      </c>
      <c r="J23" s="125">
        <v>315300</v>
      </c>
      <c r="K23" s="121" t="str">
        <f>CONCATENATE(D65,D23, " Curncy")</f>
        <v>GBPJPY Curncy</v>
      </c>
      <c r="L23" s="121">
        <f>IF(D23 = D65,1,_xll.BDP(K23,$L$3))</f>
        <v>1</v>
      </c>
      <c r="M23" s="264">
        <f>IF(D23 = D65,1,_xll.BDP(K23,$M$3)*L23)</f>
        <v>149.43799999999999</v>
      </c>
      <c r="N23" s="127">
        <f t="shared" si="2"/>
        <v>6329.7153334493241</v>
      </c>
      <c r="O23" s="276">
        <f>N23 / U65</f>
        <v>2.7076749954171321E-5</v>
      </c>
      <c r="P23" s="129">
        <f t="shared" si="3"/>
        <v>1465118.1091824034</v>
      </c>
      <c r="Q23" s="286">
        <f>P23 / U65*100</f>
        <v>0.62673650560588545</v>
      </c>
      <c r="R23" s="121">
        <f t="shared" si="4"/>
        <v>1</v>
      </c>
      <c r="S23" s="121">
        <v>0</v>
      </c>
      <c r="T23" s="121">
        <v>1</v>
      </c>
      <c r="U23" s="121"/>
      <c r="V23" s="131">
        <f>_xll.BDH(C23,$V$3,$D$1,$D$1)</f>
        <v>710.3</v>
      </c>
      <c r="W23" s="131">
        <f t="shared" si="5"/>
        <v>-18.899999999999977</v>
      </c>
      <c r="X23" s="191">
        <f t="shared" si="6"/>
        <v>-2.6608475292130054</v>
      </c>
      <c r="Y23" s="133">
        <v>315300</v>
      </c>
      <c r="Z23" s="134">
        <f>IF(D23 = D65,1,_xll.BDP(K23,$Z$3)*L23)</f>
        <v>148.78899999999999</v>
      </c>
      <c r="AA23" s="301">
        <f>W23*Y23*R23/Z23 / AB65</f>
        <v>-1.7181700993710257E-4</v>
      </c>
      <c r="AB23" s="136"/>
    </row>
    <row r="24" spans="1:28" s="118" customFormat="1" ht="12" customHeight="1" x14ac:dyDescent="0.2">
      <c r="A24" s="121"/>
      <c r="B24" s="121">
        <v>18458</v>
      </c>
      <c r="C24" s="121" t="s">
        <v>21</v>
      </c>
      <c r="D24" s="121" t="str">
        <f>_xll.BDP(C24,$D$3)</f>
        <v>JPY</v>
      </c>
      <c r="E24" s="121" t="s">
        <v>320</v>
      </c>
      <c r="F24" s="122">
        <f>_xll.BDP(C24,$F$3)</f>
        <v>1858.5</v>
      </c>
      <c r="G24" s="122">
        <f>_xll.BDP(C24,$G$3)</f>
        <v>1834.5</v>
      </c>
      <c r="H24" s="123">
        <f t="shared" si="0"/>
        <v>-24</v>
      </c>
      <c r="I24" s="124">
        <f t="shared" si="1"/>
        <v>-1.2913640032284099</v>
      </c>
      <c r="J24" s="125">
        <v>150700</v>
      </c>
      <c r="K24" s="121" t="str">
        <f>CONCATENATE(D65,D24, " Curncy")</f>
        <v>GBPJPY Curncy</v>
      </c>
      <c r="L24" s="121">
        <f>IF(D24 = D65,1,_xll.BDP(K24,$L$3))</f>
        <v>1</v>
      </c>
      <c r="M24" s="264">
        <f>IF(D24 = D65,1,_xll.BDP(K24,$M$3)*L24)</f>
        <v>149.43799999999999</v>
      </c>
      <c r="N24" s="127">
        <f t="shared" si="2"/>
        <v>-24202.679372047271</v>
      </c>
      <c r="O24" s="276">
        <f>N24 / U65</f>
        <v>-1.03532285901519E-4</v>
      </c>
      <c r="P24" s="129">
        <f t="shared" si="3"/>
        <v>1849992.3045008634</v>
      </c>
      <c r="Q24" s="286">
        <f>P24 / U65*100</f>
        <v>0.79137491035973595</v>
      </c>
      <c r="R24" s="121">
        <f t="shared" si="4"/>
        <v>1</v>
      </c>
      <c r="S24" s="121">
        <v>0</v>
      </c>
      <c r="T24" s="121">
        <v>1</v>
      </c>
      <c r="U24" s="121"/>
      <c r="V24" s="131">
        <f>_xll.BDH(C24,$V$3,$D$1,$D$1)</f>
        <v>1892.5</v>
      </c>
      <c r="W24" s="131">
        <f t="shared" si="5"/>
        <v>-34</v>
      </c>
      <c r="X24" s="191">
        <f t="shared" si="6"/>
        <v>-1.7965653896961691</v>
      </c>
      <c r="Y24" s="133">
        <v>150700</v>
      </c>
      <c r="Z24" s="134">
        <f>IF(D24 = D65,1,_xll.BDP(K24,$Z$3)*L24)</f>
        <v>148.78899999999999</v>
      </c>
      <c r="AA24" s="301">
        <f>W24*Y24*R24/Z24 / AB65</f>
        <v>-1.4773131082277015E-4</v>
      </c>
      <c r="AB24" s="136"/>
    </row>
    <row r="25" spans="1:28" s="118" customFormat="1" ht="12" customHeight="1" x14ac:dyDescent="0.2">
      <c r="A25" s="121"/>
      <c r="B25" s="121">
        <v>22749</v>
      </c>
      <c r="C25" s="121" t="s">
        <v>161</v>
      </c>
      <c r="D25" s="121" t="str">
        <f>_xll.BDP(C25,$D$3)</f>
        <v>JPY</v>
      </c>
      <c r="E25" s="121" t="s">
        <v>392</v>
      </c>
      <c r="F25" s="122">
        <f>_xll.BDP(C25,$F$3)</f>
        <v>6844</v>
      </c>
      <c r="G25" s="122">
        <f>_xll.BDP(C25,$G$3)</f>
        <v>7002</v>
      </c>
      <c r="H25" s="123">
        <f t="shared" si="0"/>
        <v>158</v>
      </c>
      <c r="I25" s="124">
        <f t="shared" si="1"/>
        <v>2.3085914669783754</v>
      </c>
      <c r="J25" s="125">
        <v>396735</v>
      </c>
      <c r="K25" s="121" t="str">
        <f>CONCATENATE(D65,D25, " Curncy")</f>
        <v>GBPJPY Curncy</v>
      </c>
      <c r="L25" s="121">
        <f>IF(D25 = D65,1,_xll.BDP(K25,$L$3))</f>
        <v>1</v>
      </c>
      <c r="M25" s="264">
        <f>IF(D25 = D65,1,_xll.BDP(K25,$M$3)*L25)</f>
        <v>149.43799999999999</v>
      </c>
      <c r="N25" s="127">
        <f t="shared" si="2"/>
        <v>419465.79852514091</v>
      </c>
      <c r="O25" s="276">
        <f>N25 / U65</f>
        <v>1.7943572408338822E-3</v>
      </c>
      <c r="P25" s="129">
        <f t="shared" si="3"/>
        <v>18589237.476411622</v>
      </c>
      <c r="Q25" s="286">
        <f>P25 / U65*100</f>
        <v>7.9519553166574939</v>
      </c>
      <c r="R25" s="121">
        <f t="shared" si="4"/>
        <v>1</v>
      </c>
      <c r="S25" s="121">
        <v>0</v>
      </c>
      <c r="T25" s="121">
        <v>1</v>
      </c>
      <c r="U25" s="121"/>
      <c r="V25" s="131">
        <f>_xll.BDH(C25,$V$3,$D$1,$D$1)</f>
        <v>6542</v>
      </c>
      <c r="W25" s="131">
        <f t="shared" si="5"/>
        <v>302</v>
      </c>
      <c r="X25" s="191">
        <f t="shared" si="6"/>
        <v>4.6163252827881385</v>
      </c>
      <c r="Y25" s="133">
        <v>396735</v>
      </c>
      <c r="Z25" s="134">
        <f>IF(D25 = D65,1,_xll.BDP(K25,$Z$3)*L25)</f>
        <v>148.78899999999999</v>
      </c>
      <c r="AA25" s="301">
        <f>W25*Y25*R25/Z25 / AB65</f>
        <v>3.4545210279441148E-3</v>
      </c>
      <c r="AB25" s="136"/>
    </row>
    <row r="26" spans="1:28" s="118" customFormat="1" ht="12" customHeight="1" x14ac:dyDescent="0.2">
      <c r="A26" s="121"/>
      <c r="B26" s="121">
        <v>21029</v>
      </c>
      <c r="C26" s="121" t="s">
        <v>865</v>
      </c>
      <c r="D26" s="121" t="str">
        <f>_xll.BDP(C26,$D$3)</f>
        <v>JPY</v>
      </c>
      <c r="E26" s="121" t="s">
        <v>910</v>
      </c>
      <c r="F26" s="122">
        <f>_xll.BDP(C26,$F$3)</f>
        <v>5190</v>
      </c>
      <c r="G26" s="122">
        <f>_xll.BDP(C26,$G$3)</f>
        <v>5180</v>
      </c>
      <c r="H26" s="123">
        <f t="shared" si="0"/>
        <v>-10</v>
      </c>
      <c r="I26" s="124">
        <f t="shared" si="1"/>
        <v>-0.19267822736030829</v>
      </c>
      <c r="J26" s="125">
        <v>28036</v>
      </c>
      <c r="K26" s="121" t="str">
        <f>CONCATENATE(D65,D26, " Curncy")</f>
        <v>GBPJPY Curncy</v>
      </c>
      <c r="L26" s="121">
        <f>IF(D26 = D65,1,_xll.BDP(K26,$L$3))</f>
        <v>1</v>
      </c>
      <c r="M26" s="264">
        <f>IF(D26 = D65,1,_xll.BDP(K26,$M$3)*L26)</f>
        <v>149.43799999999999</v>
      </c>
      <c r="N26" s="127">
        <f t="shared" si="2"/>
        <v>-1876.0957721596917</v>
      </c>
      <c r="O26" s="276">
        <f>N26 / U65</f>
        <v>-8.0254124295924211E-6</v>
      </c>
      <c r="P26" s="129">
        <f t="shared" si="3"/>
        <v>971817.60997872031</v>
      </c>
      <c r="Q26" s="286">
        <f>P26 / U65*100</f>
        <v>0.41571636385288741</v>
      </c>
      <c r="R26" s="121">
        <f t="shared" si="4"/>
        <v>1</v>
      </c>
      <c r="S26" s="121">
        <v>0</v>
      </c>
      <c r="T26" s="121">
        <v>1</v>
      </c>
      <c r="U26" s="121"/>
      <c r="V26" s="131">
        <f>_xll.BDH(C26,$V$3,$D$1,$D$1)</f>
        <v>5070</v>
      </c>
      <c r="W26" s="131">
        <f t="shared" si="5"/>
        <v>120</v>
      </c>
      <c r="X26" s="191">
        <f t="shared" si="6"/>
        <v>2.3668639053254439</v>
      </c>
      <c r="Y26" s="133">
        <v>28036</v>
      </c>
      <c r="Z26" s="134">
        <f>IF(D26 = D65,1,_xll.BDP(K26,$Z$3)*L26)</f>
        <v>148.78899999999999</v>
      </c>
      <c r="AA26" s="301">
        <f>W26*Y26*R26/Z26 / AB65</f>
        <v>9.700132784793748E-5</v>
      </c>
      <c r="AB26" s="136"/>
    </row>
    <row r="27" spans="1:28" s="118" customFormat="1" ht="12" customHeight="1" x14ac:dyDescent="0.2">
      <c r="A27" s="121"/>
      <c r="B27" s="121">
        <v>23220</v>
      </c>
      <c r="C27" s="121" t="s">
        <v>160</v>
      </c>
      <c r="D27" s="121" t="str">
        <f>_xll.BDP(C27,$D$3)</f>
        <v>JPY</v>
      </c>
      <c r="E27" s="121" t="s">
        <v>315</v>
      </c>
      <c r="F27" s="122">
        <f>_xll.BDP(C27,$F$3)</f>
        <v>4815</v>
      </c>
      <c r="G27" s="122">
        <f>_xll.BDP(C27,$G$3)</f>
        <v>4750</v>
      </c>
      <c r="H27" s="123">
        <f t="shared" si="0"/>
        <v>-65</v>
      </c>
      <c r="I27" s="124">
        <f t="shared" si="1"/>
        <v>-1.3499480789200415</v>
      </c>
      <c r="J27" s="125">
        <v>174600</v>
      </c>
      <c r="K27" s="121" t="str">
        <f>CONCATENATE(D65,D27, " Curncy")</f>
        <v>GBPJPY Curncy</v>
      </c>
      <c r="L27" s="121">
        <f>IF(D27 = D65,1,_xll.BDP(K27,$L$3))</f>
        <v>1</v>
      </c>
      <c r="M27" s="264">
        <f>IF(D27 = D65,1,_xll.BDP(K27,$M$3)*L27)</f>
        <v>149.43799999999999</v>
      </c>
      <c r="N27" s="127">
        <f t="shared" si="2"/>
        <v>-75944.538872308258</v>
      </c>
      <c r="O27" s="276">
        <f>N27 / U65</f>
        <v>-3.2486947376032387E-4</v>
      </c>
      <c r="P27" s="129">
        <f t="shared" si="3"/>
        <v>5549793.2252840651</v>
      </c>
      <c r="Q27" s="286">
        <f>P27 / U65*100</f>
        <v>2.3740461544023668</v>
      </c>
      <c r="R27" s="121">
        <f t="shared" si="4"/>
        <v>1</v>
      </c>
      <c r="S27" s="121">
        <v>0</v>
      </c>
      <c r="T27" s="121">
        <v>1</v>
      </c>
      <c r="U27" s="121"/>
      <c r="V27" s="131">
        <f>_xll.BDH(C27,$V$3,$D$1,$D$1)</f>
        <v>4860</v>
      </c>
      <c r="W27" s="131">
        <f t="shared" si="5"/>
        <v>-45</v>
      </c>
      <c r="X27" s="191">
        <f t="shared" si="6"/>
        <v>-0.92592592592592582</v>
      </c>
      <c r="Y27" s="133">
        <v>174600</v>
      </c>
      <c r="Z27" s="134">
        <f>IF(D27 = D65,1,_xll.BDP(K27,$Z$3)*L27)</f>
        <v>148.78899999999999</v>
      </c>
      <c r="AA27" s="301">
        <f>W27*Y27*R27/Z27 / AB65</f>
        <v>-2.2653595166370759E-4</v>
      </c>
      <c r="AB27" s="136"/>
    </row>
    <row r="28" spans="1:28" s="118" customFormat="1" ht="12" customHeight="1" x14ac:dyDescent="0.2">
      <c r="A28" s="121"/>
      <c r="B28" s="121">
        <v>773</v>
      </c>
      <c r="C28" s="121" t="s">
        <v>159</v>
      </c>
      <c r="D28" s="121" t="str">
        <f>_xll.BDP(C28,$D$3)</f>
        <v>JPY</v>
      </c>
      <c r="E28" s="121" t="s">
        <v>391</v>
      </c>
      <c r="F28" s="122">
        <f>_xll.BDP(C28,$F$3)</f>
        <v>4415</v>
      </c>
      <c r="G28" s="122">
        <f>_xll.BDP(C28,$G$3)</f>
        <v>4410</v>
      </c>
      <c r="H28" s="123">
        <f t="shared" si="0"/>
        <v>-5</v>
      </c>
      <c r="I28" s="124">
        <f t="shared" si="1"/>
        <v>-0.11325028312570783</v>
      </c>
      <c r="J28" s="125">
        <v>41100</v>
      </c>
      <c r="K28" s="121" t="str">
        <f>CONCATENATE(D65,D28, " Curncy")</f>
        <v>GBPJPY Curncy</v>
      </c>
      <c r="L28" s="121">
        <f>IF(D28 = D65,1,_xll.BDP(K28,$L$3))</f>
        <v>1</v>
      </c>
      <c r="M28" s="264">
        <f>IF(D28 = D65,1,_xll.BDP(K28,$M$3)*L28)</f>
        <v>149.43799999999999</v>
      </c>
      <c r="N28" s="127">
        <f t="shared" si="2"/>
        <v>-1375.1522370481405</v>
      </c>
      <c r="O28" s="276">
        <f>N28 / U65</f>
        <v>-5.8825162444044896E-6</v>
      </c>
      <c r="P28" s="129">
        <f t="shared" si="3"/>
        <v>1212884.27307646</v>
      </c>
      <c r="Q28" s="286">
        <f>P28 / U65*100</f>
        <v>0.51883793275647605</v>
      </c>
      <c r="R28" s="121">
        <f t="shared" si="4"/>
        <v>1</v>
      </c>
      <c r="S28" s="121">
        <v>0</v>
      </c>
      <c r="T28" s="121">
        <v>1</v>
      </c>
      <c r="U28" s="121"/>
      <c r="V28" s="131">
        <f>_xll.BDH(C28,$V$3,$D$1,$D$1)</f>
        <v>4543</v>
      </c>
      <c r="W28" s="131">
        <f t="shared" si="5"/>
        <v>-128</v>
      </c>
      <c r="X28" s="191">
        <f t="shared" si="6"/>
        <v>-2.8175214615892581</v>
      </c>
      <c r="Y28" s="133">
        <v>41100</v>
      </c>
      <c r="Z28" s="134">
        <f>IF(D28 = D65,1,_xll.BDP(K28,$Z$3)*L28)</f>
        <v>148.78899999999999</v>
      </c>
      <c r="AA28" s="301">
        <f>W28*Y28*R28/Z28 / AB65</f>
        <v>-1.5168134587150732E-4</v>
      </c>
      <c r="AB28" s="136"/>
    </row>
    <row r="29" spans="1:28" s="118" customFormat="1" ht="12" customHeight="1" x14ac:dyDescent="0.2">
      <c r="A29" s="103" t="s">
        <v>1516</v>
      </c>
      <c r="B29" s="103"/>
      <c r="C29" s="103"/>
      <c r="D29" s="103"/>
      <c r="E29" s="103" t="s">
        <v>22</v>
      </c>
      <c r="F29" s="137"/>
      <c r="G29" s="137"/>
      <c r="H29" s="138"/>
      <c r="I29" s="139"/>
      <c r="J29" s="140"/>
      <c r="K29" s="103"/>
      <c r="L29" s="103"/>
      <c r="M29" s="265"/>
      <c r="N29" s="172">
        <f xml:space="preserve"> SUM(N20:N28)</f>
        <v>280032.99027021276</v>
      </c>
      <c r="O29" s="277">
        <f xml:space="preserve"> SUM(O20:O28)</f>
        <v>1.1979027265880985E-3</v>
      </c>
      <c r="P29" s="142">
        <f xml:space="preserve"> SUM(P20:P28)</f>
        <v>34232908.764838934</v>
      </c>
      <c r="Q29" s="287">
        <f xml:space="preserve"> SUM(Q20:Q28)</f>
        <v>14.643879890320258</v>
      </c>
      <c r="R29" s="103"/>
      <c r="S29" s="103"/>
      <c r="T29" s="103"/>
      <c r="U29" s="103"/>
      <c r="V29" s="145"/>
      <c r="W29" s="145"/>
      <c r="X29" s="192"/>
      <c r="Y29" s="146"/>
      <c r="Z29" s="147"/>
      <c r="AA29" s="302">
        <f xml:space="preserve"> SUM(AA20:AA28)</f>
        <v>2.8870927267184952E-3</v>
      </c>
      <c r="AB29" s="185"/>
    </row>
    <row r="30" spans="1:28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21"/>
      <c r="S30" s="121"/>
      <c r="T30" s="121"/>
      <c r="U30" s="121"/>
      <c r="V30" s="131"/>
      <c r="W30" s="131"/>
      <c r="X30" s="132"/>
      <c r="Y30" s="133"/>
      <c r="Z30" s="134"/>
      <c r="AA30" s="301"/>
      <c r="AB30" s="136"/>
    </row>
    <row r="31" spans="1:28" s="118" customFormat="1" ht="12" customHeight="1" x14ac:dyDescent="0.2">
      <c r="A31" s="121"/>
      <c r="B31" s="121">
        <v>24498</v>
      </c>
      <c r="C31" s="121" t="s">
        <v>153</v>
      </c>
      <c r="D31" s="121" t="str">
        <f>_xll.BDP(C31,$D$3)</f>
        <v>NOK</v>
      </c>
      <c r="E31" s="121" t="s">
        <v>347</v>
      </c>
      <c r="F31" s="122">
        <f>_xll.BDP(C31,$F$3)</f>
        <v>212.2</v>
      </c>
      <c r="G31" s="122">
        <f>_xll.BDP(C31,$G$3)</f>
        <v>211.6</v>
      </c>
      <c r="H31" s="123">
        <f>IF(OR(OR(G31="#N/A N/A",G31="#N/A Real Time"),OR(F31="#N/A N/A",F31="#N/A Real Time")),0,  G31 - F31)</f>
        <v>-0.59999999999999432</v>
      </c>
      <c r="I31" s="124">
        <f>IF(OR(F31=0,F31="#N/A N/A"),0,H31 / F31*100)</f>
        <v>-0.28275212064090216</v>
      </c>
      <c r="J31" s="125">
        <v>550054</v>
      </c>
      <c r="K31" s="121" t="str">
        <f>CONCATENATE(D65,D31, " Curncy")</f>
        <v>GBPNOK Curncy</v>
      </c>
      <c r="L31" s="121">
        <f>IF(D31 = D65,1,_xll.BDP(K31,$L$3))</f>
        <v>1</v>
      </c>
      <c r="M31" s="264">
        <f>IF(D31 = D65,1,_xll.BDP(K31,$M$3)*L31)</f>
        <v>11.0555</v>
      </c>
      <c r="N31" s="127">
        <f>H31*J31*R31/M31</f>
        <v>-29852.326896114773</v>
      </c>
      <c r="O31" s="276">
        <f>N31 / U65</f>
        <v>-1.2769989617776454E-4</v>
      </c>
      <c r="P31" s="129">
        <f>IF(J31=0,0,G31*J31*R31/M31)</f>
        <v>10527920.618696576</v>
      </c>
      <c r="Q31" s="286">
        <f>P31 / U65*100</f>
        <v>4.5035496718692052</v>
      </c>
      <c r="R31" s="121">
        <f>IF(EXACT(D31,UPPER(D31)),1,0.01)/T31</f>
        <v>1</v>
      </c>
      <c r="S31" s="121">
        <v>0</v>
      </c>
      <c r="T31" s="121">
        <v>1</v>
      </c>
      <c r="U31" s="121"/>
      <c r="V31" s="131">
        <f>_xll.BDH(C31,$V$3,$D$1,$D$1)</f>
        <v>215.4</v>
      </c>
      <c r="W31" s="131">
        <f>IF(OR(OR(F31="#N/A N/A",F31="#N/A Real Time"),OR(V31="#N/A N/A",V31="#N/A Real Time")),0,  F31 - V31)</f>
        <v>-3.2000000000000171</v>
      </c>
      <c r="X31" s="191">
        <f>IF(OR(V31=0,V31="#N/A N/A"),0,W31 / V31*100)</f>
        <v>-1.4856081708449476</v>
      </c>
      <c r="Y31" s="133">
        <v>550054</v>
      </c>
      <c r="Z31" s="134">
        <f>IF(D31 = D65,1,_xll.BDP(K31,$Z$3)*L31)</f>
        <v>11.067399999999999</v>
      </c>
      <c r="AA31" s="301">
        <f>W31*Y31*R31/Z31 / AB65</f>
        <v>-6.8227727444547851E-4</v>
      </c>
      <c r="AB31" s="136"/>
    </row>
    <row r="32" spans="1:28" s="118" customFormat="1" ht="12" customHeight="1" x14ac:dyDescent="0.2">
      <c r="A32" s="103" t="s">
        <v>1517</v>
      </c>
      <c r="B32" s="103"/>
      <c r="C32" s="103"/>
      <c r="D32" s="103"/>
      <c r="E32" s="103" t="s">
        <v>146</v>
      </c>
      <c r="F32" s="137"/>
      <c r="G32" s="137"/>
      <c r="H32" s="138"/>
      <c r="I32" s="139"/>
      <c r="J32" s="140"/>
      <c r="K32" s="103"/>
      <c r="L32" s="103"/>
      <c r="M32" s="265"/>
      <c r="N32" s="172">
        <f xml:space="preserve"> SUM(N30:N31)</f>
        <v>-29852.326896114773</v>
      </c>
      <c r="O32" s="277">
        <f xml:space="preserve"> SUM(O30:O31)</f>
        <v>-1.2769989617776454E-4</v>
      </c>
      <c r="P32" s="142">
        <f xml:space="preserve"> SUM(P30:P31)</f>
        <v>10527920.618696576</v>
      </c>
      <c r="Q32" s="287">
        <f xml:space="preserve"> SUM(Q30:Q31)</f>
        <v>4.5035496718692052</v>
      </c>
      <c r="R32" s="103"/>
      <c r="S32" s="103"/>
      <c r="T32" s="103"/>
      <c r="U32" s="103"/>
      <c r="V32" s="145"/>
      <c r="W32" s="145"/>
      <c r="X32" s="192"/>
      <c r="Y32" s="146"/>
      <c r="Z32" s="147"/>
      <c r="AA32" s="302">
        <f xml:space="preserve"> SUM(AA30:AA31)</f>
        <v>-6.8227727444547851E-4</v>
      </c>
      <c r="AB32" s="185"/>
    </row>
    <row r="33" spans="1:28" s="118" customFormat="1" ht="12" customHeight="1" x14ac:dyDescent="0.2">
      <c r="A33" s="121"/>
      <c r="B33" s="121"/>
      <c r="C33" s="121"/>
      <c r="D33" s="121"/>
      <c r="E33" s="121"/>
      <c r="F33" s="122"/>
      <c r="G33" s="122"/>
      <c r="H33" s="123"/>
      <c r="I33" s="124"/>
      <c r="J33" s="125"/>
      <c r="K33" s="121"/>
      <c r="L33" s="121"/>
      <c r="M33" s="264"/>
      <c r="N33" s="127"/>
      <c r="O33" s="276"/>
      <c r="P33" s="129"/>
      <c r="Q33" s="286"/>
      <c r="R33" s="121"/>
      <c r="S33" s="121"/>
      <c r="T33" s="121"/>
      <c r="U33" s="121"/>
      <c r="V33" s="131"/>
      <c r="W33" s="131"/>
      <c r="X33" s="132"/>
      <c r="Y33" s="133"/>
      <c r="Z33" s="134"/>
      <c r="AA33" s="301"/>
      <c r="AB33" s="136"/>
    </row>
    <row r="34" spans="1:28" s="118" customFormat="1" ht="12" customHeight="1" x14ac:dyDescent="0.2">
      <c r="A34" s="121"/>
      <c r="B34" s="121">
        <v>113</v>
      </c>
      <c r="C34" s="121" t="s">
        <v>138</v>
      </c>
      <c r="D34" s="121" t="str">
        <f>_xll.BDP(C34,$D$3)</f>
        <v>SEK</v>
      </c>
      <c r="E34" s="121" t="s">
        <v>382</v>
      </c>
      <c r="F34" s="122">
        <f>_xll.BDP(C34,$F$3)</f>
        <v>52.92</v>
      </c>
      <c r="G34" s="122">
        <f>_xll.BDP(C34,$G$3)</f>
        <v>51.66</v>
      </c>
      <c r="H34" s="123">
        <f>IF(OR(OR(G34="#N/A N/A",G34="#N/A Real Time"),OR(F34="#N/A N/A",F34="#N/A Real Time")),0,  G34 - F34)</f>
        <v>-1.2600000000000051</v>
      </c>
      <c r="I34" s="124">
        <f>IF(OR(F34=0,F34="#N/A N/A"),0,H34 / F34*100)</f>
        <v>-2.3809523809523907</v>
      </c>
      <c r="J34" s="125">
        <v>112900</v>
      </c>
      <c r="K34" s="121" t="str">
        <f>CONCATENATE(D65,D34, " Curncy")</f>
        <v>GBPSEK Curncy</v>
      </c>
      <c r="L34" s="121">
        <f>IF(D34 = D65,1,_xll.BDP(K34,$L$3))</f>
        <v>1</v>
      </c>
      <c r="M34" s="264">
        <f>IF(D34 = D65,1,_xll.BDP(K34,$M$3)*L34)</f>
        <v>11.789</v>
      </c>
      <c r="N34" s="127">
        <f>H34*J34*R34/M34</f>
        <v>-12066.672321655831</v>
      </c>
      <c r="O34" s="276">
        <f>N34 / U65</f>
        <v>-5.1617845672429034E-5</v>
      </c>
      <c r="P34" s="129">
        <f>IF(J34=0,0,G34*J34*R34/M34)</f>
        <v>494733.565187887</v>
      </c>
      <c r="Q34" s="286">
        <f>P34 / U65*100</f>
        <v>0.21163316725695816</v>
      </c>
      <c r="R34" s="121">
        <f>IF(EXACT(D34,UPPER(D34)),1,0.01)/T34</f>
        <v>1</v>
      </c>
      <c r="S34" s="121">
        <v>0</v>
      </c>
      <c r="T34" s="121">
        <v>1</v>
      </c>
      <c r="U34" s="121"/>
      <c r="V34" s="131">
        <f>_xll.BDH(C34,$V$3,$D$1,$D$1)</f>
        <v>53.7</v>
      </c>
      <c r="W34" s="131">
        <f>IF(OR(OR(F34="#N/A N/A",F34="#N/A Real Time"),OR(V34="#N/A N/A",V34="#N/A Real Time")),0,  F34 - V34)</f>
        <v>-0.78000000000000114</v>
      </c>
      <c r="X34" s="191">
        <f>IF(OR(V34=0,V34="#N/A N/A"),0,W34 / V34*100)</f>
        <v>-1.4525139664804489</v>
      </c>
      <c r="Y34" s="133">
        <v>112900</v>
      </c>
      <c r="Z34" s="134">
        <f>IF(D34 = D65,1,_xll.BDP(K34,$Z$3)*L34)</f>
        <v>11.781000000000001</v>
      </c>
      <c r="AA34" s="301">
        <f>W34*Y34*R34/Z34 / AB65</f>
        <v>-3.2066945637246298E-5</v>
      </c>
      <c r="AB34" s="136"/>
    </row>
    <row r="35" spans="1:28" s="118" customFormat="1" ht="12" customHeight="1" x14ac:dyDescent="0.2">
      <c r="A35" s="103" t="s">
        <v>1518</v>
      </c>
      <c r="B35" s="103"/>
      <c r="C35" s="103"/>
      <c r="D35" s="103"/>
      <c r="E35" s="103" t="s">
        <v>137</v>
      </c>
      <c r="F35" s="137"/>
      <c r="G35" s="137"/>
      <c r="H35" s="138"/>
      <c r="I35" s="139"/>
      <c r="J35" s="140"/>
      <c r="K35" s="103"/>
      <c r="L35" s="103"/>
      <c r="M35" s="265"/>
      <c r="N35" s="172">
        <f xml:space="preserve"> SUM(N33:N34)</f>
        <v>-12066.672321655831</v>
      </c>
      <c r="O35" s="277">
        <f xml:space="preserve"> SUM(O33:O34)</f>
        <v>-5.1617845672429034E-5</v>
      </c>
      <c r="P35" s="142">
        <f xml:space="preserve"> SUM(P33:P34)</f>
        <v>494733.565187887</v>
      </c>
      <c r="Q35" s="287">
        <f xml:space="preserve"> SUM(Q33:Q34)</f>
        <v>0.21163316725695816</v>
      </c>
      <c r="R35" s="103"/>
      <c r="S35" s="103"/>
      <c r="T35" s="103"/>
      <c r="U35" s="103"/>
      <c r="V35" s="145"/>
      <c r="W35" s="145"/>
      <c r="X35" s="192"/>
      <c r="Y35" s="146"/>
      <c r="Z35" s="147"/>
      <c r="AA35" s="302">
        <f xml:space="preserve"> SUM(AA33:AA34)</f>
        <v>-3.2066945637246298E-5</v>
      </c>
      <c r="AB35" s="185"/>
    </row>
    <row r="36" spans="1:28" s="118" customFormat="1" ht="12" customHeight="1" x14ac:dyDescent="0.2">
      <c r="A36" s="121"/>
      <c r="B36" s="121"/>
      <c r="C36" s="121"/>
      <c r="D36" s="121"/>
      <c r="E36" s="121"/>
      <c r="F36" s="122"/>
      <c r="G36" s="122"/>
      <c r="H36" s="123"/>
      <c r="I36" s="124"/>
      <c r="J36" s="125"/>
      <c r="K36" s="121"/>
      <c r="L36" s="121"/>
      <c r="M36" s="264"/>
      <c r="N36" s="127"/>
      <c r="O36" s="276"/>
      <c r="P36" s="129"/>
      <c r="Q36" s="286"/>
      <c r="R36" s="121"/>
      <c r="S36" s="121"/>
      <c r="T36" s="121"/>
      <c r="U36" s="121"/>
      <c r="V36" s="131"/>
      <c r="W36" s="131"/>
      <c r="X36" s="132"/>
      <c r="Y36" s="133"/>
      <c r="Z36" s="134"/>
      <c r="AA36" s="301"/>
      <c r="AB36" s="136"/>
    </row>
    <row r="37" spans="1:28" s="118" customFormat="1" ht="12" customHeight="1" x14ac:dyDescent="0.2">
      <c r="A37" s="121"/>
      <c r="B37" s="121">
        <v>19456</v>
      </c>
      <c r="C37" s="121" t="s">
        <v>131</v>
      </c>
      <c r="D37" s="121" t="str">
        <f>_xll.BDP(C37,$D$3)</f>
        <v>GBp</v>
      </c>
      <c r="E37" s="121" t="s">
        <v>471</v>
      </c>
      <c r="F37" s="122">
        <f>_xll.BDP(C37,$F$3)</f>
        <v>1239</v>
      </c>
      <c r="G37" s="122">
        <f>_xll.BDP(C37,$G$3)</f>
        <v>1251</v>
      </c>
      <c r="H37" s="123">
        <f t="shared" ref="H37:H53" si="7">IF(OR(OR(G37="#N/A N/A",G37="#N/A Real Time"),OR(F37="#N/A N/A",F37="#N/A Real Time")),0,  G37 - F37)</f>
        <v>12</v>
      </c>
      <c r="I37" s="124">
        <f t="shared" ref="I37:I53" si="8">IF(OR(F37=0,F37="#N/A N/A"),0,H37 / F37*100)</f>
        <v>0.96852300242130751</v>
      </c>
      <c r="J37" s="125">
        <v>104708</v>
      </c>
      <c r="K37" s="121" t="str">
        <f>CONCATENATE(D65,D37, " Curncy")</f>
        <v>GBPGBp Curncy</v>
      </c>
      <c r="L37" s="121">
        <f>IF(D37 = D65,1,_xll.BDP(K37,$L$3))</f>
        <v>1</v>
      </c>
      <c r="M37" s="264">
        <f>IF(D37 = D65,1,_xll.BDP(K37,$M$3)*L37)</f>
        <v>1</v>
      </c>
      <c r="N37" s="127">
        <f t="shared" ref="N37:N53" si="9">H37*J37*R37/M37</f>
        <v>12564.960000000001</v>
      </c>
      <c r="O37" s="276">
        <f>N37 / U65</f>
        <v>5.3749380845973285E-5</v>
      </c>
      <c r="P37" s="129">
        <f t="shared" ref="P37:P53" si="10">IF(J37=0,0,G37*J37*R37/M37)</f>
        <v>1309897.08</v>
      </c>
      <c r="Q37" s="286">
        <f>P37 / U65*100</f>
        <v>0.56033729531927146</v>
      </c>
      <c r="R37" s="121">
        <f t="shared" ref="R37:R53" si="11">IF(EXACT(D37,UPPER(D37)),1,0.01)/T37</f>
        <v>0.01</v>
      </c>
      <c r="S37" s="121">
        <v>0</v>
      </c>
      <c r="T37" s="121">
        <v>1</v>
      </c>
      <c r="U37" s="121"/>
      <c r="V37" s="131">
        <f>_xll.BDH(C37,$V$3,$D$1,$D$1)</f>
        <v>1236</v>
      </c>
      <c r="W37" s="131">
        <f t="shared" ref="W37:W53" si="12">IF(OR(OR(F37="#N/A N/A",F37="#N/A Real Time"),OR(V37="#N/A N/A",V37="#N/A Real Time")),0,  F37 - V37)</f>
        <v>3</v>
      </c>
      <c r="X37" s="191">
        <f t="shared" ref="X37:X53" si="13">IF(OR(V37=0,V37="#N/A N/A"),0,W37 / V37*100)</f>
        <v>0.24271844660194172</v>
      </c>
      <c r="Y37" s="133">
        <v>104708</v>
      </c>
      <c r="Z37" s="134">
        <f>IF(D37 = D65,1,_xll.BDP(K37,$Z$3)*L37)</f>
        <v>1</v>
      </c>
      <c r="AA37" s="301">
        <f>W37*Y37*R37/Z37 / AB65</f>
        <v>1.3475730778608878E-5</v>
      </c>
      <c r="AB37" s="136"/>
    </row>
    <row r="38" spans="1:28" s="118" customFormat="1" ht="12" customHeight="1" x14ac:dyDescent="0.2">
      <c r="A38" s="121"/>
      <c r="B38" s="121">
        <v>7222</v>
      </c>
      <c r="C38" s="121" t="s">
        <v>130</v>
      </c>
      <c r="D38" s="121" t="str">
        <f>_xll.BDP(C38,$D$3)</f>
        <v>GBp</v>
      </c>
      <c r="E38" s="121" t="s">
        <v>472</v>
      </c>
      <c r="F38" s="122">
        <f>_xll.BDP(C38,$F$3)</f>
        <v>142.9</v>
      </c>
      <c r="G38" s="122">
        <f>_xll.BDP(C38,$G$3)</f>
        <v>140.625</v>
      </c>
      <c r="H38" s="123">
        <f t="shared" si="7"/>
        <v>-2.2750000000000057</v>
      </c>
      <c r="I38" s="124">
        <f t="shared" si="8"/>
        <v>-1.5920223932820194</v>
      </c>
      <c r="J38" s="125">
        <v>720201</v>
      </c>
      <c r="K38" s="121" t="str">
        <f>CONCATENATE(D65,D38, " Curncy")</f>
        <v>GBPGBp Curncy</v>
      </c>
      <c r="L38" s="121">
        <f>IF(D38 = D65,1,_xll.BDP(K38,$L$3))</f>
        <v>1</v>
      </c>
      <c r="M38" s="264">
        <f>IF(D38 = D65,1,_xll.BDP(K38,$M$3)*L38)</f>
        <v>1</v>
      </c>
      <c r="N38" s="127">
        <f t="shared" si="9"/>
        <v>-16384.572750000043</v>
      </c>
      <c r="O38" s="276">
        <f>N38 / U65</f>
        <v>-7.0088614745952884E-5</v>
      </c>
      <c r="P38" s="129">
        <f t="shared" si="10"/>
        <v>1012782.65625</v>
      </c>
      <c r="Q38" s="286">
        <f>P38 / U65*100</f>
        <v>0.43324006367690543</v>
      </c>
      <c r="R38" s="121">
        <f t="shared" si="11"/>
        <v>0.01</v>
      </c>
      <c r="S38" s="121">
        <v>0</v>
      </c>
      <c r="T38" s="121">
        <v>1</v>
      </c>
      <c r="U38" s="121"/>
      <c r="V38" s="131">
        <f>_xll.BDH(C38,$V$3,$D$1,$D$1)</f>
        <v>146.75</v>
      </c>
      <c r="W38" s="131">
        <f t="shared" si="12"/>
        <v>-3.8499999999999943</v>
      </c>
      <c r="X38" s="191">
        <f t="shared" si="13"/>
        <v>-2.6235093696763165</v>
      </c>
      <c r="Y38" s="133">
        <v>720201</v>
      </c>
      <c r="Z38" s="134">
        <f>IF(D38 = D65,1,_xll.BDP(K38,$Z$3)*L38)</f>
        <v>1</v>
      </c>
      <c r="AA38" s="301">
        <f>W38*Y38*R38/Z38 / AB65</f>
        <v>-1.1895033143779774E-4</v>
      </c>
      <c r="AB38" s="136"/>
    </row>
    <row r="39" spans="1:28" s="118" customFormat="1" ht="12" customHeight="1" x14ac:dyDescent="0.2">
      <c r="A39" s="121"/>
      <c r="B39" s="121">
        <v>6286</v>
      </c>
      <c r="C39" s="121" t="s">
        <v>124</v>
      </c>
      <c r="D39" s="121" t="str">
        <f>_xll.BDP(C39,$D$3)</f>
        <v>GBp</v>
      </c>
      <c r="E39" s="121" t="s">
        <v>477</v>
      </c>
      <c r="F39" s="122">
        <f>_xll.BDP(C39,$F$3)</f>
        <v>581.4</v>
      </c>
      <c r="G39" s="122">
        <f>_xll.BDP(C39,$G$3)</f>
        <v>569.6</v>
      </c>
      <c r="H39" s="123">
        <f t="shared" si="7"/>
        <v>-11.799999999999955</v>
      </c>
      <c r="I39" s="124">
        <f t="shared" si="8"/>
        <v>-2.0295837633298857</v>
      </c>
      <c r="J39" s="125">
        <v>172663</v>
      </c>
      <c r="K39" s="121" t="str">
        <f>CONCATENATE(D65,D39, " Curncy")</f>
        <v>GBPGBp Curncy</v>
      </c>
      <c r="L39" s="121">
        <f>IF(D39 = D65,1,_xll.BDP(K39,$L$3))</f>
        <v>1</v>
      </c>
      <c r="M39" s="264">
        <f>IF(D39 = D65,1,_xll.BDP(K39,$M$3)*L39)</f>
        <v>1</v>
      </c>
      <c r="N39" s="127">
        <f t="shared" si="9"/>
        <v>-20374.233999999924</v>
      </c>
      <c r="O39" s="276">
        <f>N39 / U65</f>
        <v>-8.7155268517446411E-5</v>
      </c>
      <c r="P39" s="129">
        <f t="shared" si="10"/>
        <v>983488.44799999997</v>
      </c>
      <c r="Q39" s="286">
        <f>P39 / U65*100</f>
        <v>0.42070882158930223</v>
      </c>
      <c r="R39" s="121">
        <f t="shared" si="11"/>
        <v>0.01</v>
      </c>
      <c r="S39" s="121">
        <v>0</v>
      </c>
      <c r="T39" s="121">
        <v>1</v>
      </c>
      <c r="U39" s="121"/>
      <c r="V39" s="131">
        <f>_xll.BDH(C39,$V$3,$D$1,$D$1)</f>
        <v>573.79999999999995</v>
      </c>
      <c r="W39" s="131">
        <f t="shared" si="12"/>
        <v>7.6000000000000227</v>
      </c>
      <c r="X39" s="191">
        <f t="shared" si="13"/>
        <v>1.3245033112582822</v>
      </c>
      <c r="Y39" s="133">
        <v>172663</v>
      </c>
      <c r="Z39" s="134">
        <f>IF(D39 = D65,1,_xll.BDP(K39,$Z$3)*L39)</f>
        <v>1</v>
      </c>
      <c r="AA39" s="301">
        <f>W39*Y39*R39/Z39 / AB65</f>
        <v>5.6294255727180459E-5</v>
      </c>
      <c r="AB39" s="136"/>
    </row>
    <row r="40" spans="1:28" s="118" customFormat="1" ht="12" customHeight="1" x14ac:dyDescent="0.2">
      <c r="A40" s="121"/>
      <c r="B40" s="121">
        <v>2204</v>
      </c>
      <c r="C40" s="121" t="s">
        <v>123</v>
      </c>
      <c r="D40" s="121" t="str">
        <f>_xll.BDP(C40,$D$3)</f>
        <v>GBp</v>
      </c>
      <c r="E40" s="121" t="s">
        <v>478</v>
      </c>
      <c r="F40" s="122">
        <f>_xll.BDP(C40,$F$3)</f>
        <v>206.5</v>
      </c>
      <c r="G40" s="122">
        <f>_xll.BDP(C40,$G$3)</f>
        <v>206.55</v>
      </c>
      <c r="H40" s="123">
        <f t="shared" si="7"/>
        <v>5.0000000000011369E-2</v>
      </c>
      <c r="I40" s="124">
        <f t="shared" si="8"/>
        <v>2.4213075060538193E-2</v>
      </c>
      <c r="J40" s="125">
        <v>3449069</v>
      </c>
      <c r="K40" s="121" t="str">
        <f>CONCATENATE(D65,D40, " Curncy")</f>
        <v>GBPGBp Curncy</v>
      </c>
      <c r="L40" s="121">
        <f>IF(D40 = D65,1,_xll.BDP(K40,$L$3))</f>
        <v>1</v>
      </c>
      <c r="M40" s="264">
        <f>IF(D40 = D65,1,_xll.BDP(K40,$M$3)*L40)</f>
        <v>1</v>
      </c>
      <c r="N40" s="127">
        <f t="shared" si="9"/>
        <v>1724.5345000003922</v>
      </c>
      <c r="O40" s="276">
        <f>N40 / U65</f>
        <v>7.3770757425842337E-6</v>
      </c>
      <c r="P40" s="129">
        <f t="shared" si="10"/>
        <v>7124052.0195000004</v>
      </c>
      <c r="Q40" s="286">
        <f>P40 / U65*100</f>
        <v>3.0474699892608541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206.15</v>
      </c>
      <c r="W40" s="131">
        <f t="shared" si="12"/>
        <v>0.34999999999999432</v>
      </c>
      <c r="X40" s="191">
        <f t="shared" si="13"/>
        <v>0.16977928692699215</v>
      </c>
      <c r="Y40" s="133">
        <v>3449069</v>
      </c>
      <c r="Z40" s="134">
        <f>IF(D40 = D65,1,_xll.BDP(K40,$Z$3)*L40)</f>
        <v>1</v>
      </c>
      <c r="AA40" s="301">
        <f>W40*Y40*R40/Z40 / AB65</f>
        <v>5.1787045397027111E-5</v>
      </c>
      <c r="AB40" s="136"/>
    </row>
    <row r="41" spans="1:28" s="118" customFormat="1" ht="12" customHeight="1" x14ac:dyDescent="0.2">
      <c r="A41" s="121"/>
      <c r="B41" s="121">
        <v>5993</v>
      </c>
      <c r="C41" s="121" t="s">
        <v>117</v>
      </c>
      <c r="D41" s="121" t="str">
        <f>_xll.BDP(C41,$D$3)</f>
        <v>GBp</v>
      </c>
      <c r="E41" s="121" t="s">
        <v>482</v>
      </c>
      <c r="F41" s="122">
        <f>_xll.BDP(C41,$F$3)</f>
        <v>646</v>
      </c>
      <c r="G41" s="122">
        <f>_xll.BDP(C41,$G$3)</f>
        <v>636.5</v>
      </c>
      <c r="H41" s="123">
        <f t="shared" si="7"/>
        <v>-9.5</v>
      </c>
      <c r="I41" s="124">
        <f t="shared" si="8"/>
        <v>-1.4705882352941175</v>
      </c>
      <c r="J41" s="125">
        <v>195516</v>
      </c>
      <c r="K41" s="121" t="str">
        <f>CONCATENATE(D65,D41, " Curncy")</f>
        <v>GBPGBp Curncy</v>
      </c>
      <c r="L41" s="121">
        <f>IF(D41 = D65,1,_xll.BDP(K41,$L$3))</f>
        <v>1</v>
      </c>
      <c r="M41" s="264">
        <f>IF(D41 = D65,1,_xll.BDP(K41,$M$3)*L41)</f>
        <v>1</v>
      </c>
      <c r="N41" s="127">
        <f t="shared" si="9"/>
        <v>-18574.02</v>
      </c>
      <c r="O41" s="276">
        <f>N41 / U65</f>
        <v>-7.9454457063191984E-5</v>
      </c>
      <c r="P41" s="129">
        <f t="shared" si="10"/>
        <v>1244459.3400000001</v>
      </c>
      <c r="Q41" s="286">
        <f>P41 / U65*100</f>
        <v>0.53234486232338629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647</v>
      </c>
      <c r="W41" s="131">
        <f t="shared" si="12"/>
        <v>-1</v>
      </c>
      <c r="X41" s="191">
        <f t="shared" si="13"/>
        <v>-0.15455950540958269</v>
      </c>
      <c r="Y41" s="133">
        <v>195516</v>
      </c>
      <c r="Z41" s="134">
        <f>IF(D41 = D65,1,_xll.BDP(K41,$Z$3)*L41)</f>
        <v>1</v>
      </c>
      <c r="AA41" s="301">
        <f>W41*Y41*R41/Z41 / AB65</f>
        <v>-8.3875188744269565E-6</v>
      </c>
      <c r="AB41" s="136"/>
    </row>
    <row r="42" spans="1:28" s="118" customFormat="1" ht="12" customHeight="1" x14ac:dyDescent="0.2">
      <c r="A42" s="121"/>
      <c r="B42" s="121">
        <v>6295</v>
      </c>
      <c r="C42" s="121" t="s">
        <v>1173</v>
      </c>
      <c r="D42" s="121" t="str">
        <f>_xll.BDP(C42,$D$3)</f>
        <v>USD</v>
      </c>
      <c r="E42" s="121" t="s">
        <v>1295</v>
      </c>
      <c r="F42" s="122">
        <f>_xll.BDP(C42,$F$3)</f>
        <v>124.88</v>
      </c>
      <c r="G42" s="122">
        <f>_xll.BDP(C42,$G$3)</f>
        <v>126.54</v>
      </c>
      <c r="H42" s="123">
        <f t="shared" si="7"/>
        <v>1.6600000000000108</v>
      </c>
      <c r="I42" s="124">
        <f t="shared" si="8"/>
        <v>1.3292761050608672</v>
      </c>
      <c r="J42" s="125">
        <v>125000</v>
      </c>
      <c r="K42" s="121" t="str">
        <f>CONCATENATE(D65,D42, " Curncy")</f>
        <v>GBPUSD Curncy</v>
      </c>
      <c r="L42" s="121">
        <f>IF(D42 = D65,1,_xll.BDP(K42,$L$3))</f>
        <v>1</v>
      </c>
      <c r="M42" s="264">
        <f>IF(D42 = D65,1,_xll.BDP(K42,$M$3)*L42)</f>
        <v>1.4078999999999999</v>
      </c>
      <c r="N42" s="127">
        <f t="shared" si="9"/>
        <v>147382.62660700429</v>
      </c>
      <c r="O42" s="276">
        <f>N42 / U65</f>
        <v>6.3046161130475131E-4</v>
      </c>
      <c r="P42" s="129">
        <f t="shared" si="10"/>
        <v>11234817.813765183</v>
      </c>
      <c r="Q42" s="286">
        <f>P42 / U65*100</f>
        <v>4.8059404996688393</v>
      </c>
      <c r="R42" s="121">
        <f t="shared" si="11"/>
        <v>1</v>
      </c>
      <c r="S42" s="121">
        <v>0</v>
      </c>
      <c r="T42" s="121">
        <v>1</v>
      </c>
      <c r="U42" s="121"/>
      <c r="V42" s="131">
        <f>_xll.BDH(C42,$V$3,$D$1,$D$1)</f>
        <v>126.84</v>
      </c>
      <c r="W42" s="131">
        <f t="shared" si="12"/>
        <v>-1.960000000000008</v>
      </c>
      <c r="X42" s="191">
        <f t="shared" si="13"/>
        <v>-1.545253863134664</v>
      </c>
      <c r="Y42" s="133">
        <v>125000</v>
      </c>
      <c r="Z42" s="134">
        <f>IF(D42 = D65,1,_xll.BDP(K42,$Z$3)*L42)</f>
        <v>1.4034</v>
      </c>
      <c r="AA42" s="301">
        <f>W42*Y42*R42/Z42 / AB65</f>
        <v>-7.4892067331946955E-4</v>
      </c>
      <c r="AB42" s="136"/>
    </row>
    <row r="43" spans="1:28" s="118" customFormat="1" ht="12" customHeight="1" x14ac:dyDescent="0.2">
      <c r="A43" s="121"/>
      <c r="B43" s="121">
        <v>3522</v>
      </c>
      <c r="C43" s="121" t="s">
        <v>1176</v>
      </c>
      <c r="D43" s="121" t="str">
        <f>_xll.BDP(C43,$D$3)</f>
        <v>GBp</v>
      </c>
      <c r="E43" s="121" t="s">
        <v>1298</v>
      </c>
      <c r="F43" s="122">
        <f>_xll.BDP(C43,$F$3)</f>
        <v>1456</v>
      </c>
      <c r="G43" s="122">
        <f>_xll.BDP(C43,$G$3)</f>
        <v>1440</v>
      </c>
      <c r="H43" s="123">
        <f t="shared" si="7"/>
        <v>-16</v>
      </c>
      <c r="I43" s="124">
        <f t="shared" si="8"/>
        <v>-1.098901098901099</v>
      </c>
      <c r="J43" s="125">
        <v>55000</v>
      </c>
      <c r="K43" s="121" t="str">
        <f>CONCATENATE(D65,D43, " Curncy")</f>
        <v>GBPGBp Curncy</v>
      </c>
      <c r="L43" s="121">
        <f>IF(D43 = D65,1,_xll.BDP(K43,$L$3))</f>
        <v>1</v>
      </c>
      <c r="M43" s="264">
        <f>IF(D43 = D65,1,_xll.BDP(K43,$M$3)*L43)</f>
        <v>1</v>
      </c>
      <c r="N43" s="127">
        <f t="shared" si="9"/>
        <v>-8800</v>
      </c>
      <c r="O43" s="276">
        <f>N43 / U65</f>
        <v>-3.7643936108397075E-5</v>
      </c>
      <c r="P43" s="129">
        <f t="shared" si="10"/>
        <v>792000</v>
      </c>
      <c r="Q43" s="286">
        <f>P43 / U65*100</f>
        <v>0.33879542497557363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1439</v>
      </c>
      <c r="W43" s="131">
        <f t="shared" si="12"/>
        <v>17</v>
      </c>
      <c r="X43" s="191">
        <f t="shared" si="13"/>
        <v>1.1813759555246699</v>
      </c>
      <c r="Y43" s="133">
        <v>55000</v>
      </c>
      <c r="Z43" s="134">
        <f>IF(D43 = D65,1,_xll.BDP(K43,$Z$3)*L43)</f>
        <v>1</v>
      </c>
      <c r="AA43" s="301">
        <f>W43*Y43*R43/Z43 / AB65</f>
        <v>4.0110937967169972E-5</v>
      </c>
      <c r="AB43" s="136"/>
    </row>
    <row r="44" spans="1:28" s="118" customFormat="1" ht="12" customHeight="1" x14ac:dyDescent="0.2">
      <c r="A44" s="121"/>
      <c r="B44" s="121">
        <v>3574</v>
      </c>
      <c r="C44" s="121" t="s">
        <v>111</v>
      </c>
      <c r="D44" s="121" t="str">
        <f>_xll.BDP(C44,$D$3)</f>
        <v>GBp</v>
      </c>
      <c r="E44" s="121" t="s">
        <v>485</v>
      </c>
      <c r="F44" s="122">
        <f>_xll.BDP(C44,$F$3)</f>
        <v>460.8</v>
      </c>
      <c r="G44" s="122">
        <f>_xll.BDP(C44,$G$3)</f>
        <v>459.5</v>
      </c>
      <c r="H44" s="123">
        <f t="shared" si="7"/>
        <v>-1.3000000000000114</v>
      </c>
      <c r="I44" s="124">
        <f t="shared" si="8"/>
        <v>-0.28211805555555802</v>
      </c>
      <c r="J44" s="125">
        <v>136844</v>
      </c>
      <c r="K44" s="121" t="str">
        <f>CONCATENATE(D65,D44, " Curncy")</f>
        <v>GBPGBp Curncy</v>
      </c>
      <c r="L44" s="121">
        <f>IF(D44 = D65,1,_xll.BDP(K44,$L$3))</f>
        <v>1</v>
      </c>
      <c r="M44" s="264">
        <f>IF(D44 = D65,1,_xll.BDP(K44,$M$3)*L44)</f>
        <v>1</v>
      </c>
      <c r="N44" s="127">
        <f t="shared" si="9"/>
        <v>-1778.9720000000157</v>
      </c>
      <c r="O44" s="276">
        <f>N44 / U65</f>
        <v>-7.6099441257531754E-6</v>
      </c>
      <c r="P44" s="129">
        <f t="shared" si="10"/>
        <v>628798.18000000005</v>
      </c>
      <c r="Q44" s="286">
        <f>P44 / U65*100</f>
        <v>0.26898225582950414</v>
      </c>
      <c r="R44" s="121">
        <f t="shared" si="11"/>
        <v>0.01</v>
      </c>
      <c r="S44" s="121">
        <v>0</v>
      </c>
      <c r="T44" s="121">
        <v>1</v>
      </c>
      <c r="U44" s="121"/>
      <c r="V44" s="131">
        <f>_xll.BDH(C44,$V$3,$D$1,$D$1)</f>
        <v>467.8</v>
      </c>
      <c r="W44" s="131">
        <f t="shared" si="12"/>
        <v>-7</v>
      </c>
      <c r="X44" s="191">
        <f t="shared" si="13"/>
        <v>-1.4963659683625479</v>
      </c>
      <c r="Y44" s="133">
        <v>136844</v>
      </c>
      <c r="Z44" s="134">
        <f>IF(D44 = D65,1,_xll.BDP(K44,$Z$3)*L44)</f>
        <v>1</v>
      </c>
      <c r="AA44" s="301">
        <f>W44*Y44*R44/Z44 / AB65</f>
        <v>-4.1093677397065084E-5</v>
      </c>
      <c r="AB44" s="136"/>
    </row>
    <row r="45" spans="1:28" s="118" customFormat="1" ht="12" customHeight="1" x14ac:dyDescent="0.2">
      <c r="A45" s="121"/>
      <c r="B45" s="121">
        <v>26542</v>
      </c>
      <c r="C45" s="121" t="s">
        <v>166</v>
      </c>
      <c r="D45" s="121" t="str">
        <f>_xll.BDP(C45,$D$3)</f>
        <v>USD</v>
      </c>
      <c r="E45" s="121" t="s">
        <v>395</v>
      </c>
      <c r="F45" s="122">
        <f>_xll.BDP(C45,$F$3)</f>
        <v>116.929</v>
      </c>
      <c r="G45" s="122">
        <f>_xll.BDP(C45,$G$3)</f>
        <v>116.801</v>
      </c>
      <c r="H45" s="123">
        <f t="shared" si="7"/>
        <v>-0.12800000000000011</v>
      </c>
      <c r="I45" s="124">
        <f t="shared" si="8"/>
        <v>-0.10946813878507479</v>
      </c>
      <c r="J45" s="125">
        <v>660000</v>
      </c>
      <c r="K45" s="121" t="str">
        <f>CONCATENATE(D65,D45, " Curncy")</f>
        <v>GBPUSD Curncy</v>
      </c>
      <c r="L45" s="121">
        <f>IF(D45 = D65,1,_xll.BDP(K45,$L$3))</f>
        <v>1</v>
      </c>
      <c r="M45" s="264">
        <f>IF(D45 = D65,1,_xll.BDP(K45,$M$3)*L45)</f>
        <v>1.4078999999999999</v>
      </c>
      <c r="N45" s="127">
        <f t="shared" si="9"/>
        <v>-600.04261666311584</v>
      </c>
      <c r="O45" s="276">
        <f>N45 / U65</f>
        <v>-2.5668143095433783E-6</v>
      </c>
      <c r="P45" s="129">
        <f t="shared" si="10"/>
        <v>547543.57553803537</v>
      </c>
      <c r="Q45" s="286">
        <f>P45 / U65*100</f>
        <v>0.23422381106951237</v>
      </c>
      <c r="R45" s="121">
        <f t="shared" si="11"/>
        <v>0.01</v>
      </c>
      <c r="S45" s="121">
        <v>4</v>
      </c>
      <c r="T45" s="121">
        <v>100</v>
      </c>
      <c r="U45" s="121"/>
      <c r="V45" s="131" t="str">
        <f>_xll.BDH(C45,$V$3,$D$1,$D$1)</f>
        <v>#N/A N/A</v>
      </c>
      <c r="W45" s="131">
        <f t="shared" si="12"/>
        <v>0</v>
      </c>
      <c r="X45" s="191">
        <f t="shared" si="13"/>
        <v>0</v>
      </c>
      <c r="Y45" s="133">
        <v>660000</v>
      </c>
      <c r="Z45" s="134">
        <f>IF(D45 = D65,1,_xll.BDP(K45,$Z$3)*L45)</f>
        <v>1.4034</v>
      </c>
      <c r="AA45" s="301">
        <f>W45*Y45*R45/Z45 / AB65</f>
        <v>0</v>
      </c>
      <c r="AB45" s="136"/>
    </row>
    <row r="46" spans="1:28" s="118" customFormat="1" ht="12" customHeight="1" x14ac:dyDescent="0.2">
      <c r="A46" s="121"/>
      <c r="B46" s="121">
        <v>3260</v>
      </c>
      <c r="C46" s="121" t="s">
        <v>98</v>
      </c>
      <c r="D46" s="121" t="str">
        <f>_xll.BDP(C46,$D$3)</f>
        <v>GBp</v>
      </c>
      <c r="E46" s="121" t="s">
        <v>493</v>
      </c>
      <c r="F46" s="122">
        <f>_xll.BDP(C46,$F$3)</f>
        <v>171.6</v>
      </c>
      <c r="G46" s="122">
        <f>_xll.BDP(C46,$G$3)</f>
        <v>169.85</v>
      </c>
      <c r="H46" s="123">
        <f t="shared" si="7"/>
        <v>-1.75</v>
      </c>
      <c r="I46" s="124">
        <f t="shared" si="8"/>
        <v>-1.0198135198135199</v>
      </c>
      <c r="J46" s="125">
        <v>7168507</v>
      </c>
      <c r="K46" s="121" t="str">
        <f>CONCATENATE(D65,D46, " Curncy")</f>
        <v>GBPGBp Curncy</v>
      </c>
      <c r="L46" s="121">
        <f>IF(D46 = D65,1,_xll.BDP(K46,$L$3))</f>
        <v>1</v>
      </c>
      <c r="M46" s="264">
        <f>IF(D46 = D65,1,_xll.BDP(K46,$M$3)*L46)</f>
        <v>1</v>
      </c>
      <c r="N46" s="127">
        <f t="shared" si="9"/>
        <v>-125448.8725</v>
      </c>
      <c r="O46" s="276">
        <f>N46 / U65</f>
        <v>-5.3663515241596032E-4</v>
      </c>
      <c r="P46" s="129">
        <f t="shared" si="10"/>
        <v>12175709.139500001</v>
      </c>
      <c r="Q46" s="286">
        <f>P46 / U65*100</f>
        <v>5.2084274650200495</v>
      </c>
      <c r="R46" s="121">
        <f t="shared" si="11"/>
        <v>0.01</v>
      </c>
      <c r="S46" s="121">
        <v>0</v>
      </c>
      <c r="T46" s="121">
        <v>1</v>
      </c>
      <c r="U46" s="121"/>
      <c r="V46" s="131">
        <f>_xll.BDH(C46,$V$3,$D$1,$D$1)</f>
        <v>172.7</v>
      </c>
      <c r="W46" s="131">
        <f t="shared" si="12"/>
        <v>-1.0999999999999943</v>
      </c>
      <c r="X46" s="191">
        <f t="shared" si="13"/>
        <v>-0.63694267515923242</v>
      </c>
      <c r="Y46" s="133">
        <v>7168507</v>
      </c>
      <c r="Z46" s="134">
        <f>IF(D46 = D65,1,_xll.BDP(K46,$Z$3)*L46)</f>
        <v>1</v>
      </c>
      <c r="AA46" s="301">
        <f>W46*Y46*R46/Z46 / AB65</f>
        <v>-3.3827710540496736E-4</v>
      </c>
      <c r="AB46" s="136"/>
    </row>
    <row r="47" spans="1:28" s="118" customFormat="1" ht="12" customHeight="1" x14ac:dyDescent="0.2">
      <c r="A47" s="121"/>
      <c r="B47" s="121">
        <v>19483</v>
      </c>
      <c r="C47" s="121"/>
      <c r="D47" s="121" t="s">
        <v>83</v>
      </c>
      <c r="E47" s="121" t="s">
        <v>1427</v>
      </c>
      <c r="F47" s="122">
        <v>51.75</v>
      </c>
      <c r="G47" s="122">
        <v>51.75</v>
      </c>
      <c r="H47" s="123">
        <f t="shared" si="7"/>
        <v>0</v>
      </c>
      <c r="I47" s="124">
        <f t="shared" si="8"/>
        <v>0</v>
      </c>
      <c r="J47" s="125">
        <v>151577</v>
      </c>
      <c r="K47" s="121" t="str">
        <f>CONCATENATE(D65,D47, " Curncy")</f>
        <v>GBPGBP Curncy</v>
      </c>
      <c r="L47" s="121">
        <f>IF(D47 = D65,1,_xll.BDP(K47,$L$3))</f>
        <v>1</v>
      </c>
      <c r="M47" s="264">
        <f>IF(D47 = D65,1,_xll.BDP(K47,$M$3)*L47)</f>
        <v>1</v>
      </c>
      <c r="N47" s="127">
        <f t="shared" si="9"/>
        <v>0</v>
      </c>
      <c r="O47" s="276">
        <f>N47 / U65</f>
        <v>0</v>
      </c>
      <c r="P47" s="129">
        <f t="shared" si="10"/>
        <v>7844109.75</v>
      </c>
      <c r="Q47" s="286">
        <f>P47 / U65*100</f>
        <v>3.3554905256392562</v>
      </c>
      <c r="R47" s="121">
        <f t="shared" si="11"/>
        <v>1</v>
      </c>
      <c r="S47" s="121">
        <v>1</v>
      </c>
      <c r="T47" s="121">
        <v>1</v>
      </c>
      <c r="U47" s="121"/>
      <c r="V47" s="131">
        <v>51.75</v>
      </c>
      <c r="W47" s="131">
        <f t="shared" si="12"/>
        <v>0</v>
      </c>
      <c r="X47" s="191">
        <f t="shared" si="13"/>
        <v>0</v>
      </c>
      <c r="Y47" s="133">
        <v>151577</v>
      </c>
      <c r="Z47" s="134">
        <f>IF(D47 = D65,1,_xll.BDP(K47,$Z$3)*L47)</f>
        <v>1</v>
      </c>
      <c r="AA47" s="301">
        <f>W47*Y47*R47/Z47 / AB65</f>
        <v>0</v>
      </c>
      <c r="AB47" s="136"/>
    </row>
    <row r="48" spans="1:28" s="118" customFormat="1" ht="12" customHeight="1" x14ac:dyDescent="0.2">
      <c r="A48" s="121"/>
      <c r="B48" s="121">
        <v>3404</v>
      </c>
      <c r="C48" s="121" t="s">
        <v>93</v>
      </c>
      <c r="D48" s="121" t="str">
        <f>_xll.BDP(C48,$D$3)</f>
        <v>GBp</v>
      </c>
      <c r="E48" s="121" t="s">
        <v>377</v>
      </c>
      <c r="F48" s="122">
        <f>_xll.BDP(C48,$F$3)</f>
        <v>23.2</v>
      </c>
      <c r="G48" s="122">
        <f>_xll.BDP(C48,$G$3)</f>
        <v>23.25</v>
      </c>
      <c r="H48" s="123">
        <f t="shared" si="7"/>
        <v>5.0000000000000711E-2</v>
      </c>
      <c r="I48" s="124">
        <f t="shared" si="8"/>
        <v>0.21551724137931341</v>
      </c>
      <c r="J48" s="125">
        <v>22466850</v>
      </c>
      <c r="K48" s="121" t="str">
        <f>CONCATENATE(D65,D48, " Curncy")</f>
        <v>GBPGBp Curncy</v>
      </c>
      <c r="L48" s="121">
        <f>IF(D48 = D65,1,_xll.BDP(K48,$L$3))</f>
        <v>1</v>
      </c>
      <c r="M48" s="264">
        <f>IF(D48 = D65,1,_xll.BDP(K48,$M$3)*L48)</f>
        <v>1</v>
      </c>
      <c r="N48" s="127">
        <f t="shared" si="9"/>
        <v>11233.425000000161</v>
      </c>
      <c r="O48" s="276">
        <f>N48 / U65</f>
        <v>4.8053446929372324E-5</v>
      </c>
      <c r="P48" s="129">
        <f t="shared" si="10"/>
        <v>5223542.625</v>
      </c>
      <c r="Q48" s="286">
        <f>P48 / U65*100</f>
        <v>2.2344852822157808</v>
      </c>
      <c r="R48" s="121">
        <f t="shared" si="11"/>
        <v>0.01</v>
      </c>
      <c r="S48" s="121">
        <v>0</v>
      </c>
      <c r="T48" s="121">
        <v>1</v>
      </c>
      <c r="U48" s="121"/>
      <c r="V48" s="131">
        <f>_xll.BDH(C48,$V$3,$D$1,$D$1)</f>
        <v>24.4</v>
      </c>
      <c r="W48" s="131">
        <f t="shared" si="12"/>
        <v>-1.1999999999999993</v>
      </c>
      <c r="X48" s="191">
        <f t="shared" si="13"/>
        <v>-4.9180327868852434</v>
      </c>
      <c r="Y48" s="133">
        <v>22466850</v>
      </c>
      <c r="Z48" s="134">
        <f>IF(D48 = D65,1,_xll.BDP(K48,$Z$3)*L48)</f>
        <v>1</v>
      </c>
      <c r="AA48" s="301">
        <f>W48*Y48*R48/Z48 / AB65</f>
        <v>-1.1565772320869033E-3</v>
      </c>
      <c r="AB48" s="136"/>
    </row>
    <row r="49" spans="1:28" s="118" customFormat="1" ht="12" customHeight="1" x14ac:dyDescent="0.2">
      <c r="A49" s="121"/>
      <c r="B49" s="121">
        <v>6343</v>
      </c>
      <c r="C49" s="121" t="s">
        <v>91</v>
      </c>
      <c r="D49" s="121" t="str">
        <f>_xll.BDP(C49,$D$3)</f>
        <v>GBp</v>
      </c>
      <c r="E49" s="121" t="s">
        <v>495</v>
      </c>
      <c r="F49" s="122">
        <f>_xll.BDP(C49,$F$3)</f>
        <v>5882</v>
      </c>
      <c r="G49" s="122">
        <f>_xll.BDP(C49,$G$3)</f>
        <v>5940</v>
      </c>
      <c r="H49" s="123">
        <f t="shared" si="7"/>
        <v>58</v>
      </c>
      <c r="I49" s="124">
        <f t="shared" si="8"/>
        <v>0.98605916354981304</v>
      </c>
      <c r="J49" s="125">
        <v>309175</v>
      </c>
      <c r="K49" s="121" t="str">
        <f>CONCATENATE(D65,D49, " Curncy")</f>
        <v>GBPGBp Curncy</v>
      </c>
      <c r="L49" s="121">
        <f>IF(D49 = D65,1,_xll.BDP(K49,$L$3))</f>
        <v>1</v>
      </c>
      <c r="M49" s="264">
        <f>IF(D49 = D65,1,_xll.BDP(K49,$M$3)*L49)</f>
        <v>1</v>
      </c>
      <c r="N49" s="127">
        <f t="shared" si="9"/>
        <v>179321.5</v>
      </c>
      <c r="O49" s="276">
        <f>N49 / U65</f>
        <v>7.6708716918885516E-4</v>
      </c>
      <c r="P49" s="129">
        <f t="shared" si="10"/>
        <v>18364995</v>
      </c>
      <c r="Q49" s="286">
        <f>P49 / U65*100</f>
        <v>7.8560306637617234</v>
      </c>
      <c r="R49" s="121">
        <f t="shared" si="11"/>
        <v>0.01</v>
      </c>
      <c r="S49" s="121">
        <v>0</v>
      </c>
      <c r="T49" s="121">
        <v>1</v>
      </c>
      <c r="U49" s="121"/>
      <c r="V49" s="131">
        <f>_xll.BDH(C49,$V$3,$D$1,$D$1)</f>
        <v>5916</v>
      </c>
      <c r="W49" s="131">
        <f t="shared" si="12"/>
        <v>-34</v>
      </c>
      <c r="X49" s="191">
        <f t="shared" si="13"/>
        <v>-0.57471264367816088</v>
      </c>
      <c r="Y49" s="133">
        <v>309175</v>
      </c>
      <c r="Z49" s="134">
        <f>IF(D49 = D65,1,_xll.BDP(K49,$Z$3)*L49)</f>
        <v>1</v>
      </c>
      <c r="AA49" s="301">
        <f>W49*Y49*R49/Z49 / AB65</f>
        <v>-4.5095633621817366E-4</v>
      </c>
      <c r="AB49" s="136"/>
    </row>
    <row r="50" spans="1:28" s="118" customFormat="1" ht="12" customHeight="1" x14ac:dyDescent="0.2">
      <c r="A50" s="121"/>
      <c r="B50" s="121">
        <v>679</v>
      </c>
      <c r="C50" s="121" t="s">
        <v>0</v>
      </c>
      <c r="D50" s="121" t="str">
        <f>_xll.BDP(C50,$D$3)</f>
        <v>GBp</v>
      </c>
      <c r="E50" s="121" t="s">
        <v>376</v>
      </c>
      <c r="F50" s="122">
        <f>_xll.BDP(C50,$F$3)</f>
        <v>1297.5</v>
      </c>
      <c r="G50" s="122">
        <f>_xll.BDP(C50,$G$3)</f>
        <v>1311</v>
      </c>
      <c r="H50" s="123">
        <f t="shared" si="7"/>
        <v>13.5</v>
      </c>
      <c r="I50" s="124">
        <f t="shared" si="8"/>
        <v>1.0404624277456647</v>
      </c>
      <c r="J50" s="125">
        <v>1750000</v>
      </c>
      <c r="K50" s="121" t="str">
        <f>CONCATENATE(D65,D50, " Curncy")</f>
        <v>GBPGBp Curncy</v>
      </c>
      <c r="L50" s="121">
        <f>IF(D50 = D65,1,_xll.BDP(K50,$L$3))</f>
        <v>1</v>
      </c>
      <c r="M50" s="264">
        <f>IF(D50 = D65,1,_xll.BDP(K50,$M$3)*L50)</f>
        <v>1</v>
      </c>
      <c r="N50" s="127">
        <f t="shared" si="9"/>
        <v>236250</v>
      </c>
      <c r="O50" s="276">
        <f>N50 / U65</f>
        <v>1.0106113529100918E-3</v>
      </c>
      <c r="P50" s="129">
        <f t="shared" si="10"/>
        <v>22942500</v>
      </c>
      <c r="Q50" s="286">
        <f>P50 / U65*100</f>
        <v>9.8141591382602265</v>
      </c>
      <c r="R50" s="121">
        <f t="shared" si="11"/>
        <v>0.01</v>
      </c>
      <c r="S50" s="121">
        <v>0</v>
      </c>
      <c r="T50" s="121">
        <v>1</v>
      </c>
      <c r="U50" s="121"/>
      <c r="V50" s="131">
        <f>_xll.BDH(C50,$V$3,$D$1,$D$1)</f>
        <v>1316</v>
      </c>
      <c r="W50" s="131">
        <f t="shared" si="12"/>
        <v>-18.5</v>
      </c>
      <c r="X50" s="191">
        <f t="shared" si="13"/>
        <v>-1.405775075987842</v>
      </c>
      <c r="Y50" s="133">
        <v>1750000</v>
      </c>
      <c r="Z50" s="134">
        <f>IF(D50 = D65,1,_xll.BDP(K50,$Z$3)*L50)</f>
        <v>1</v>
      </c>
      <c r="AA50" s="301">
        <f>W50*Y50*R50/Z50 / AB65</f>
        <v>-1.3888680392375699E-3</v>
      </c>
      <c r="AB50" s="136"/>
    </row>
    <row r="51" spans="1:28" s="118" customFormat="1" ht="12" customHeight="1" x14ac:dyDescent="0.2">
      <c r="A51" s="121"/>
      <c r="B51" s="121">
        <v>1177</v>
      </c>
      <c r="C51" s="121" t="s">
        <v>82</v>
      </c>
      <c r="D51" s="121" t="str">
        <f>_xll.BDP(C51,$D$3)</f>
        <v>GBp</v>
      </c>
      <c r="E51" s="121" t="s">
        <v>375</v>
      </c>
      <c r="F51" s="122">
        <f>_xll.BDP(C51,$F$3)</f>
        <v>18.25</v>
      </c>
      <c r="G51" s="122">
        <f>_xll.BDP(C51,$G$3)</f>
        <v>18.25</v>
      </c>
      <c r="H51" s="123">
        <f t="shared" si="7"/>
        <v>0</v>
      </c>
      <c r="I51" s="124">
        <f t="shared" si="8"/>
        <v>0</v>
      </c>
      <c r="J51" s="125">
        <v>677836</v>
      </c>
      <c r="K51" s="121" t="str">
        <f>CONCATENATE(D65,D51, " Curncy")</f>
        <v>GBPGBp Curncy</v>
      </c>
      <c r="L51" s="121">
        <f>IF(D51 = D65,1,_xll.BDP(K51,$L$3))</f>
        <v>1</v>
      </c>
      <c r="M51" s="264">
        <f>IF(D51 = D65,1,_xll.BDP(K51,$M$3)*L51)</f>
        <v>1</v>
      </c>
      <c r="N51" s="127">
        <f t="shared" si="9"/>
        <v>0</v>
      </c>
      <c r="O51" s="276">
        <f>N51 / U65</f>
        <v>0</v>
      </c>
      <c r="P51" s="129">
        <f t="shared" si="10"/>
        <v>123705.07</v>
      </c>
      <c r="Q51" s="286">
        <f>P51 / U65*100</f>
        <v>5.2917565356418041E-2</v>
      </c>
      <c r="R51" s="121">
        <f t="shared" si="11"/>
        <v>0.01</v>
      </c>
      <c r="S51" s="121">
        <v>0</v>
      </c>
      <c r="T51" s="121">
        <v>1</v>
      </c>
      <c r="U51" s="121"/>
      <c r="V51" s="131">
        <f>_xll.BDH(C51,$V$3,$D$1,$D$1)</f>
        <v>18.25</v>
      </c>
      <c r="W51" s="131">
        <f t="shared" si="12"/>
        <v>0</v>
      </c>
      <c r="X51" s="191">
        <f t="shared" si="13"/>
        <v>0</v>
      </c>
      <c r="Y51" s="133">
        <v>677836</v>
      </c>
      <c r="Z51" s="134">
        <f>IF(D51 = D65,1,_xll.BDP(K51,$Z$3)*L51)</f>
        <v>1</v>
      </c>
      <c r="AA51" s="301">
        <f>W51*Y51*R51/Z51 / AB65</f>
        <v>0</v>
      </c>
      <c r="AB51" s="136"/>
    </row>
    <row r="52" spans="1:28" s="118" customFormat="1" ht="12" customHeight="1" x14ac:dyDescent="0.2">
      <c r="A52" s="121"/>
      <c r="B52" s="121">
        <v>19477</v>
      </c>
      <c r="C52" s="121" t="s">
        <v>76</v>
      </c>
      <c r="D52" s="121" t="str">
        <f>_xll.BDP(C52,$D$3)</f>
        <v>GBp</v>
      </c>
      <c r="E52" s="121" t="s">
        <v>373</v>
      </c>
      <c r="F52" s="122">
        <f>_xll.BDP(C52,$F$3)</f>
        <v>57</v>
      </c>
      <c r="G52" s="122">
        <f>_xll.BDP(C52,$G$3)</f>
        <v>53</v>
      </c>
      <c r="H52" s="123">
        <f t="shared" si="7"/>
        <v>-4</v>
      </c>
      <c r="I52" s="124">
        <f t="shared" si="8"/>
        <v>-7.0175438596491224</v>
      </c>
      <c r="J52" s="125">
        <v>1995372</v>
      </c>
      <c r="K52" s="121" t="str">
        <f>CONCATENATE(D65,D52, " Curncy")</f>
        <v>GBPGBp Curncy</v>
      </c>
      <c r="L52" s="121">
        <f>IF(D52 = D65,1,_xll.BDP(K52,$L$3))</f>
        <v>1</v>
      </c>
      <c r="M52" s="264">
        <f>IF(D52 = D65,1,_xll.BDP(K52,$M$3)*L52)</f>
        <v>1</v>
      </c>
      <c r="N52" s="127">
        <f t="shared" si="9"/>
        <v>-79814.880000000005</v>
      </c>
      <c r="O52" s="276">
        <f>N52 / U65</f>
        <v>-3.4142570945674765E-4</v>
      </c>
      <c r="P52" s="129">
        <f t="shared" si="10"/>
        <v>1057547.1599999999</v>
      </c>
      <c r="Q52" s="286">
        <f>P52 / U65*100</f>
        <v>0.45238906503019061</v>
      </c>
      <c r="R52" s="121">
        <f t="shared" si="11"/>
        <v>0.01</v>
      </c>
      <c r="S52" s="121">
        <v>0</v>
      </c>
      <c r="T52" s="121">
        <v>1</v>
      </c>
      <c r="U52" s="121"/>
      <c r="V52" s="131">
        <f>_xll.BDH(C52,$V$3,$D$1,$D$1)</f>
        <v>60</v>
      </c>
      <c r="W52" s="131">
        <f t="shared" si="12"/>
        <v>-3</v>
      </c>
      <c r="X52" s="191">
        <f t="shared" si="13"/>
        <v>-5</v>
      </c>
      <c r="Y52" s="133">
        <v>1995372</v>
      </c>
      <c r="Z52" s="134">
        <f>IF(D52 = D65,1,_xll.BDP(K52,$Z$3)*L52)</f>
        <v>1</v>
      </c>
      <c r="AA52" s="301">
        <f>W52*Y52*R52/Z52 / AB65</f>
        <v>-2.5680077811795045E-4</v>
      </c>
      <c r="AB52" s="136"/>
    </row>
    <row r="53" spans="1:28" s="118" customFormat="1" ht="12" customHeight="1" x14ac:dyDescent="0.2">
      <c r="A53" s="121"/>
      <c r="B53" s="121">
        <v>3419</v>
      </c>
      <c r="C53" s="121" t="s">
        <v>4</v>
      </c>
      <c r="D53" s="121" t="str">
        <f>_xll.BDP(C53,$D$3)</f>
        <v>GBp</v>
      </c>
      <c r="E53" s="121" t="s">
        <v>501</v>
      </c>
      <c r="F53" s="122">
        <f>_xll.BDP(C53,$F$3)</f>
        <v>194.22</v>
      </c>
      <c r="G53" s="122">
        <f>_xll.BDP(C53,$G$3)</f>
        <v>192.2</v>
      </c>
      <c r="H53" s="123">
        <f t="shared" si="7"/>
        <v>-2.0200000000000102</v>
      </c>
      <c r="I53" s="124">
        <f t="shared" si="8"/>
        <v>-1.0400576665636958</v>
      </c>
      <c r="J53" s="125">
        <v>2867600</v>
      </c>
      <c r="K53" s="121" t="str">
        <f>CONCATENATE(D65,D53, " Curncy")</f>
        <v>GBPGBp Curncy</v>
      </c>
      <c r="L53" s="121">
        <f>IF(D53 = D65,1,_xll.BDP(K53,$L$3))</f>
        <v>1</v>
      </c>
      <c r="M53" s="264">
        <f>IF(D53 = D65,1,_xll.BDP(K53,$M$3)*L53)</f>
        <v>1</v>
      </c>
      <c r="N53" s="127">
        <f t="shared" si="9"/>
        <v>-57925.520000000302</v>
      </c>
      <c r="O53" s="276">
        <f>N53 / U65</f>
        <v>-2.4778915612791913E-4</v>
      </c>
      <c r="P53" s="129">
        <f t="shared" si="10"/>
        <v>5511527.2000000002</v>
      </c>
      <c r="Q53" s="286">
        <f>P53 / U65*100</f>
        <v>2.357677020187416</v>
      </c>
      <c r="R53" s="121">
        <f t="shared" si="11"/>
        <v>0.01</v>
      </c>
      <c r="S53" s="121">
        <v>0</v>
      </c>
      <c r="T53" s="121">
        <v>1</v>
      </c>
      <c r="U53" s="121"/>
      <c r="V53" s="131">
        <f>_xll.BDH(C53,$V$3,$D$1,$D$1)</f>
        <v>193.84</v>
      </c>
      <c r="W53" s="131">
        <f t="shared" si="12"/>
        <v>0.37999999999999545</v>
      </c>
      <c r="X53" s="191">
        <f t="shared" si="13"/>
        <v>0.19603796945934557</v>
      </c>
      <c r="Y53" s="133">
        <v>2867600</v>
      </c>
      <c r="Z53" s="134">
        <f>IF(D53 = D65,1,_xll.BDP(K53,$Z$3)*L53)</f>
        <v>1</v>
      </c>
      <c r="AA53" s="301">
        <f>W53*Y53*R53/Z53 / AB65</f>
        <v>4.6746960183496246E-5</v>
      </c>
      <c r="AB53" s="136"/>
    </row>
    <row r="54" spans="1:28" s="118" customFormat="1" ht="12" customHeight="1" x14ac:dyDescent="0.2">
      <c r="A54" s="103" t="s">
        <v>1519</v>
      </c>
      <c r="B54" s="103"/>
      <c r="C54" s="103"/>
      <c r="D54" s="103"/>
      <c r="E54" s="103" t="s">
        <v>20</v>
      </c>
      <c r="F54" s="137"/>
      <c r="G54" s="137"/>
      <c r="H54" s="138"/>
      <c r="I54" s="139"/>
      <c r="J54" s="140"/>
      <c r="K54" s="103"/>
      <c r="L54" s="103"/>
      <c r="M54" s="265"/>
      <c r="N54" s="172">
        <f xml:space="preserve"> SUM(N36:N53)</f>
        <v>258775.93224034144</v>
      </c>
      <c r="O54" s="277">
        <f xml:space="preserve"> SUM(O36:O53)</f>
        <v>1.106970984050716E-3</v>
      </c>
      <c r="P54" s="142">
        <f xml:space="preserve"> SUM(P36:P53)</f>
        <v>98121475.057553217</v>
      </c>
      <c r="Q54" s="287">
        <f xml:space="preserve"> SUM(Q36:Q53)</f>
        <v>41.973619749184209</v>
      </c>
      <c r="R54" s="103"/>
      <c r="S54" s="103"/>
      <c r="T54" s="103"/>
      <c r="U54" s="103"/>
      <c r="V54" s="145"/>
      <c r="W54" s="145"/>
      <c r="X54" s="192"/>
      <c r="Y54" s="146"/>
      <c r="Z54" s="147"/>
      <c r="AA54" s="302">
        <f xml:space="preserve"> SUM(AA36:AA53)</f>
        <v>-4.3004167620408406E-3</v>
      </c>
      <c r="AB54" s="185"/>
    </row>
    <row r="55" spans="1:28" s="118" customFormat="1" ht="12" customHeight="1" x14ac:dyDescent="0.2">
      <c r="A55" s="121"/>
      <c r="B55" s="121"/>
      <c r="C55" s="121"/>
      <c r="D55" s="121"/>
      <c r="E55" s="121"/>
      <c r="F55" s="122"/>
      <c r="G55" s="122"/>
      <c r="H55" s="123"/>
      <c r="I55" s="124"/>
      <c r="J55" s="125"/>
      <c r="K55" s="121"/>
      <c r="L55" s="121"/>
      <c r="M55" s="264"/>
      <c r="N55" s="127"/>
      <c r="O55" s="276"/>
      <c r="P55" s="129"/>
      <c r="Q55" s="286"/>
      <c r="R55" s="121"/>
      <c r="S55" s="121"/>
      <c r="T55" s="121"/>
      <c r="U55" s="121"/>
      <c r="V55" s="131"/>
      <c r="W55" s="131"/>
      <c r="X55" s="132"/>
      <c r="Y55" s="133"/>
      <c r="Z55" s="134"/>
      <c r="AA55" s="301"/>
      <c r="AB55" s="136"/>
    </row>
    <row r="56" spans="1:28" s="118" customFormat="1" ht="12" customHeight="1" x14ac:dyDescent="0.2">
      <c r="A56" s="121"/>
      <c r="B56" s="121">
        <v>20127</v>
      </c>
      <c r="C56" s="121" t="s">
        <v>1006</v>
      </c>
      <c r="D56" s="121" t="str">
        <f>_xll.BDP(C56,$D$3)</f>
        <v>USD</v>
      </c>
      <c r="E56" s="121" t="s">
        <v>1080</v>
      </c>
      <c r="F56" s="122">
        <f>_xll.BDP(C56,$F$3)</f>
        <v>102.93</v>
      </c>
      <c r="G56" s="122">
        <f>_xll.BDP(C56,$G$3)</f>
        <v>102.93</v>
      </c>
      <c r="H56" s="123">
        <f t="shared" ref="H56:H62" si="14">IF(OR(OR(G56="#N/A N/A",G56="#N/A Real Time"),OR(F56="#N/A N/A",F56="#N/A Real Time")),0,  G56 - F56)</f>
        <v>0</v>
      </c>
      <c r="I56" s="124">
        <f t="shared" ref="I56:I62" si="15">IF(OR(F56=0,F56="#N/A N/A"),0,H56 / F56*100)</f>
        <v>0</v>
      </c>
      <c r="J56" s="125">
        <v>20496</v>
      </c>
      <c r="K56" s="121" t="str">
        <f>CONCATENATE(D65,D56, " Curncy")</f>
        <v>GBPUSD Curncy</v>
      </c>
      <c r="L56" s="121">
        <f>IF(D56 = D65,1,_xll.BDP(K56,$L$3))</f>
        <v>1</v>
      </c>
      <c r="M56" s="264">
        <f>IF(D56 = D65,1,_xll.BDP(K56,$M$3)*L56)</f>
        <v>1.4078999999999999</v>
      </c>
      <c r="N56" s="127">
        <f t="shared" ref="N56:N62" si="16">H56*J56*R56/M56</f>
        <v>0</v>
      </c>
      <c r="O56" s="276">
        <f>N56 / U65</f>
        <v>0</v>
      </c>
      <c r="P56" s="129">
        <f t="shared" ref="P56:P62" si="17">IF(J56=0,0,G56*J56*R56/M56)</f>
        <v>1498439.7187300236</v>
      </c>
      <c r="Q56" s="286">
        <f>P56 / U65*100</f>
        <v>0.64099055720633513</v>
      </c>
      <c r="R56" s="121">
        <f t="shared" ref="R56:R62" si="18">IF(EXACT(D56,UPPER(D56)),1,0.01)/T56</f>
        <v>1</v>
      </c>
      <c r="S56" s="121">
        <v>0</v>
      </c>
      <c r="T56" s="121">
        <v>1</v>
      </c>
      <c r="U56" s="121"/>
      <c r="V56" s="131">
        <f>_xll.BDH(C56,$V$3,$D$1,$D$1)</f>
        <v>106.33</v>
      </c>
      <c r="W56" s="131">
        <f t="shared" ref="W56:W62" si="19">IF(OR(OR(F56="#N/A N/A",F56="#N/A Real Time"),OR(V56="#N/A N/A",V56="#N/A Real Time")),0,  F56 - V56)</f>
        <v>-3.3999999999999915</v>
      </c>
      <c r="X56" s="191">
        <f t="shared" ref="X56:X62" si="20">IF(OR(V56=0,V56="#N/A N/A"),0,W56 / V56*100)</f>
        <v>-3.1975924010156973</v>
      </c>
      <c r="Y56" s="133">
        <v>20496</v>
      </c>
      <c r="Z56" s="134">
        <f>IF(D56 = D65,1,_xll.BDP(K56,$Z$3)*L56)</f>
        <v>1.4034</v>
      </c>
      <c r="AA56" s="301">
        <f>W56*Y56*R56/Z56 / AB65</f>
        <v>-2.1301871677228385E-4</v>
      </c>
      <c r="AB56" s="136"/>
    </row>
    <row r="57" spans="1:28" s="118" customFormat="1" ht="12" customHeight="1" x14ac:dyDescent="0.2">
      <c r="A57" s="121"/>
      <c r="B57" s="121">
        <v>24143</v>
      </c>
      <c r="C57" s="121" t="s">
        <v>55</v>
      </c>
      <c r="D57" s="121" t="str">
        <f>_xll.BDP(C57,$D$3)</f>
        <v>USD</v>
      </c>
      <c r="E57" s="121" t="s">
        <v>359</v>
      </c>
      <c r="F57" s="122">
        <f>_xll.BDP(C57,$F$3)</f>
        <v>3.97</v>
      </c>
      <c r="G57" s="122">
        <f>_xll.BDP(C57,$G$3)</f>
        <v>3.97</v>
      </c>
      <c r="H57" s="123">
        <f t="shared" si="14"/>
        <v>0</v>
      </c>
      <c r="I57" s="124">
        <f t="shared" si="15"/>
        <v>0</v>
      </c>
      <c r="J57" s="125">
        <v>1081000</v>
      </c>
      <c r="K57" s="121" t="str">
        <f>CONCATENATE(D65,D57, " Curncy")</f>
        <v>GBPUSD Curncy</v>
      </c>
      <c r="L57" s="121">
        <f>IF(D57 = D65,1,_xll.BDP(K57,$L$3))</f>
        <v>1</v>
      </c>
      <c r="M57" s="264">
        <f>IF(D57 = D65,1,_xll.BDP(K57,$M$3)*L57)</f>
        <v>1.4078999999999999</v>
      </c>
      <c r="N57" s="127">
        <f t="shared" si="16"/>
        <v>0</v>
      </c>
      <c r="O57" s="276">
        <f>N57 / U65</f>
        <v>0</v>
      </c>
      <c r="P57" s="129">
        <f t="shared" si="17"/>
        <v>3048206.5487605655</v>
      </c>
      <c r="Q57" s="286">
        <f>P57 / U65*100</f>
        <v>1.3039374155311396</v>
      </c>
      <c r="R57" s="121">
        <f t="shared" si="18"/>
        <v>1</v>
      </c>
      <c r="S57" s="121">
        <v>0</v>
      </c>
      <c r="T57" s="121">
        <v>1</v>
      </c>
      <c r="U57" s="121"/>
      <c r="V57" s="131">
        <f>_xll.BDH(C57,$V$3,$D$1,$D$1)</f>
        <v>3.96</v>
      </c>
      <c r="W57" s="131">
        <f t="shared" si="19"/>
        <v>1.0000000000000231E-2</v>
      </c>
      <c r="X57" s="191">
        <f t="shared" si="20"/>
        <v>0.25252525252525837</v>
      </c>
      <c r="Y57" s="133">
        <v>1081000</v>
      </c>
      <c r="Z57" s="134">
        <f>IF(D57 = D65,1,_xll.BDP(K57,$Z$3)*L57)</f>
        <v>1.4034</v>
      </c>
      <c r="AA57" s="301">
        <f>W57*Y57*R57/Z57 / AB65</f>
        <v>3.3044214198300492E-5</v>
      </c>
      <c r="AB57" s="136"/>
    </row>
    <row r="58" spans="1:28" s="118" customFormat="1" ht="12" customHeight="1" x14ac:dyDescent="0.2">
      <c r="A58" s="121"/>
      <c r="B58" s="121">
        <v>3300</v>
      </c>
      <c r="C58" s="121" t="s">
        <v>49</v>
      </c>
      <c r="D58" s="121" t="str">
        <f>_xll.BDP(C58,$D$3)</f>
        <v>USD</v>
      </c>
      <c r="E58" s="121" t="s">
        <v>325</v>
      </c>
      <c r="F58" s="122">
        <f>_xll.BDP(C58,$F$3)</f>
        <v>116.6</v>
      </c>
      <c r="G58" s="122">
        <f>_xll.BDP(C58,$G$3)</f>
        <v>116.6</v>
      </c>
      <c r="H58" s="123">
        <f t="shared" si="14"/>
        <v>0</v>
      </c>
      <c r="I58" s="124">
        <f t="shared" si="15"/>
        <v>0</v>
      </c>
      <c r="J58" s="125">
        <v>45145</v>
      </c>
      <c r="K58" s="121" t="str">
        <f>CONCATENATE(D65,D58, " Curncy")</f>
        <v>GBPUSD Curncy</v>
      </c>
      <c r="L58" s="121">
        <f>IF(D58 = D65,1,_xll.BDP(K58,$L$3))</f>
        <v>1</v>
      </c>
      <c r="M58" s="264">
        <f>IF(D58 = D65,1,_xll.BDP(K58,$M$3)*L58)</f>
        <v>1.4078999999999999</v>
      </c>
      <c r="N58" s="127">
        <f t="shared" si="16"/>
        <v>0</v>
      </c>
      <c r="O58" s="276">
        <f>N58 / U65</f>
        <v>0</v>
      </c>
      <c r="P58" s="129">
        <f t="shared" si="17"/>
        <v>3738835.8548192345</v>
      </c>
      <c r="Q58" s="286">
        <f>P58 / U65*100</f>
        <v>1.5993692958931751</v>
      </c>
      <c r="R58" s="121">
        <f t="shared" si="18"/>
        <v>1</v>
      </c>
      <c r="S58" s="121">
        <v>0</v>
      </c>
      <c r="T58" s="121">
        <v>1</v>
      </c>
      <c r="U58" s="121"/>
      <c r="V58" s="131">
        <f>_xll.BDH(C58,$V$3,$D$1,$D$1)</f>
        <v>117.58</v>
      </c>
      <c r="W58" s="131">
        <f t="shared" si="19"/>
        <v>-0.98000000000000398</v>
      </c>
      <c r="X58" s="191">
        <f t="shared" si="20"/>
        <v>-0.83347508079605714</v>
      </c>
      <c r="Y58" s="133">
        <v>45145</v>
      </c>
      <c r="Z58" s="134">
        <f>IF(D58 = D65,1,_xll.BDP(K58,$Z$3)*L58)</f>
        <v>1.4034</v>
      </c>
      <c r="AA58" s="301">
        <f>W58*Y58*R58/Z58 / AB65</f>
        <v>-1.3524009518802983E-4</v>
      </c>
      <c r="AB58" s="136"/>
    </row>
    <row r="59" spans="1:28" s="118" customFormat="1" ht="12" customHeight="1" x14ac:dyDescent="0.2">
      <c r="A59" s="121"/>
      <c r="B59" s="121">
        <v>26363</v>
      </c>
      <c r="C59" s="121" t="s">
        <v>42</v>
      </c>
      <c r="D59" s="121" t="str">
        <f>_xll.BDP(C59,$D$3)</f>
        <v>USD</v>
      </c>
      <c r="E59" s="121" t="s">
        <v>319</v>
      </c>
      <c r="F59" s="122">
        <f>_xll.BDP(C59,$F$3)</f>
        <v>11.28</v>
      </c>
      <c r="G59" s="122">
        <f>_xll.BDP(C59,$G$3)</f>
        <v>11.28</v>
      </c>
      <c r="H59" s="123">
        <f t="shared" si="14"/>
        <v>0</v>
      </c>
      <c r="I59" s="124">
        <f t="shared" si="15"/>
        <v>0</v>
      </c>
      <c r="J59" s="125">
        <v>772100</v>
      </c>
      <c r="K59" s="121" t="str">
        <f>CONCATENATE(D65,D59, " Curncy")</f>
        <v>GBPUSD Curncy</v>
      </c>
      <c r="L59" s="121">
        <f>IF(D59 = D65,1,_xll.BDP(K59,$L$3))</f>
        <v>1</v>
      </c>
      <c r="M59" s="264">
        <f>IF(D59 = D65,1,_xll.BDP(K59,$M$3)*L59)</f>
        <v>1.4078999999999999</v>
      </c>
      <c r="N59" s="127">
        <f t="shared" si="16"/>
        <v>0</v>
      </c>
      <c r="O59" s="276">
        <f>N59 / U65</f>
        <v>0</v>
      </c>
      <c r="P59" s="129">
        <f t="shared" si="17"/>
        <v>6186013.211165566</v>
      </c>
      <c r="Q59" s="286">
        <f>P59 / U65*100</f>
        <v>2.6462032509865541</v>
      </c>
      <c r="R59" s="121">
        <f t="shared" si="18"/>
        <v>1</v>
      </c>
      <c r="S59" s="121">
        <v>0</v>
      </c>
      <c r="T59" s="121">
        <v>1</v>
      </c>
      <c r="U59" s="121"/>
      <c r="V59" s="131">
        <f>_xll.BDH(C59,$V$3,$D$1,$D$1)</f>
        <v>11.24</v>
      </c>
      <c r="W59" s="131">
        <f t="shared" si="19"/>
        <v>3.9999999999999147E-2</v>
      </c>
      <c r="X59" s="191">
        <f t="shared" si="20"/>
        <v>0.35587188612098886</v>
      </c>
      <c r="Y59" s="133">
        <v>772100</v>
      </c>
      <c r="Z59" s="134">
        <f>IF(D59 = D65,1,_xll.BDP(K59,$Z$3)*L59)</f>
        <v>1.4034</v>
      </c>
      <c r="AA59" s="301">
        <f>W59*Y59*R59/Z59 / AB65</f>
        <v>9.4406800305297609E-5</v>
      </c>
      <c r="AB59" s="136"/>
    </row>
    <row r="60" spans="1:28" s="118" customFormat="1" ht="12" customHeight="1" x14ac:dyDescent="0.2">
      <c r="A60" s="121"/>
      <c r="B60" s="121">
        <v>24161</v>
      </c>
      <c r="C60" s="121" t="s">
        <v>1449</v>
      </c>
      <c r="D60" s="121" t="str">
        <f>_xll.BDP(C60,$D$3)</f>
        <v>USD</v>
      </c>
      <c r="E60" s="121" t="s">
        <v>1450</v>
      </c>
      <c r="F60" s="122" t="str">
        <f>_xll.BDP(C60,$F$3)</f>
        <v>#N/A N/A</v>
      </c>
      <c r="G60" s="122">
        <f>_xll.BDP(C60,$G$3)</f>
        <v>10.38</v>
      </c>
      <c r="H60" s="123">
        <f t="shared" si="14"/>
        <v>0</v>
      </c>
      <c r="I60" s="124">
        <f t="shared" si="15"/>
        <v>0</v>
      </c>
      <c r="J60" s="125">
        <v>1499300</v>
      </c>
      <c r="K60" s="121" t="str">
        <f>CONCATENATE(D65,D60, " Curncy")</f>
        <v>GBPUSD Curncy</v>
      </c>
      <c r="L60" s="121">
        <f>IF(D60 = D65,1,_xll.BDP(K60,$L$3))</f>
        <v>1</v>
      </c>
      <c r="M60" s="264">
        <f>IF(D60 = D65,1,_xll.BDP(K60,$M$3)*L60)</f>
        <v>1.4078999999999999</v>
      </c>
      <c r="N60" s="127">
        <f t="shared" si="16"/>
        <v>0</v>
      </c>
      <c r="O60" s="276">
        <f>N60 / U65</f>
        <v>0</v>
      </c>
      <c r="P60" s="129">
        <f t="shared" si="17"/>
        <v>11053863.200511402</v>
      </c>
      <c r="Q60" s="286">
        <f>P60 / U65*100</f>
        <v>4.7285331826251449</v>
      </c>
      <c r="R60" s="121">
        <f t="shared" si="18"/>
        <v>1</v>
      </c>
      <c r="S60" s="121">
        <v>0</v>
      </c>
      <c r="T60" s="121">
        <v>1</v>
      </c>
      <c r="U60" s="121"/>
      <c r="V60" s="131">
        <f>_xll.BDH(C60,$V$3,$D$1,$D$1)</f>
        <v>10.38</v>
      </c>
      <c r="W60" s="131">
        <f t="shared" si="19"/>
        <v>0</v>
      </c>
      <c r="X60" s="191">
        <f t="shared" si="20"/>
        <v>0</v>
      </c>
      <c r="Y60" s="133">
        <v>1499300</v>
      </c>
      <c r="Z60" s="134">
        <f>IF(D60 = D65,1,_xll.BDP(K60,$Z$3)*L60)</f>
        <v>1.4034</v>
      </c>
      <c r="AA60" s="301">
        <f>W60*Y60*R60/Z60 / AB65</f>
        <v>0</v>
      </c>
      <c r="AB60" s="136"/>
    </row>
    <row r="61" spans="1:28" s="118" customFormat="1" ht="12" customHeight="1" x14ac:dyDescent="0.2">
      <c r="A61" s="121"/>
      <c r="B61" s="121">
        <v>19902</v>
      </c>
      <c r="C61" s="121" t="s">
        <v>35</v>
      </c>
      <c r="D61" s="121" t="str">
        <f>_xll.BDP(C61,$D$3)</f>
        <v>USD</v>
      </c>
      <c r="E61" s="121" t="s">
        <v>309</v>
      </c>
      <c r="F61" s="122">
        <f>_xll.BDP(C61,$F$3)</f>
        <v>9.6300000000000008</v>
      </c>
      <c r="G61" s="122">
        <f>_xll.BDP(C61,$G$3)</f>
        <v>9.6300000000000008</v>
      </c>
      <c r="H61" s="123">
        <f t="shared" si="14"/>
        <v>0</v>
      </c>
      <c r="I61" s="124">
        <f t="shared" si="15"/>
        <v>0</v>
      </c>
      <c r="J61" s="125">
        <v>701000</v>
      </c>
      <c r="K61" s="121" t="str">
        <f>CONCATENATE(D65,D61, " Curncy")</f>
        <v>GBPUSD Curncy</v>
      </c>
      <c r="L61" s="121">
        <f>IF(D61 = D65,1,_xll.BDP(K61,$L$3))</f>
        <v>1</v>
      </c>
      <c r="M61" s="264">
        <f>IF(D61 = D65,1,_xll.BDP(K61,$M$3)*L61)</f>
        <v>1.4078999999999999</v>
      </c>
      <c r="N61" s="127">
        <f t="shared" si="16"/>
        <v>0</v>
      </c>
      <c r="O61" s="276">
        <f>N61 / U65</f>
        <v>0</v>
      </c>
      <c r="P61" s="129">
        <f t="shared" si="17"/>
        <v>4794822.075431495</v>
      </c>
      <c r="Q61" s="286">
        <f>P61 / U65*100</f>
        <v>2.0510906347576707</v>
      </c>
      <c r="R61" s="121">
        <f t="shared" si="18"/>
        <v>1</v>
      </c>
      <c r="S61" s="121">
        <v>0</v>
      </c>
      <c r="T61" s="121">
        <v>1</v>
      </c>
      <c r="U61" s="121"/>
      <c r="V61" s="131">
        <f>_xll.BDH(C61,$V$3,$D$1,$D$1)</f>
        <v>9.85</v>
      </c>
      <c r="W61" s="131">
        <f t="shared" si="19"/>
        <v>-0.21999999999999886</v>
      </c>
      <c r="X61" s="191">
        <f t="shared" si="20"/>
        <v>-2.2335025380710545</v>
      </c>
      <c r="Y61" s="133">
        <v>701000</v>
      </c>
      <c r="Z61" s="134">
        <f>IF(D61 = D65,1,_xll.BDP(K61,$Z$3)*L61)</f>
        <v>1.4034</v>
      </c>
      <c r="AA61" s="301">
        <f>W61*Y61*R61/Z61 / AB65</f>
        <v>-4.7142263771154106E-4</v>
      </c>
      <c r="AB61" s="136"/>
    </row>
    <row r="62" spans="1:28" s="118" customFormat="1" ht="12" customHeight="1" x14ac:dyDescent="0.2">
      <c r="A62" s="121"/>
      <c r="B62" s="121">
        <v>25072</v>
      </c>
      <c r="C62" s="121" t="s">
        <v>30</v>
      </c>
      <c r="D62" s="121" t="str">
        <f>_xll.BDP(C62,$D$3)</f>
        <v>USD</v>
      </c>
      <c r="E62" s="121" t="s">
        <v>307</v>
      </c>
      <c r="F62" s="122">
        <f>_xll.BDP(C62,$F$3)</f>
        <v>64.89</v>
      </c>
      <c r="G62" s="122">
        <f>_xll.BDP(C62,$G$3)</f>
        <v>64.89</v>
      </c>
      <c r="H62" s="123">
        <f t="shared" si="14"/>
        <v>0</v>
      </c>
      <c r="I62" s="124">
        <f t="shared" si="15"/>
        <v>0</v>
      </c>
      <c r="J62" s="125">
        <v>81900</v>
      </c>
      <c r="K62" s="121" t="str">
        <f>CONCATENATE(D65,D62, " Curncy")</f>
        <v>GBPUSD Curncy</v>
      </c>
      <c r="L62" s="121">
        <f>IF(D62 = D65,1,_xll.BDP(K62,$L$3))</f>
        <v>1</v>
      </c>
      <c r="M62" s="264">
        <f>IF(D62 = D65,1,_xll.BDP(K62,$M$3)*L62)</f>
        <v>1.4078999999999999</v>
      </c>
      <c r="N62" s="127">
        <f t="shared" si="16"/>
        <v>0</v>
      </c>
      <c r="O62" s="276">
        <f>N62 / U65</f>
        <v>0</v>
      </c>
      <c r="P62" s="129">
        <f t="shared" si="17"/>
        <v>3774764.5429362883</v>
      </c>
      <c r="Q62" s="286">
        <f>P62 / U65*100</f>
        <v>1.6147385827106397</v>
      </c>
      <c r="R62" s="121">
        <f t="shared" si="18"/>
        <v>1</v>
      </c>
      <c r="S62" s="121">
        <v>0</v>
      </c>
      <c r="T62" s="121">
        <v>1</v>
      </c>
      <c r="U62" s="121"/>
      <c r="V62" s="131">
        <f>_xll.BDH(C62,$V$3,$D$1,$D$1)</f>
        <v>68.3</v>
      </c>
      <c r="W62" s="131">
        <f t="shared" si="19"/>
        <v>-3.4099999999999966</v>
      </c>
      <c r="X62" s="191">
        <f t="shared" si="20"/>
        <v>-4.992679355783304</v>
      </c>
      <c r="Y62" s="133">
        <v>81900</v>
      </c>
      <c r="Z62" s="134">
        <f>IF(D62 = D65,1,_xll.BDP(K62,$Z$3)*L62)</f>
        <v>1.4034</v>
      </c>
      <c r="AA62" s="301">
        <f>W62*Y62*R62/Z62 / AB65</f>
        <v>-8.5370537438362085E-4</v>
      </c>
      <c r="AB62" s="136"/>
    </row>
    <row r="63" spans="1:28" s="118" customFormat="1" ht="12" customHeight="1" x14ac:dyDescent="0.2">
      <c r="A63" s="103" t="s">
        <v>1520</v>
      </c>
      <c r="B63" s="103"/>
      <c r="C63" s="103"/>
      <c r="D63" s="103"/>
      <c r="E63" s="103" t="s">
        <v>27</v>
      </c>
      <c r="F63" s="137"/>
      <c r="G63" s="137"/>
      <c r="H63" s="138"/>
      <c r="I63" s="139"/>
      <c r="J63" s="140"/>
      <c r="K63" s="103"/>
      <c r="L63" s="103"/>
      <c r="M63" s="265"/>
      <c r="N63" s="172">
        <f xml:space="preserve"> SUM(N55:N62)</f>
        <v>0</v>
      </c>
      <c r="O63" s="277">
        <f xml:space="preserve"> SUM(O55:O62)</f>
        <v>0</v>
      </c>
      <c r="P63" s="142">
        <f xml:space="preserve"> SUM(P55:P62)</f>
        <v>34094945.152354576</v>
      </c>
      <c r="Q63" s="287">
        <f xml:space="preserve"> SUM(Q55:Q62)</f>
        <v>14.584862919710659</v>
      </c>
      <c r="R63" s="103"/>
      <c r="S63" s="103"/>
      <c r="T63" s="103"/>
      <c r="U63" s="103"/>
      <c r="V63" s="145"/>
      <c r="W63" s="145"/>
      <c r="X63" s="192"/>
      <c r="Y63" s="146"/>
      <c r="Z63" s="147"/>
      <c r="AA63" s="302">
        <f xml:space="preserve"> SUM(AA55:AA62)</f>
        <v>-1.5459358095518774E-3</v>
      </c>
      <c r="AB63" s="185"/>
    </row>
    <row r="64" spans="1:28" s="118" customFormat="1" ht="12" customHeight="1" x14ac:dyDescent="0.2">
      <c r="A64" s="121"/>
      <c r="B64" s="121"/>
      <c r="C64" s="121"/>
      <c r="D64" s="121"/>
      <c r="E64" s="121"/>
      <c r="F64" s="122"/>
      <c r="G64" s="122"/>
      <c r="H64" s="123"/>
      <c r="I64" s="124"/>
      <c r="J64" s="125"/>
      <c r="K64" s="121"/>
      <c r="L64" s="121"/>
      <c r="M64" s="264"/>
      <c r="N64" s="127"/>
      <c r="O64" s="276"/>
      <c r="P64" s="129"/>
      <c r="Q64" s="286"/>
      <c r="R64" s="121"/>
      <c r="S64" s="121"/>
      <c r="T64" s="121"/>
      <c r="U64" s="121"/>
      <c r="V64" s="131"/>
      <c r="W64" s="131"/>
      <c r="X64" s="132"/>
      <c r="Y64" s="133"/>
      <c r="Z64" s="134"/>
      <c r="AA64" s="301"/>
      <c r="AB64" s="136"/>
    </row>
    <row r="65" spans="1:28" s="118" customFormat="1" ht="12" customHeight="1" thickBot="1" x14ac:dyDescent="0.25">
      <c r="A65" s="175" t="s">
        <v>1451</v>
      </c>
      <c r="B65" s="175"/>
      <c r="C65" s="175"/>
      <c r="D65" s="175" t="s">
        <v>83</v>
      </c>
      <c r="E65" s="175" t="s">
        <v>1452</v>
      </c>
      <c r="F65" s="176"/>
      <c r="G65" s="176"/>
      <c r="H65" s="177"/>
      <c r="I65" s="178"/>
      <c r="J65" s="179"/>
      <c r="K65" s="175"/>
      <c r="L65" s="175"/>
      <c r="M65" s="272"/>
      <c r="N65" s="181">
        <f>N10+N54+N35+N29+N15+N7+N19+N63+N32</f>
        <v>393151.99754197372</v>
      </c>
      <c r="O65" s="283">
        <f>O10+O54+O35+O29+O15+O7+O19+O63+O32</f>
        <v>1.681794167768039E-3</v>
      </c>
      <c r="P65" s="182">
        <f>P10+P54+P35+P29+P15+P7+P19+P63+P32</f>
        <v>193902725.5683355</v>
      </c>
      <c r="Q65" s="296">
        <f>Q10+Q54+Q35+Q29+Q15+Q7+Q19+Q63+Q32</f>
        <v>82.946156960664467</v>
      </c>
      <c r="R65" s="175"/>
      <c r="S65" s="175"/>
      <c r="T65" s="175"/>
      <c r="U65" s="175">
        <v>233769390.49785024</v>
      </c>
      <c r="V65" s="176"/>
      <c r="W65" s="176"/>
      <c r="X65" s="178"/>
      <c r="Y65" s="179"/>
      <c r="Z65" s="180"/>
      <c r="AA65" s="283">
        <f>AA10+AA54+AA35+AA29+AA15+AA7+AA19+AA63+AA32</f>
        <v>-3.2527263718968276E-3</v>
      </c>
      <c r="AB65" s="175">
        <v>233103499.29121065</v>
      </c>
    </row>
    <row r="66" spans="1:28" ht="12.75" thickTop="1" x14ac:dyDescent="0.2">
      <c r="T66">
        <f>_xll.BDP("GBPEUR Curncy","LAST_PRICE")</f>
        <v>1.1420999999999999</v>
      </c>
      <c r="U66">
        <f>U65*T66</f>
        <v>266988020.88759473</v>
      </c>
    </row>
  </sheetData>
  <customSheetViews>
    <customSheetView guid="{AD46497A-B353-49B5-8E30-BDB4EF8F6988}" scale="115" zeroValues="0" hiddenRows="1" hiddenColumns="1" topLeftCell="E1">
      <pane xSplit="7" ySplit="4" topLeftCell="M8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16</v>
      </c>
      <c r="S4" s="308" t="s">
        <v>1416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1412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33.93</v>
      </c>
      <c r="G6" s="122">
        <f>_xll.BDP(C6,$G$3)</f>
        <v>33.93</v>
      </c>
      <c r="H6" s="123">
        <f>IF(OR(OR(G6="#N/A N/A",G6="#N/A Real Time"),OR(F6="#N/A N/A",F6="#N/A Real Time")),0,  G6 - F6)</f>
        <v>0</v>
      </c>
      <c r="I6" s="124">
        <f>IF(OR(F6=0,F6="#N/A N/A"),0,H6 / F6*100)</f>
        <v>0</v>
      </c>
      <c r="J6" s="125">
        <v>36000</v>
      </c>
      <c r="K6" s="121" t="str">
        <f>CONCATENATE(D56,D6, " Curncy")</f>
        <v>EURBRL Curncy</v>
      </c>
      <c r="L6" s="121">
        <f>IF(D6 = D56,1,_xll.BDP(K6,$L$3))</f>
        <v>1</v>
      </c>
      <c r="M6" s="264">
        <f>IF(D6 = D56,1,_xll.BDP(K6,$M$3)*L6)</f>
        <v>4.0765000000000002</v>
      </c>
      <c r="N6" s="127">
        <f>H6*J6*R6/M6</f>
        <v>0</v>
      </c>
      <c r="O6" s="276">
        <f>N6 / U56</f>
        <v>0</v>
      </c>
      <c r="P6" s="129">
        <f>IF(J6=0,0,G6*J6*R6/M6)</f>
        <v>299639.39654115046</v>
      </c>
      <c r="Q6" s="286">
        <f>P6 / U56*100</f>
        <v>0.94265182857561636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-0.27000000000000313</v>
      </c>
      <c r="X6" s="191">
        <f>IF(OR(V6=0,V6="#N/A N/A"),0,W6 / V6*100)</f>
        <v>-0.78947368421053532</v>
      </c>
      <c r="Y6" s="133">
        <v>36000</v>
      </c>
      <c r="Z6" s="134">
        <f>IF(D6 = D56,1,_xll.BDP(K6,$Z$3)*L6)</f>
        <v>4.0765000000000002</v>
      </c>
      <c r="AA6" s="301">
        <f>W6*Y6*R6/Z6 / AB56</f>
        <v>-7.5122389094897229E-5</v>
      </c>
      <c r="AB6" s="136"/>
    </row>
    <row r="7" spans="1:28" s="118" customFormat="1" ht="12" customHeight="1" x14ac:dyDescent="0.2">
      <c r="A7" s="103" t="s">
        <v>1521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5"/>
      <c r="N7" s="172">
        <f xml:space="preserve"> SUM(N5:N6)</f>
        <v>0</v>
      </c>
      <c r="O7" s="277">
        <f xml:space="preserve"> SUM(O5:O6)</f>
        <v>0</v>
      </c>
      <c r="P7" s="142">
        <f xml:space="preserve"> SUM(P5:P6)</f>
        <v>299639.39654115046</v>
      </c>
      <c r="Q7" s="287">
        <f xml:space="preserve"> SUM(Q5:Q6)</f>
        <v>0.94265182857561636</v>
      </c>
      <c r="R7" s="103"/>
      <c r="S7" s="103"/>
      <c r="T7" s="103"/>
      <c r="U7" s="103"/>
      <c r="V7" s="145"/>
      <c r="W7" s="145"/>
      <c r="X7" s="192"/>
      <c r="Y7" s="146"/>
      <c r="Z7" s="147"/>
      <c r="AA7" s="302">
        <f xml:space="preserve"> SUM(AA5:AA6)</f>
        <v>-7.5122389094897229E-5</v>
      </c>
      <c r="AB7" s="185"/>
    </row>
    <row r="8" spans="1:28" s="118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4"/>
      <c r="N8" s="127"/>
      <c r="O8" s="276"/>
      <c r="P8" s="129"/>
      <c r="Q8" s="286"/>
      <c r="R8" s="121"/>
      <c r="S8" s="121"/>
      <c r="T8" s="121"/>
      <c r="U8" s="121"/>
      <c r="V8" s="131"/>
      <c r="W8" s="131"/>
      <c r="X8" s="132"/>
      <c r="Y8" s="133"/>
      <c r="Z8" s="134"/>
      <c r="AA8" s="301"/>
      <c r="AB8" s="136"/>
    </row>
    <row r="9" spans="1:28" s="118" customFormat="1" ht="12" customHeight="1" x14ac:dyDescent="0.2">
      <c r="A9" s="121"/>
      <c r="B9" s="121">
        <v>692</v>
      </c>
      <c r="C9" s="121" t="s">
        <v>584</v>
      </c>
      <c r="D9" s="121" t="str">
        <f>_xll.BDP(C9,$D$3)</f>
        <v>EUR</v>
      </c>
      <c r="E9" s="121" t="s">
        <v>623</v>
      </c>
      <c r="F9" s="122">
        <f>_xll.BDP(C9,$F$3)</f>
        <v>21.6</v>
      </c>
      <c r="G9" s="122">
        <f>_xll.BDP(C9,$G$3)</f>
        <v>21.475000000000001</v>
      </c>
      <c r="H9" s="123">
        <f>IF(OR(OR(G9="#N/A N/A",G9="#N/A Real Time"),OR(F9="#N/A N/A",F9="#N/A Real Time")),0,  G9 - F9)</f>
        <v>-0.125</v>
      </c>
      <c r="I9" s="124">
        <f>IF(OR(F9=0,F9="#N/A N/A"),0,H9 / F9*100)</f>
        <v>-0.57870370370370372</v>
      </c>
      <c r="J9" s="125">
        <v>16955</v>
      </c>
      <c r="K9" s="121" t="str">
        <f>CONCATENATE(D56,D9, " Curncy")</f>
        <v>EUREUR Curncy</v>
      </c>
      <c r="L9" s="121">
        <f>IF(D9 = D56,1,_xll.BDP(K9,$L$3))</f>
        <v>1</v>
      </c>
      <c r="M9" s="264">
        <f>IF(D9 = D56,1,_xll.BDP(K9,$M$3)*L9)</f>
        <v>1</v>
      </c>
      <c r="N9" s="127">
        <f>H9*J9*R9/M9</f>
        <v>-2119.375</v>
      </c>
      <c r="O9" s="276">
        <f>N9 / U56</f>
        <v>-6.6674567571860596E-5</v>
      </c>
      <c r="P9" s="129">
        <f>IF(J9=0,0,G9*J9*R9/M9)</f>
        <v>364108.625</v>
      </c>
      <c r="Q9" s="286">
        <f>P9 / U56*100</f>
        <v>1.145469070884565</v>
      </c>
      <c r="R9" s="121">
        <f>IF(EXACT(D9,UPPER(D9)),1,0.01)/T9</f>
        <v>1</v>
      </c>
      <c r="S9" s="121">
        <v>0</v>
      </c>
      <c r="T9" s="121">
        <v>1</v>
      </c>
      <c r="U9" s="121"/>
      <c r="V9" s="131">
        <f>_xll.BDH(C9,$V$3,$D$1,$D$1)</f>
        <v>21.34</v>
      </c>
      <c r="W9" s="131">
        <f>IF(OR(OR(F9="#N/A N/A",F9="#N/A Real Time"),OR(V9="#N/A N/A",V9="#N/A Real Time")),0,  F9 - V9)</f>
        <v>0.26000000000000156</v>
      </c>
      <c r="X9" s="191">
        <f>IF(OR(V9=0,V9="#N/A N/A"),0,W9 / V9*100)</f>
        <v>1.2183692596063804</v>
      </c>
      <c r="Y9" s="133">
        <v>16955</v>
      </c>
      <c r="Z9" s="134">
        <f>IF(D9 = D56,1,_xll.BDP(K9,$Z$3)*L9)</f>
        <v>1</v>
      </c>
      <c r="AA9" s="301">
        <f>W9*Y9*R9/Z9 / AB56</f>
        <v>1.3888703770765766E-4</v>
      </c>
      <c r="AB9" s="136"/>
    </row>
    <row r="10" spans="1:28" s="118" customFormat="1" ht="12" customHeight="1" x14ac:dyDescent="0.2">
      <c r="A10" s="121"/>
      <c r="B10" s="121">
        <v>719</v>
      </c>
      <c r="C10" s="121" t="s">
        <v>203</v>
      </c>
      <c r="D10" s="121" t="str">
        <f>_xll.BDP(C10,$D$3)</f>
        <v>EUR</v>
      </c>
      <c r="E10" s="121" t="s">
        <v>417</v>
      </c>
      <c r="F10" s="122">
        <f>_xll.BDP(C10,$F$3)</f>
        <v>13.785</v>
      </c>
      <c r="G10" s="122">
        <f>_xll.BDP(C10,$G$3)</f>
        <v>13.73</v>
      </c>
      <c r="H10" s="123">
        <f>IF(OR(OR(G10="#N/A N/A",G10="#N/A Real Time"),OR(F10="#N/A N/A",F10="#N/A Real Time")),0,  G10 - F10)</f>
        <v>-5.4999999999999716E-2</v>
      </c>
      <c r="I10" s="124">
        <f>IF(OR(F10=0,F10="#N/A N/A"),0,H10 / F10*100)</f>
        <v>-0.39898440333695839</v>
      </c>
      <c r="J10" s="125">
        <v>30719</v>
      </c>
      <c r="K10" s="121" t="str">
        <f>CONCATENATE(D56,D10, " Curncy")</f>
        <v>EUREUR Curncy</v>
      </c>
      <c r="L10" s="121">
        <f>IF(D10 = D56,1,_xll.BDP(K10,$L$3))</f>
        <v>1</v>
      </c>
      <c r="M10" s="264">
        <f>IF(D10 = D56,1,_xll.BDP(K10,$M$3)*L10)</f>
        <v>1</v>
      </c>
      <c r="N10" s="127">
        <f>H10*J10*R10/M10</f>
        <v>-1689.5449999999912</v>
      </c>
      <c r="O10" s="276">
        <f>N10 / U56</f>
        <v>-5.3152312482783188E-5</v>
      </c>
      <c r="P10" s="129">
        <f>IF(J10=0,0,G10*J10*R10/M10)</f>
        <v>421771.87</v>
      </c>
      <c r="Q10" s="286">
        <f>P10 / U56*100</f>
        <v>1.3268750007065764</v>
      </c>
      <c r="R10" s="121">
        <f>IF(EXACT(D10,UPPER(D10)),1,0.01)/T10</f>
        <v>1</v>
      </c>
      <c r="S10" s="121">
        <v>0</v>
      </c>
      <c r="T10" s="121">
        <v>1</v>
      </c>
      <c r="U10" s="121"/>
      <c r="V10" s="131">
        <f>_xll.BDH(C10,$V$3,$D$1,$D$1)</f>
        <v>13.625</v>
      </c>
      <c r="W10" s="131">
        <f>IF(OR(OR(F10="#N/A N/A",F10="#N/A Real Time"),OR(V10="#N/A N/A",V10="#N/A Real Time")),0,  F10 - V10)</f>
        <v>0.16000000000000014</v>
      </c>
      <c r="X10" s="191">
        <f>IF(OR(V10=0,V10="#N/A N/A"),0,W10 / V10*100)</f>
        <v>1.1743119266055055</v>
      </c>
      <c r="Y10" s="133">
        <v>30719</v>
      </c>
      <c r="Z10" s="134">
        <f>IF(D10 = D56,1,_xll.BDP(K10,$Z$3)*L10)</f>
        <v>1</v>
      </c>
      <c r="AA10" s="301">
        <f>W10*Y10*R10/Z10 / AB56</f>
        <v>1.5485228904898538E-4</v>
      </c>
      <c r="AB10" s="136"/>
    </row>
    <row r="11" spans="1:28" s="118" customFormat="1" ht="12" customHeight="1" x14ac:dyDescent="0.2">
      <c r="A11" s="121"/>
      <c r="B11" s="121">
        <v>1575</v>
      </c>
      <c r="C11" s="121" t="s">
        <v>201</v>
      </c>
      <c r="D11" s="121" t="str">
        <f>_xll.BDP(C11,$D$3)</f>
        <v>EUR</v>
      </c>
      <c r="E11" s="121" t="s">
        <v>415</v>
      </c>
      <c r="F11" s="122">
        <f>_xll.BDP(C11,$F$3)</f>
        <v>87.2</v>
      </c>
      <c r="G11" s="122">
        <f>_xll.BDP(C11,$G$3)</f>
        <v>87.4</v>
      </c>
      <c r="H11" s="123">
        <f>IF(OR(OR(G11="#N/A N/A",G11="#N/A Real Time"),OR(F11="#N/A N/A",F11="#N/A Real Time")),0,  G11 - F11)</f>
        <v>0.20000000000000284</v>
      </c>
      <c r="I11" s="124">
        <f>IF(OR(F11=0,F11="#N/A N/A"),0,H11 / F11*100)</f>
        <v>0.22935779816514087</v>
      </c>
      <c r="J11" s="125">
        <v>6300</v>
      </c>
      <c r="K11" s="121" t="str">
        <f>CONCATENATE(D56,D11, " Curncy")</f>
        <v>EUREUR Curncy</v>
      </c>
      <c r="L11" s="121">
        <f>IF(D11 = D56,1,_xll.BDP(K11,$L$3))</f>
        <v>1</v>
      </c>
      <c r="M11" s="264">
        <f>IF(D11 = D56,1,_xll.BDP(K11,$M$3)*L11)</f>
        <v>1</v>
      </c>
      <c r="N11" s="127">
        <f>H11*J11*R11/M11</f>
        <v>1260.000000000018</v>
      </c>
      <c r="O11" s="276">
        <f>N11 / U56</f>
        <v>3.9639023363277165E-5</v>
      </c>
      <c r="P11" s="129">
        <f>IF(J11=0,0,G11*J11*R11/M11)</f>
        <v>550620</v>
      </c>
      <c r="Q11" s="286">
        <f>P11 / U56*100</f>
        <v>1.7322253209751874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84.6</v>
      </c>
      <c r="W11" s="131">
        <f>IF(OR(OR(F11="#N/A N/A",F11="#N/A Real Time"),OR(V11="#N/A N/A",V11="#N/A Real Time")),0,  F11 - V11)</f>
        <v>2.6000000000000085</v>
      </c>
      <c r="X11" s="191">
        <f>IF(OR(V11=0,V11="#N/A N/A"),0,W11 / V11*100)</f>
        <v>3.0732860520094665</v>
      </c>
      <c r="Y11" s="133">
        <v>6300</v>
      </c>
      <c r="Z11" s="134">
        <f>IF(D11 = D56,1,_xll.BDP(K11,$Z$3)*L11)</f>
        <v>1</v>
      </c>
      <c r="AA11" s="301">
        <f>W11*Y11*R11/Z11 / AB56</f>
        <v>5.1606507670789797E-4</v>
      </c>
      <c r="AB11" s="136"/>
    </row>
    <row r="12" spans="1:28" s="118" customFormat="1" ht="12" customHeight="1" x14ac:dyDescent="0.2">
      <c r="A12" s="121"/>
      <c r="B12" s="121">
        <v>3988</v>
      </c>
      <c r="C12" s="121" t="s">
        <v>194</v>
      </c>
      <c r="D12" s="121" t="str">
        <f>_xll.BDP(C12,$D$3)</f>
        <v>EUR</v>
      </c>
      <c r="E12" s="121" t="s">
        <v>410</v>
      </c>
      <c r="F12" s="122">
        <f>_xll.BDP(C12,$F$3)</f>
        <v>21</v>
      </c>
      <c r="G12" s="122">
        <f>_xll.BDP(C12,$G$3)</f>
        <v>20.8</v>
      </c>
      <c r="H12" s="123">
        <f>IF(OR(OR(G12="#N/A N/A",G12="#N/A Real Time"),OR(F12="#N/A N/A",F12="#N/A Real Time")),0,  G12 - F12)</f>
        <v>-0.19999999999999929</v>
      </c>
      <c r="I12" s="124">
        <f>IF(OR(F12=0,F12="#N/A N/A"),0,H12 / F12*100)</f>
        <v>-0.952380952380949</v>
      </c>
      <c r="J12" s="125">
        <v>20067</v>
      </c>
      <c r="K12" s="121" t="str">
        <f>CONCATENATE(D56,D12, " Curncy")</f>
        <v>EUREUR Curncy</v>
      </c>
      <c r="L12" s="121">
        <f>IF(D12 = D56,1,_xll.BDP(K12,$L$3))</f>
        <v>1</v>
      </c>
      <c r="M12" s="264">
        <f>IF(D12 = D56,1,_xll.BDP(K12,$M$3)*L12)</f>
        <v>1</v>
      </c>
      <c r="N12" s="127">
        <f>H12*J12*R12/M12</f>
        <v>-4013.3999999999855</v>
      </c>
      <c r="O12" s="276">
        <f>N12 / U56</f>
        <v>-1.2625972727474107E-4</v>
      </c>
      <c r="P12" s="129">
        <f>IF(J12=0,0,G12*J12*R12/M12)</f>
        <v>417393.60000000003</v>
      </c>
      <c r="Q12" s="286">
        <f>P12 / U56*100</f>
        <v>1.3131011636573118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21</v>
      </c>
      <c r="W12" s="131">
        <f>IF(OR(OR(F12="#N/A N/A",F12="#N/A Real Time"),OR(V12="#N/A N/A",V12="#N/A Real Time")),0,  F12 - V12)</f>
        <v>0</v>
      </c>
      <c r="X12" s="191">
        <f>IF(OR(V12=0,V12="#N/A N/A"),0,W12 / V12*100)</f>
        <v>0</v>
      </c>
      <c r="Y12" s="133">
        <v>20067</v>
      </c>
      <c r="Z12" s="134">
        <f>IF(D12 = D56,1,_xll.BDP(K12,$Z$3)*L12)</f>
        <v>1</v>
      </c>
      <c r="AA12" s="301">
        <f>W12*Y12*R12/Z12 / AB56</f>
        <v>0</v>
      </c>
      <c r="AB12" s="136"/>
    </row>
    <row r="13" spans="1:28" s="118" customFormat="1" ht="12" customHeight="1" x14ac:dyDescent="0.2">
      <c r="A13" s="103" t="s">
        <v>1522</v>
      </c>
      <c r="B13" s="103"/>
      <c r="C13" s="103"/>
      <c r="D13" s="103"/>
      <c r="E13" s="103" t="s">
        <v>193</v>
      </c>
      <c r="F13" s="137"/>
      <c r="G13" s="137"/>
      <c r="H13" s="138"/>
      <c r="I13" s="139"/>
      <c r="J13" s="140"/>
      <c r="K13" s="103"/>
      <c r="L13" s="103"/>
      <c r="M13" s="265"/>
      <c r="N13" s="172">
        <f xml:space="preserve"> SUM(N8:N12)</f>
        <v>-6562.3199999999579</v>
      </c>
      <c r="O13" s="277">
        <f xml:space="preserve"> SUM(O8:O12)</f>
        <v>-2.0644758396610769E-4</v>
      </c>
      <c r="P13" s="142">
        <f xml:space="preserve"> SUM(P8:P12)</f>
        <v>1753894.0950000002</v>
      </c>
      <c r="Q13" s="287">
        <f xml:space="preserve"> SUM(Q8:Q12)</f>
        <v>5.5176705562236403</v>
      </c>
      <c r="R13" s="103"/>
      <c r="S13" s="103"/>
      <c r="T13" s="103"/>
      <c r="U13" s="103"/>
      <c r="V13" s="145"/>
      <c r="W13" s="145"/>
      <c r="X13" s="192"/>
      <c r="Y13" s="146"/>
      <c r="Z13" s="147"/>
      <c r="AA13" s="302">
        <f xml:space="preserve"> SUM(AA8:AA12)</f>
        <v>8.0980440346454098E-4</v>
      </c>
      <c r="AB13" s="185"/>
    </row>
    <row r="14" spans="1:28" s="118" customFormat="1" ht="12" customHeight="1" x14ac:dyDescent="0.2">
      <c r="A14" s="121"/>
      <c r="B14" s="121"/>
      <c r="C14" s="121"/>
      <c r="D14" s="121"/>
      <c r="E14" s="121"/>
      <c r="F14" s="122"/>
      <c r="G14" s="122"/>
      <c r="H14" s="123"/>
      <c r="I14" s="124"/>
      <c r="J14" s="125"/>
      <c r="K14" s="121"/>
      <c r="L14" s="121"/>
      <c r="M14" s="264"/>
      <c r="N14" s="127"/>
      <c r="O14" s="276"/>
      <c r="P14" s="129"/>
      <c r="Q14" s="286"/>
      <c r="R14" s="121"/>
      <c r="S14" s="121"/>
      <c r="T14" s="121"/>
      <c r="U14" s="121"/>
      <c r="V14" s="131"/>
      <c r="W14" s="131"/>
      <c r="X14" s="132"/>
      <c r="Y14" s="133"/>
      <c r="Z14" s="134"/>
      <c r="AA14" s="301"/>
      <c r="AB14" s="136"/>
    </row>
    <row r="15" spans="1:28" s="118" customFormat="1" ht="12" customHeight="1" x14ac:dyDescent="0.2">
      <c r="A15" s="121"/>
      <c r="B15" s="121">
        <v>2450</v>
      </c>
      <c r="C15" s="121" t="s">
        <v>187</v>
      </c>
      <c r="D15" s="121" t="str">
        <f>_xll.BDP(C15,$D$3)</f>
        <v>EUR</v>
      </c>
      <c r="E15" s="121" t="s">
        <v>408</v>
      </c>
      <c r="F15" s="122">
        <f>_xll.BDP(C15,$F$3)</f>
        <v>84.97</v>
      </c>
      <c r="G15" s="122">
        <f>_xll.BDP(C15,$G$3)</f>
        <v>83.6</v>
      </c>
      <c r="H15" s="123">
        <f>IF(OR(OR(G15="#N/A N/A",G15="#N/A Real Time"),OR(F15="#N/A N/A",F15="#N/A Real Time")),0,  G15 - F15)</f>
        <v>-1.3700000000000045</v>
      </c>
      <c r="I15" s="124">
        <f>IF(OR(F15=0,F15="#N/A N/A"),0,H15 / F15*100)</f>
        <v>-1.6123337648581906</v>
      </c>
      <c r="J15" s="125">
        <v>1337</v>
      </c>
      <c r="K15" s="121" t="str">
        <f>CONCATENATE(D56,D15, " Curncy")</f>
        <v>EUREUR Curncy</v>
      </c>
      <c r="L15" s="121">
        <f>IF(D15 = D56,1,_xll.BDP(K15,$L$3))</f>
        <v>1</v>
      </c>
      <c r="M15" s="264">
        <f>IF(D15 = D56,1,_xll.BDP(K15,$M$3)*L15)</f>
        <v>1</v>
      </c>
      <c r="N15" s="127">
        <f>H15*J15*R15/M15</f>
        <v>-1831.690000000006</v>
      </c>
      <c r="O15" s="276">
        <f>N15 / U56</f>
        <v>-5.7624129130381236E-5</v>
      </c>
      <c r="P15" s="129">
        <f>IF(J15=0,0,G15*J15*R15/M15)</f>
        <v>111773.2</v>
      </c>
      <c r="Q15" s="286">
        <f>P15 / U56*100</f>
        <v>0.35163337191969751</v>
      </c>
      <c r="R15" s="121">
        <f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84.78</v>
      </c>
      <c r="W15" s="131">
        <f>IF(OR(OR(F15="#N/A N/A",F15="#N/A Real Time"),OR(V15="#N/A N/A",V15="#N/A Real Time")),0,  F15 - V15)</f>
        <v>0.18999999999999773</v>
      </c>
      <c r="X15" s="191">
        <f>IF(OR(V15=0,V15="#N/A N/A"),0,W15 / V15*100)</f>
        <v>0.22410945977824689</v>
      </c>
      <c r="Y15" s="133">
        <v>1337</v>
      </c>
      <c r="Z15" s="134">
        <f>IF(D15 = D56,1,_xll.BDP(K15,$Z$3)*L15)</f>
        <v>1</v>
      </c>
      <c r="AA15" s="301">
        <f>W15*Y15*R15/Z15 / AB56</f>
        <v>8.0034195015937301E-6</v>
      </c>
      <c r="AB15" s="136"/>
    </row>
    <row r="16" spans="1:28" s="118" customFormat="1" ht="12" customHeight="1" x14ac:dyDescent="0.2">
      <c r="A16" s="121"/>
      <c r="B16" s="121">
        <v>24720</v>
      </c>
      <c r="C16" s="121" t="s">
        <v>184</v>
      </c>
      <c r="D16" s="121" t="str">
        <f>_xll.BDP(C16,$D$3)</f>
        <v>EUR</v>
      </c>
      <c r="E16" s="121" t="s">
        <v>405</v>
      </c>
      <c r="F16" s="122">
        <f>_xll.BDP(C16,$F$3)</f>
        <v>24.75</v>
      </c>
      <c r="G16" s="122">
        <f>_xll.BDP(C16,$G$3)</f>
        <v>24.43</v>
      </c>
      <c r="H16" s="123">
        <f>IF(OR(OR(G16="#N/A N/A",G16="#N/A Real Time"),OR(F16="#N/A N/A",F16="#N/A Real Time")),0,  G16 - F16)</f>
        <v>-0.32000000000000028</v>
      </c>
      <c r="I16" s="124">
        <f>IF(OR(F16=0,F16="#N/A N/A"),0,H16 / F16*100)</f>
        <v>-1.2929292929292941</v>
      </c>
      <c r="J16" s="125">
        <v>19164</v>
      </c>
      <c r="K16" s="121" t="str">
        <f>CONCATENATE(D56,D16, " Curncy")</f>
        <v>EUREUR Curncy</v>
      </c>
      <c r="L16" s="121">
        <f>IF(D16 = D56,1,_xll.BDP(K16,$L$3))</f>
        <v>1</v>
      </c>
      <c r="M16" s="264">
        <f>IF(D16 = D56,1,_xll.BDP(K16,$M$3)*L16)</f>
        <v>1</v>
      </c>
      <c r="N16" s="127">
        <f>H16*J16*R16/M16</f>
        <v>-6132.480000000005</v>
      </c>
      <c r="O16" s="276">
        <f>N16 / U56</f>
        <v>-1.9292501428160849E-4</v>
      </c>
      <c r="P16" s="129">
        <f>IF(J16=0,0,G16*J16*R16/M16)</f>
        <v>468176.52</v>
      </c>
      <c r="Q16" s="286">
        <f>P16 / U56*100</f>
        <v>1.4728619059061536</v>
      </c>
      <c r="R16" s="121">
        <f>IF(EXACT(D16,UPPER(D16)),1,0.01)/T16</f>
        <v>1</v>
      </c>
      <c r="S16" s="121">
        <v>0</v>
      </c>
      <c r="T16" s="121">
        <v>1</v>
      </c>
      <c r="U16" s="121"/>
      <c r="V16" s="131">
        <f>_xll.BDH(C16,$V$3,$D$1,$D$1)</f>
        <v>24.35</v>
      </c>
      <c r="W16" s="131">
        <f>IF(OR(OR(F16="#N/A N/A",F16="#N/A Real Time"),OR(V16="#N/A N/A",V16="#N/A Real Time")),0,  F16 - V16)</f>
        <v>0.39999999999999858</v>
      </c>
      <c r="X16" s="191">
        <f>IF(OR(V16=0,V16="#N/A N/A"),0,W16 / V16*100)</f>
        <v>1.6427104722792549</v>
      </c>
      <c r="Y16" s="133">
        <v>19164</v>
      </c>
      <c r="Z16" s="134">
        <f>IF(D16 = D56,1,_xll.BDP(K16,$Z$3)*L16)</f>
        <v>1</v>
      </c>
      <c r="AA16" s="301">
        <f>W16*Y16*R16/Z16 / AB56</f>
        <v>2.4151089450622927E-4</v>
      </c>
      <c r="AB16" s="136"/>
    </row>
    <row r="17" spans="1:28" s="118" customFormat="1" ht="12" customHeight="1" x14ac:dyDescent="0.2">
      <c r="A17" s="103" t="s">
        <v>1523</v>
      </c>
      <c r="B17" s="103"/>
      <c r="C17" s="103"/>
      <c r="D17" s="103"/>
      <c r="E17" s="103" t="s">
        <v>181</v>
      </c>
      <c r="F17" s="137"/>
      <c r="G17" s="137"/>
      <c r="H17" s="138"/>
      <c r="I17" s="139"/>
      <c r="J17" s="140"/>
      <c r="K17" s="103"/>
      <c r="L17" s="103"/>
      <c r="M17" s="265"/>
      <c r="N17" s="172">
        <f xml:space="preserve"> SUM(N14:N16)</f>
        <v>-7964.170000000011</v>
      </c>
      <c r="O17" s="277">
        <f xml:space="preserve"> SUM(O14:O16)</f>
        <v>-2.5054914341198972E-4</v>
      </c>
      <c r="P17" s="142">
        <f xml:space="preserve"> SUM(P14:P16)</f>
        <v>579949.72</v>
      </c>
      <c r="Q17" s="287">
        <f xml:space="preserve"> SUM(Q14:Q16)</f>
        <v>1.8244952778258512</v>
      </c>
      <c r="R17" s="103"/>
      <c r="S17" s="103"/>
      <c r="T17" s="103"/>
      <c r="U17" s="103"/>
      <c r="V17" s="145"/>
      <c r="W17" s="145"/>
      <c r="X17" s="192"/>
      <c r="Y17" s="146"/>
      <c r="Z17" s="147"/>
      <c r="AA17" s="302">
        <f xml:space="preserve"> SUM(AA14:AA16)</f>
        <v>2.49514314007823E-4</v>
      </c>
      <c r="AB17" s="185"/>
    </row>
    <row r="18" spans="1:28" s="118" customFormat="1" ht="12" customHeight="1" x14ac:dyDescent="0.2">
      <c r="A18" s="121"/>
      <c r="B18" s="121"/>
      <c r="C18" s="121"/>
      <c r="D18" s="121"/>
      <c r="E18" s="121"/>
      <c r="F18" s="122"/>
      <c r="G18" s="122"/>
      <c r="H18" s="123"/>
      <c r="I18" s="124"/>
      <c r="J18" s="125"/>
      <c r="K18" s="121"/>
      <c r="L18" s="121"/>
      <c r="M18" s="264"/>
      <c r="N18" s="127"/>
      <c r="O18" s="276"/>
      <c r="P18" s="129"/>
      <c r="Q18" s="286"/>
      <c r="R18" s="121"/>
      <c r="S18" s="121"/>
      <c r="T18" s="121"/>
      <c r="U18" s="121"/>
      <c r="V18" s="131"/>
      <c r="W18" s="131"/>
      <c r="X18" s="132"/>
      <c r="Y18" s="133"/>
      <c r="Z18" s="134"/>
      <c r="AA18" s="301"/>
      <c r="AB18" s="136"/>
    </row>
    <row r="19" spans="1:28" s="118" customFormat="1" ht="12" customHeight="1" x14ac:dyDescent="0.2">
      <c r="A19" s="121"/>
      <c r="B19" s="121">
        <v>22689</v>
      </c>
      <c r="C19" s="121" t="s">
        <v>771</v>
      </c>
      <c r="D19" s="121" t="str">
        <f>_xll.BDP(C19,$D$3)</f>
        <v>EUR</v>
      </c>
      <c r="E19" s="121" t="s">
        <v>803</v>
      </c>
      <c r="F19" s="122">
        <f>_xll.BDP(C19,$F$3)</f>
        <v>10.130000000000001</v>
      </c>
      <c r="G19" s="122">
        <f>_xll.BDP(C19,$G$3)</f>
        <v>10</v>
      </c>
      <c r="H19" s="123">
        <f>IF(OR(OR(G19="#N/A N/A",G19="#N/A Real Time"),OR(F19="#N/A N/A",F19="#N/A Real Time")),0,  G19 - F19)</f>
        <v>-0.13000000000000078</v>
      </c>
      <c r="I19" s="124">
        <f>IF(OR(F19=0,F19="#N/A N/A"),0,H19 / F19*100)</f>
        <v>-1.283316880552821</v>
      </c>
      <c r="J19" s="125">
        <v>58371</v>
      </c>
      <c r="K19" s="121" t="str">
        <f>CONCATENATE(D56,D19, " Curncy")</f>
        <v>EUREUR Curncy</v>
      </c>
      <c r="L19" s="121">
        <f>IF(D19 = D56,1,_xll.BDP(K19,$L$3))</f>
        <v>1</v>
      </c>
      <c r="M19" s="264">
        <f>IF(D19 = D56,1,_xll.BDP(K19,$M$3)*L19)</f>
        <v>1</v>
      </c>
      <c r="N19" s="127">
        <f>H19*J19*R19/M19</f>
        <v>-7588.2300000000459</v>
      </c>
      <c r="O19" s="276">
        <f>N19 / U56</f>
        <v>-2.3872224306025256E-4</v>
      </c>
      <c r="P19" s="129">
        <f>IF(J19=0,0,G19*J19*R19/M19)</f>
        <v>583710</v>
      </c>
      <c r="Q19" s="286">
        <f>P19 / U56*100</f>
        <v>1.8363249466173164</v>
      </c>
      <c r="R19" s="121">
        <f>IF(EXACT(D19,UPPER(D19)),1,0.01)/T19</f>
        <v>1</v>
      </c>
      <c r="S19" s="121">
        <v>0</v>
      </c>
      <c r="T19" s="121">
        <v>1</v>
      </c>
      <c r="U19" s="121"/>
      <c r="V19" s="131">
        <f>_xll.BDH(C19,$V$3,$D$1,$D$1)</f>
        <v>10.16</v>
      </c>
      <c r="W19" s="131">
        <f>IF(OR(OR(F19="#N/A N/A",F19="#N/A Real Time"),OR(V19="#N/A N/A",V19="#N/A Real Time")),0,  F19 - V19)</f>
        <v>-2.9999999999999361E-2</v>
      </c>
      <c r="X19" s="191">
        <f>IF(OR(V19=0,V19="#N/A N/A"),0,W19 / V19*100)</f>
        <v>-0.2952755905511748</v>
      </c>
      <c r="Y19" s="133">
        <v>58371</v>
      </c>
      <c r="Z19" s="134">
        <f>IF(D19 = D56,1,_xll.BDP(K19,$Z$3)*L19)</f>
        <v>1</v>
      </c>
      <c r="AA19" s="301">
        <f>W19*Y19*R19/Z19 / AB56</f>
        <v>-5.5170759326952324E-5</v>
      </c>
      <c r="AB19" s="136"/>
    </row>
    <row r="20" spans="1:28" s="118" customFormat="1" ht="12" customHeight="1" x14ac:dyDescent="0.2">
      <c r="A20" s="103" t="s">
        <v>1524</v>
      </c>
      <c r="B20" s="103"/>
      <c r="C20" s="103"/>
      <c r="D20" s="103"/>
      <c r="E20" s="103" t="s">
        <v>168</v>
      </c>
      <c r="F20" s="137"/>
      <c r="G20" s="137"/>
      <c r="H20" s="138"/>
      <c r="I20" s="139"/>
      <c r="J20" s="140"/>
      <c r="K20" s="103"/>
      <c r="L20" s="103"/>
      <c r="M20" s="265"/>
      <c r="N20" s="172">
        <f xml:space="preserve"> SUM(N18:N19)</f>
        <v>-7588.2300000000459</v>
      </c>
      <c r="O20" s="277">
        <f xml:space="preserve"> SUM(O18:O19)</f>
        <v>-2.3872224306025256E-4</v>
      </c>
      <c r="P20" s="142">
        <f xml:space="preserve"> SUM(P18:P19)</f>
        <v>583710</v>
      </c>
      <c r="Q20" s="287">
        <f xml:space="preserve"> SUM(Q18:Q19)</f>
        <v>1.8363249466173164</v>
      </c>
      <c r="R20" s="103"/>
      <c r="S20" s="103"/>
      <c r="T20" s="103"/>
      <c r="U20" s="103"/>
      <c r="V20" s="145"/>
      <c r="W20" s="145"/>
      <c r="X20" s="192"/>
      <c r="Y20" s="146"/>
      <c r="Z20" s="147"/>
      <c r="AA20" s="302">
        <f xml:space="preserve"> SUM(AA18:AA19)</f>
        <v>-5.5170759326952324E-5</v>
      </c>
      <c r="AB20" s="185"/>
    </row>
    <row r="21" spans="1:28" s="118" customFormat="1" ht="12" customHeight="1" x14ac:dyDescent="0.2">
      <c r="A21" s="121"/>
      <c r="B21" s="121"/>
      <c r="C21" s="121"/>
      <c r="D21" s="121"/>
      <c r="E21" s="121"/>
      <c r="F21" s="122"/>
      <c r="G21" s="122"/>
      <c r="H21" s="123"/>
      <c r="I21" s="124"/>
      <c r="J21" s="125"/>
      <c r="K21" s="121"/>
      <c r="L21" s="121"/>
      <c r="M21" s="264"/>
      <c r="N21" s="127"/>
      <c r="O21" s="276"/>
      <c r="P21" s="129"/>
      <c r="Q21" s="286"/>
      <c r="R21" s="121"/>
      <c r="S21" s="121"/>
      <c r="T21" s="121"/>
      <c r="U21" s="121"/>
      <c r="V21" s="131"/>
      <c r="W21" s="131"/>
      <c r="X21" s="132"/>
      <c r="Y21" s="133"/>
      <c r="Z21" s="134"/>
      <c r="AA21" s="301"/>
      <c r="AB21" s="136"/>
    </row>
    <row r="22" spans="1:28" s="118" customFormat="1" ht="12" customHeight="1" x14ac:dyDescent="0.2">
      <c r="A22" s="121"/>
      <c r="B22" s="121">
        <v>25511</v>
      </c>
      <c r="C22" s="121" t="s">
        <v>461</v>
      </c>
      <c r="D22" s="121" t="str">
        <f>_xll.BDP(C22,$D$3)</f>
        <v>JPY</v>
      </c>
      <c r="E22" s="121" t="s">
        <v>462</v>
      </c>
      <c r="F22" s="122">
        <f>_xll.BDP(C22,$F$3)</f>
        <v>637.79999999999995</v>
      </c>
      <c r="G22" s="122">
        <f>_xll.BDP(C22,$G$3)</f>
        <v>625.20000000000005</v>
      </c>
      <c r="H22" s="123">
        <f>IF(OR(OR(G22="#N/A N/A",G22="#N/A Real Time"),OR(F22="#N/A N/A",F22="#N/A Real Time")),0,  G22 - F22)</f>
        <v>-12.599999999999909</v>
      </c>
      <c r="I22" s="124">
        <f>IF(OR(F22=0,F22="#N/A N/A"),0,H22 / F22*100)</f>
        <v>-1.9755409219190827</v>
      </c>
      <c r="J22" s="125">
        <v>64000</v>
      </c>
      <c r="K22" s="121" t="str">
        <f>CONCATENATE(D56,D22, " Curncy")</f>
        <v>EURJPY Curncy</v>
      </c>
      <c r="L22" s="121">
        <f>IF(D22 = D56,1,_xll.BDP(K22,$L$3))</f>
        <v>1</v>
      </c>
      <c r="M22" s="264">
        <f>IF(D22 = D56,1,_xll.BDP(K22,$M$3)*L22)</f>
        <v>130.85</v>
      </c>
      <c r="N22" s="127">
        <f>H22*J22*R22/M22</f>
        <v>-6162.7818112341938</v>
      </c>
      <c r="O22" s="276">
        <f>N22 / U56</f>
        <v>-1.9387829539546691E-4</v>
      </c>
      <c r="P22" s="129">
        <f>IF(J22=0,0,G22*J22*R22/M22)</f>
        <v>305791.36415743217</v>
      </c>
      <c r="Q22" s="286">
        <f>P22 / U56*100</f>
        <v>0.96200563715275211</v>
      </c>
      <c r="R22" s="121">
        <f>IF(EXACT(D22,UPPER(D22)),1,0.01)/T22</f>
        <v>1</v>
      </c>
      <c r="S22" s="121">
        <v>0</v>
      </c>
      <c r="T22" s="121">
        <v>1</v>
      </c>
      <c r="U22" s="121"/>
      <c r="V22" s="131">
        <f>_xll.BDH(C22,$V$3,$D$1,$D$1)</f>
        <v>650.70000000000005</v>
      </c>
      <c r="W22" s="131">
        <f>IF(OR(OR(F22="#N/A N/A",F22="#N/A Real Time"),OR(V22="#N/A N/A",V22="#N/A Real Time")),0,  F22 - V22)</f>
        <v>-12.900000000000091</v>
      </c>
      <c r="X22" s="191">
        <f>IF(OR(V22=0,V22="#N/A N/A"),0,W22 / V22*100)</f>
        <v>-1.9824804057169341</v>
      </c>
      <c r="Y22" s="133">
        <v>64000</v>
      </c>
      <c r="Z22" s="134">
        <f>IF(D22 = D56,1,_xll.BDP(K22,$Z$3)*L22)</f>
        <v>130.34</v>
      </c>
      <c r="AA22" s="301">
        <f>W22*Y22*R22/Z22 / AB56</f>
        <v>-1.9956415639628061E-4</v>
      </c>
      <c r="AB22" s="136"/>
    </row>
    <row r="23" spans="1:28" s="118" customFormat="1" ht="12" customHeight="1" x14ac:dyDescent="0.2">
      <c r="A23" s="121"/>
      <c r="B23" s="121">
        <v>27628</v>
      </c>
      <c r="C23" s="121" t="s">
        <v>848</v>
      </c>
      <c r="D23" s="121" t="str">
        <f>_xll.BDP(C23,$D$3)</f>
        <v>JPY</v>
      </c>
      <c r="E23" s="121" t="s">
        <v>895</v>
      </c>
      <c r="F23" s="122">
        <f>_xll.BDP(C23,$F$3)</f>
        <v>886</v>
      </c>
      <c r="G23" s="122">
        <f>_xll.BDP(C23,$G$3)</f>
        <v>887</v>
      </c>
      <c r="H23" s="123">
        <f>IF(OR(OR(G23="#N/A N/A",G23="#N/A Real Time"),OR(F23="#N/A N/A",F23="#N/A Real Time")),0,  G23 - F23)</f>
        <v>1</v>
      </c>
      <c r="I23" s="124">
        <f>IF(OR(F23=0,F23="#N/A N/A"),0,H23 / F23*100)</f>
        <v>0.11286681715575619</v>
      </c>
      <c r="J23" s="125">
        <v>47700</v>
      </c>
      <c r="K23" s="121" t="str">
        <f>CONCATENATE(D56,D23, " Curncy")</f>
        <v>EURJPY Curncy</v>
      </c>
      <c r="L23" s="121">
        <f>IF(D23 = D56,1,_xll.BDP(K23,$L$3))</f>
        <v>1</v>
      </c>
      <c r="M23" s="264">
        <f>IF(D23 = D56,1,_xll.BDP(K23,$M$3)*L23)</f>
        <v>130.85</v>
      </c>
      <c r="N23" s="127">
        <f>H23*J23*R23/M23</f>
        <v>364.53954910202526</v>
      </c>
      <c r="O23" s="276">
        <f>N23 / U56</f>
        <v>1.1468247383883727E-5</v>
      </c>
      <c r="P23" s="129">
        <f>IF(J23=0,0,G23*J23*R23/M23)</f>
        <v>323346.58005349641</v>
      </c>
      <c r="Q23" s="286">
        <f>P23 / U56*100</f>
        <v>1.0172335429504866</v>
      </c>
      <c r="R23" s="121">
        <f>IF(EXACT(D23,UPPER(D23)),1,0.01)/T23</f>
        <v>1</v>
      </c>
      <c r="S23" s="121">
        <v>0</v>
      </c>
      <c r="T23" s="121">
        <v>1</v>
      </c>
      <c r="U23" s="121"/>
      <c r="V23" s="131">
        <f>_xll.BDH(C23,$V$3,$D$1,$D$1)</f>
        <v>854</v>
      </c>
      <c r="W23" s="131">
        <f>IF(OR(OR(F23="#N/A N/A",F23="#N/A Real Time"),OR(V23="#N/A N/A",V23="#N/A Real Time")),0,  F23 - V23)</f>
        <v>32</v>
      </c>
      <c r="X23" s="191">
        <f>IF(OR(V23=0,V23="#N/A N/A"),0,W23 / V23*100)</f>
        <v>3.7470725995316161</v>
      </c>
      <c r="Y23" s="133">
        <v>30400</v>
      </c>
      <c r="Z23" s="134">
        <f>IF(D23 = D56,1,_xll.BDP(K23,$Z$3)*L23)</f>
        <v>130.34</v>
      </c>
      <c r="AA23" s="301">
        <f>W23*Y23*R23/Z23 / AB56</f>
        <v>2.3514536257546078E-4</v>
      </c>
      <c r="AB23" s="136"/>
    </row>
    <row r="24" spans="1:28" s="118" customFormat="1" ht="12" customHeight="1" x14ac:dyDescent="0.2">
      <c r="A24" s="103" t="s">
        <v>1525</v>
      </c>
      <c r="B24" s="103"/>
      <c r="C24" s="103"/>
      <c r="D24" s="103"/>
      <c r="E24" s="103" t="s">
        <v>22</v>
      </c>
      <c r="F24" s="137"/>
      <c r="G24" s="137"/>
      <c r="H24" s="138"/>
      <c r="I24" s="139"/>
      <c r="J24" s="140"/>
      <c r="K24" s="103"/>
      <c r="L24" s="103"/>
      <c r="M24" s="265"/>
      <c r="N24" s="172">
        <f xml:space="preserve"> SUM(N21:N23)</f>
        <v>-5798.2422621321684</v>
      </c>
      <c r="O24" s="277">
        <f xml:space="preserve"> SUM(O21:O23)</f>
        <v>-1.8241004801158319E-4</v>
      </c>
      <c r="P24" s="142">
        <f xml:space="preserve"> SUM(P21:P23)</f>
        <v>629137.94421092863</v>
      </c>
      <c r="Q24" s="287">
        <f xml:space="preserve"> SUM(Q21:Q23)</f>
        <v>1.9792391801032387</v>
      </c>
      <c r="R24" s="103"/>
      <c r="S24" s="103"/>
      <c r="T24" s="103"/>
      <c r="U24" s="103"/>
      <c r="V24" s="145"/>
      <c r="W24" s="145"/>
      <c r="X24" s="192"/>
      <c r="Y24" s="146"/>
      <c r="Z24" s="147"/>
      <c r="AA24" s="302">
        <f xml:space="preserve"> SUM(AA21:AA23)</f>
        <v>3.5581206179180171E-5</v>
      </c>
      <c r="AB24" s="185"/>
    </row>
    <row r="25" spans="1:28" s="118" customFormat="1" ht="12" customHeight="1" x14ac:dyDescent="0.2">
      <c r="A25" s="121"/>
      <c r="B25" s="121"/>
      <c r="C25" s="121"/>
      <c r="D25" s="121"/>
      <c r="E25" s="121"/>
      <c r="F25" s="122"/>
      <c r="G25" s="122"/>
      <c r="H25" s="123"/>
      <c r="I25" s="124"/>
      <c r="J25" s="125"/>
      <c r="K25" s="121"/>
      <c r="L25" s="121"/>
      <c r="M25" s="264"/>
      <c r="N25" s="127"/>
      <c r="O25" s="276"/>
      <c r="P25" s="129"/>
      <c r="Q25" s="286"/>
      <c r="R25" s="121"/>
      <c r="S25" s="121"/>
      <c r="T25" s="121"/>
      <c r="U25" s="121"/>
      <c r="V25" s="131"/>
      <c r="W25" s="131"/>
      <c r="X25" s="132"/>
      <c r="Y25" s="133"/>
      <c r="Z25" s="134"/>
      <c r="AA25" s="301"/>
      <c r="AB25" s="136"/>
    </row>
    <row r="26" spans="1:28" s="118" customFormat="1" ht="12" customHeight="1" x14ac:dyDescent="0.2">
      <c r="A26" s="121"/>
      <c r="B26" s="121">
        <v>24498</v>
      </c>
      <c r="C26" s="121" t="s">
        <v>153</v>
      </c>
      <c r="D26" s="121" t="str">
        <f>_xll.BDP(C26,$D$3)</f>
        <v>NOK</v>
      </c>
      <c r="E26" s="121" t="s">
        <v>347</v>
      </c>
      <c r="F26" s="122">
        <f>_xll.BDP(C26,$F$3)</f>
        <v>212.2</v>
      </c>
      <c r="G26" s="122">
        <f>_xll.BDP(C26,$G$3)</f>
        <v>211.6</v>
      </c>
      <c r="H26" s="123">
        <f>IF(OR(OR(G26="#N/A N/A",G26="#N/A Real Time"),OR(F26="#N/A N/A",F26="#N/A Real Time")),0,  G26 - F26)</f>
        <v>-0.59999999999999432</v>
      </c>
      <c r="I26" s="124">
        <f>IF(OR(F26=0,F26="#N/A N/A"),0,H26 / F26*100)</f>
        <v>-0.28275212064090216</v>
      </c>
      <c r="J26" s="125">
        <v>71034</v>
      </c>
      <c r="K26" s="121" t="str">
        <f>CONCATENATE(D56,D26, " Curncy")</f>
        <v>EURNOK Curncy</v>
      </c>
      <c r="L26" s="121">
        <f>IF(D26 = D56,1,_xll.BDP(K26,$L$3))</f>
        <v>1</v>
      </c>
      <c r="M26" s="264">
        <f>IF(D26 = D56,1,_xll.BDP(K26,$M$3)*L26)</f>
        <v>9.6803000000000008</v>
      </c>
      <c r="N26" s="127">
        <f>H26*J26*R26/M26</f>
        <v>-4402.7974339637813</v>
      </c>
      <c r="O26" s="276">
        <f>N26 / U56</f>
        <v>-1.3850999234020999E-4</v>
      </c>
      <c r="P26" s="129">
        <f>IF(J26=0,0,G26*J26*R26/M26)</f>
        <v>1552719.895044575</v>
      </c>
      <c r="Q26" s="286">
        <f>P26 / U56*100</f>
        <v>4.8847857298647854</v>
      </c>
      <c r="R26" s="121">
        <f>IF(EXACT(D26,UPPER(D26)),1,0.01)/T26</f>
        <v>1</v>
      </c>
      <c r="S26" s="121">
        <v>0</v>
      </c>
      <c r="T26" s="121">
        <v>1</v>
      </c>
      <c r="U26" s="121"/>
      <c r="V26" s="131">
        <f>_xll.BDH(C26,$V$3,$D$1,$D$1)</f>
        <v>215.4</v>
      </c>
      <c r="W26" s="131">
        <f>IF(OR(OR(F26="#N/A N/A",F26="#N/A Real Time"),OR(V26="#N/A N/A",V26="#N/A Real Time")),0,  F26 - V26)</f>
        <v>-3.2000000000000171</v>
      </c>
      <c r="X26" s="191">
        <f>IF(OR(V26=0,V26="#N/A N/A"),0,W26 / V26*100)</f>
        <v>-1.4856081708449476</v>
      </c>
      <c r="Y26" s="133">
        <v>71034</v>
      </c>
      <c r="Z26" s="134">
        <f>IF(D26 = D56,1,_xll.BDP(K26,$Z$3)*L26)</f>
        <v>9.6952999999999996</v>
      </c>
      <c r="AA26" s="301">
        <f>W26*Y26*R26/Z26 / AB56</f>
        <v>-7.386616814356676E-4</v>
      </c>
      <c r="AB26" s="136"/>
    </row>
    <row r="27" spans="1:28" s="118" customFormat="1" ht="12" customHeight="1" x14ac:dyDescent="0.2">
      <c r="A27" s="103" t="s">
        <v>1526</v>
      </c>
      <c r="B27" s="103"/>
      <c r="C27" s="103"/>
      <c r="D27" s="103"/>
      <c r="E27" s="103" t="s">
        <v>146</v>
      </c>
      <c r="F27" s="137"/>
      <c r="G27" s="137"/>
      <c r="H27" s="138"/>
      <c r="I27" s="139"/>
      <c r="J27" s="140"/>
      <c r="K27" s="103"/>
      <c r="L27" s="103"/>
      <c r="M27" s="265"/>
      <c r="N27" s="172">
        <f xml:space="preserve"> SUM(N25:N26)</f>
        <v>-4402.7974339637813</v>
      </c>
      <c r="O27" s="277">
        <f xml:space="preserve"> SUM(O25:O26)</f>
        <v>-1.3850999234020999E-4</v>
      </c>
      <c r="P27" s="142">
        <f xml:space="preserve"> SUM(P25:P26)</f>
        <v>1552719.895044575</v>
      </c>
      <c r="Q27" s="287">
        <f xml:space="preserve"> SUM(Q25:Q26)</f>
        <v>4.8847857298647854</v>
      </c>
      <c r="R27" s="103"/>
      <c r="S27" s="103"/>
      <c r="T27" s="103"/>
      <c r="U27" s="103"/>
      <c r="V27" s="145"/>
      <c r="W27" s="145"/>
      <c r="X27" s="192"/>
      <c r="Y27" s="146"/>
      <c r="Z27" s="147"/>
      <c r="AA27" s="302">
        <f xml:space="preserve"> SUM(AA25:AA26)</f>
        <v>-7.386616814356676E-4</v>
      </c>
      <c r="AB27" s="185"/>
    </row>
    <row r="28" spans="1:28" s="118" customFormat="1" ht="12" customHeight="1" x14ac:dyDescent="0.2">
      <c r="A28" s="121"/>
      <c r="B28" s="121"/>
      <c r="C28" s="121"/>
      <c r="D28" s="121"/>
      <c r="E28" s="121"/>
      <c r="F28" s="122"/>
      <c r="G28" s="122"/>
      <c r="H28" s="123"/>
      <c r="I28" s="124"/>
      <c r="J28" s="125"/>
      <c r="K28" s="121"/>
      <c r="L28" s="121"/>
      <c r="M28" s="264"/>
      <c r="N28" s="127"/>
      <c r="O28" s="276"/>
      <c r="P28" s="129"/>
      <c r="Q28" s="286"/>
      <c r="R28" s="121"/>
      <c r="S28" s="121"/>
      <c r="T28" s="121"/>
      <c r="U28" s="121"/>
      <c r="V28" s="131"/>
      <c r="W28" s="131"/>
      <c r="X28" s="132"/>
      <c r="Y28" s="133"/>
      <c r="Z28" s="134"/>
      <c r="AA28" s="301"/>
      <c r="AB28" s="136"/>
    </row>
    <row r="29" spans="1:28" s="118" customFormat="1" ht="12" customHeight="1" x14ac:dyDescent="0.2">
      <c r="A29" s="121"/>
      <c r="B29" s="121">
        <v>113</v>
      </c>
      <c r="C29" s="121" t="s">
        <v>138</v>
      </c>
      <c r="D29" s="121" t="str">
        <f>_xll.BDP(C29,$D$3)</f>
        <v>SEK</v>
      </c>
      <c r="E29" s="121" t="s">
        <v>382</v>
      </c>
      <c r="F29" s="122">
        <f>_xll.BDP(C29,$F$3)</f>
        <v>52.92</v>
      </c>
      <c r="G29" s="122">
        <f>_xll.BDP(C29,$G$3)</f>
        <v>51.66</v>
      </c>
      <c r="H29" s="123">
        <f>IF(OR(OR(G29="#N/A N/A",G29="#N/A Real Time"),OR(F29="#N/A N/A",F29="#N/A Real Time")),0,  G29 - F29)</f>
        <v>-1.2600000000000051</v>
      </c>
      <c r="I29" s="124">
        <f>IF(OR(F29=0,F29="#N/A N/A"),0,H29 / F29*100)</f>
        <v>-2.3809523809523907</v>
      </c>
      <c r="J29" s="125">
        <v>13421</v>
      </c>
      <c r="K29" s="121" t="str">
        <f>CONCATENATE(D56,D29, " Curncy")</f>
        <v>EURSEK Curncy</v>
      </c>
      <c r="L29" s="121">
        <f>IF(D29 = D56,1,_xll.BDP(K29,$L$3))</f>
        <v>1</v>
      </c>
      <c r="M29" s="264">
        <f>IF(D29 = D56,1,_xll.BDP(K29,$M$3)*L29)</f>
        <v>10.322699999999999</v>
      </c>
      <c r="N29" s="127">
        <f>H29*J29*R29/M29</f>
        <v>-1638.181871022123</v>
      </c>
      <c r="O29" s="276">
        <f>N29 / U56</f>
        <v>-5.1536451951382625E-5</v>
      </c>
      <c r="P29" s="129">
        <f>IF(J29=0,0,G29*J29*R29/M29)</f>
        <v>67165.456711906765</v>
      </c>
      <c r="Q29" s="286">
        <f>P29 / U56*100</f>
        <v>0.21129945300066791</v>
      </c>
      <c r="R29" s="121">
        <f>IF(EXACT(D29,UPPER(D29)),1,0.01)/T29</f>
        <v>1</v>
      </c>
      <c r="S29" s="121">
        <v>0</v>
      </c>
      <c r="T29" s="121">
        <v>1</v>
      </c>
      <c r="U29" s="121"/>
      <c r="V29" s="131">
        <f>_xll.BDH(C29,$V$3,$D$1,$D$1)</f>
        <v>53.7</v>
      </c>
      <c r="W29" s="131">
        <f>IF(OR(OR(F29="#N/A N/A",F29="#N/A Real Time"),OR(V29="#N/A N/A",V29="#N/A Real Time")),0,  F29 - V29)</f>
        <v>-0.78000000000000114</v>
      </c>
      <c r="X29" s="191">
        <f>IF(OR(V29=0,V29="#N/A N/A"),0,W29 / V29*100)</f>
        <v>-1.4525139664804489</v>
      </c>
      <c r="Y29" s="133">
        <v>13421</v>
      </c>
      <c r="Z29" s="134">
        <f>IF(D29 = D56,1,_xll.BDP(K29,$Z$3)*L29)</f>
        <v>10.3202</v>
      </c>
      <c r="AA29" s="301">
        <f>W29*Y29*R29/Z29 / AB56</f>
        <v>-3.1958172619839803E-5</v>
      </c>
      <c r="AB29" s="136"/>
    </row>
    <row r="30" spans="1:28" s="118" customFormat="1" ht="12" customHeight="1" x14ac:dyDescent="0.2">
      <c r="A30" s="103" t="s">
        <v>1527</v>
      </c>
      <c r="B30" s="103"/>
      <c r="C30" s="103"/>
      <c r="D30" s="103"/>
      <c r="E30" s="103" t="s">
        <v>137</v>
      </c>
      <c r="F30" s="137"/>
      <c r="G30" s="137"/>
      <c r="H30" s="138"/>
      <c r="I30" s="139"/>
      <c r="J30" s="140"/>
      <c r="K30" s="103"/>
      <c r="L30" s="103"/>
      <c r="M30" s="265"/>
      <c r="N30" s="172">
        <f xml:space="preserve"> SUM(N28:N29)</f>
        <v>-1638.181871022123</v>
      </c>
      <c r="O30" s="277">
        <f xml:space="preserve"> SUM(O28:O29)</f>
        <v>-5.1536451951382625E-5</v>
      </c>
      <c r="P30" s="142">
        <f xml:space="preserve"> SUM(P28:P29)</f>
        <v>67165.456711906765</v>
      </c>
      <c r="Q30" s="287">
        <f xml:space="preserve"> SUM(Q28:Q29)</f>
        <v>0.21129945300066791</v>
      </c>
      <c r="R30" s="103"/>
      <c r="S30" s="103"/>
      <c r="T30" s="103"/>
      <c r="U30" s="103"/>
      <c r="V30" s="145"/>
      <c r="W30" s="145"/>
      <c r="X30" s="192"/>
      <c r="Y30" s="146"/>
      <c r="Z30" s="147"/>
      <c r="AA30" s="302">
        <f xml:space="preserve"> SUM(AA28:AA29)</f>
        <v>-3.1958172619839803E-5</v>
      </c>
      <c r="AB30" s="185"/>
    </row>
    <row r="31" spans="1:28" s="118" customFormat="1" ht="12" customHeight="1" x14ac:dyDescent="0.2">
      <c r="A31" s="121"/>
      <c r="B31" s="121"/>
      <c r="C31" s="121"/>
      <c r="D31" s="121"/>
      <c r="E31" s="121"/>
      <c r="F31" s="122"/>
      <c r="G31" s="122"/>
      <c r="H31" s="123"/>
      <c r="I31" s="124"/>
      <c r="J31" s="125"/>
      <c r="K31" s="121"/>
      <c r="L31" s="121"/>
      <c r="M31" s="264"/>
      <c r="N31" s="127"/>
      <c r="O31" s="276"/>
      <c r="P31" s="129"/>
      <c r="Q31" s="286"/>
      <c r="R31" s="121"/>
      <c r="S31" s="121"/>
      <c r="T31" s="121"/>
      <c r="U31" s="121"/>
      <c r="V31" s="131"/>
      <c r="W31" s="131"/>
      <c r="X31" s="132"/>
      <c r="Y31" s="133"/>
      <c r="Z31" s="134"/>
      <c r="AA31" s="301"/>
      <c r="AB31" s="136"/>
    </row>
    <row r="32" spans="1:28" s="118" customFormat="1" ht="12" customHeight="1" x14ac:dyDescent="0.2">
      <c r="A32" s="121"/>
      <c r="B32" s="121">
        <v>7222</v>
      </c>
      <c r="C32" s="121" t="s">
        <v>130</v>
      </c>
      <c r="D32" s="121" t="str">
        <f>_xll.BDP(C32,$D$3)</f>
        <v>GBp</v>
      </c>
      <c r="E32" s="121" t="s">
        <v>472</v>
      </c>
      <c r="F32" s="122">
        <f>_xll.BDP(C32,$F$3)</f>
        <v>142.9</v>
      </c>
      <c r="G32" s="122">
        <f>_xll.BDP(C32,$G$3)</f>
        <v>140.625</v>
      </c>
      <c r="H32" s="123">
        <f t="shared" ref="H32:H47" si="0">IF(OR(OR(G32="#N/A N/A",G32="#N/A Real Time"),OR(F32="#N/A N/A",F32="#N/A Real Time")),0,  G32 - F32)</f>
        <v>-2.2750000000000057</v>
      </c>
      <c r="I32" s="124">
        <f t="shared" ref="I32:I47" si="1">IF(OR(F32=0,F32="#N/A N/A"),0,H32 / F32*100)</f>
        <v>-1.5920223932820194</v>
      </c>
      <c r="J32" s="125">
        <v>92508</v>
      </c>
      <c r="K32" s="121" t="str">
        <f>CONCATENATE(D56,D32, " Curncy")</f>
        <v>EURGBp Curncy</v>
      </c>
      <c r="L32" s="121">
        <f>IF(D32 = D56,1,_xll.BDP(K32,$L$3))</f>
        <v>1</v>
      </c>
      <c r="M32" s="264">
        <f>IF(D32 = D56,1,_xll.BDP(K32,$M$3)*L32)</f>
        <v>0.87560000000000004</v>
      </c>
      <c r="N32" s="127">
        <f t="shared" ref="N32:N47" si="2">H32*J32*R32/M32</f>
        <v>-2403.5598446779409</v>
      </c>
      <c r="O32" s="276">
        <f>N32 / U56</f>
        <v>-7.5614892728747925E-5</v>
      </c>
      <c r="P32" s="129">
        <f t="shared" ref="P32:P47" si="3">IF(J32=0,0,G32*J32*R32/M32)</f>
        <v>148571.69369575148</v>
      </c>
      <c r="Q32" s="286">
        <f>P32 / U56*100</f>
        <v>0.46739974901011655</v>
      </c>
      <c r="R32" s="121">
        <f t="shared" ref="R32:R47" si="4">IF(EXACT(D32,UPPER(D32)),1,0.01)/T32</f>
        <v>0.01</v>
      </c>
      <c r="S32" s="121">
        <v>0</v>
      </c>
      <c r="T32" s="121">
        <v>1</v>
      </c>
      <c r="U32" s="121"/>
      <c r="V32" s="131">
        <f>_xll.BDH(C32,$V$3,$D$1,$D$1)</f>
        <v>146.75</v>
      </c>
      <c r="W32" s="131">
        <f t="shared" ref="W32:W47" si="5">IF(OR(OR(F32="#N/A N/A",F32="#N/A Real Time"),OR(V32="#N/A N/A",V32="#N/A Real Time")),0,  F32 - V32)</f>
        <v>-3.8499999999999943</v>
      </c>
      <c r="X32" s="191">
        <f t="shared" ref="X32:X47" si="6">IF(OR(V32=0,V32="#N/A N/A"),0,W32 / V32*100)</f>
        <v>-2.6235093696763165</v>
      </c>
      <c r="Y32" s="133">
        <v>92508</v>
      </c>
      <c r="Z32" s="134">
        <f>IF(D32 = D56,1,_xll.BDP(K32,$Z$3)*L32)</f>
        <v>0.876</v>
      </c>
      <c r="AA32" s="301">
        <f>W32*Y32*R32/Z32 / AB56</f>
        <v>-1.2809332174146127E-4</v>
      </c>
      <c r="AB32" s="136"/>
    </row>
    <row r="33" spans="1:28" s="118" customFormat="1" ht="12" customHeight="1" x14ac:dyDescent="0.2">
      <c r="A33" s="121"/>
      <c r="B33" s="121">
        <v>6286</v>
      </c>
      <c r="C33" s="121" t="s">
        <v>124</v>
      </c>
      <c r="D33" s="121" t="str">
        <f>_xll.BDP(C33,$D$3)</f>
        <v>GBp</v>
      </c>
      <c r="E33" s="121" t="s">
        <v>477</v>
      </c>
      <c r="F33" s="122">
        <f>_xll.BDP(C33,$F$3)</f>
        <v>581.4</v>
      </c>
      <c r="G33" s="122">
        <f>_xll.BDP(C33,$G$3)</f>
        <v>569.6</v>
      </c>
      <c r="H33" s="123">
        <f t="shared" si="0"/>
        <v>-11.799999999999955</v>
      </c>
      <c r="I33" s="124">
        <f t="shared" si="1"/>
        <v>-2.0295837633298857</v>
      </c>
      <c r="J33" s="125">
        <v>24046</v>
      </c>
      <c r="K33" s="121" t="str">
        <f>CONCATENATE(D56,D33, " Curncy")</f>
        <v>EURGBp Curncy</v>
      </c>
      <c r="L33" s="121">
        <f>IF(D33 = D56,1,_xll.BDP(K33,$L$3))</f>
        <v>1</v>
      </c>
      <c r="M33" s="264">
        <f>IF(D33 = D56,1,_xll.BDP(K33,$M$3)*L33)</f>
        <v>0.87560000000000004</v>
      </c>
      <c r="N33" s="127">
        <f t="shared" si="2"/>
        <v>-3240.5527638190829</v>
      </c>
      <c r="O33" s="276">
        <f>N33 / U56</f>
        <v>-1.0194630691663111E-4</v>
      </c>
      <c r="P33" s="129">
        <f t="shared" si="3"/>
        <v>156425.32663316582</v>
      </c>
      <c r="Q33" s="286">
        <f>P33 / U56*100</f>
        <v>0.49210691881112967</v>
      </c>
      <c r="R33" s="121">
        <f t="shared" si="4"/>
        <v>0.01</v>
      </c>
      <c r="S33" s="121">
        <v>0</v>
      </c>
      <c r="T33" s="121">
        <v>1</v>
      </c>
      <c r="U33" s="121"/>
      <c r="V33" s="131">
        <f>_xll.BDH(C33,$V$3,$D$1,$D$1)</f>
        <v>573.79999999999995</v>
      </c>
      <c r="W33" s="131">
        <f t="shared" si="5"/>
        <v>7.6000000000000227</v>
      </c>
      <c r="X33" s="191">
        <f t="shared" si="6"/>
        <v>1.3245033112582822</v>
      </c>
      <c r="Y33" s="133">
        <v>24046</v>
      </c>
      <c r="Z33" s="134">
        <f>IF(D33 = D56,1,_xll.BDP(K33,$Z$3)*L33)</f>
        <v>0.876</v>
      </c>
      <c r="AA33" s="301">
        <f>W33*Y33*R33/Z33 / AB56</f>
        <v>6.5726862544210874E-5</v>
      </c>
      <c r="AB33" s="136"/>
    </row>
    <row r="34" spans="1:28" s="118" customFormat="1" ht="12" customHeight="1" x14ac:dyDescent="0.2">
      <c r="A34" s="121"/>
      <c r="B34" s="121">
        <v>2204</v>
      </c>
      <c r="C34" s="121" t="s">
        <v>123</v>
      </c>
      <c r="D34" s="121" t="str">
        <f>_xll.BDP(C34,$D$3)</f>
        <v>GBp</v>
      </c>
      <c r="E34" s="121" t="s">
        <v>478</v>
      </c>
      <c r="F34" s="122">
        <f>_xll.BDP(C34,$F$3)</f>
        <v>206.5</v>
      </c>
      <c r="G34" s="122">
        <f>_xll.BDP(C34,$G$3)</f>
        <v>206.55</v>
      </c>
      <c r="H34" s="123">
        <f t="shared" si="0"/>
        <v>5.0000000000011369E-2</v>
      </c>
      <c r="I34" s="124">
        <f t="shared" si="1"/>
        <v>2.4213075060538193E-2</v>
      </c>
      <c r="J34" s="125">
        <v>488838</v>
      </c>
      <c r="K34" s="121" t="str">
        <f>CONCATENATE(D56,D34, " Curncy")</f>
        <v>EURGBp Curncy</v>
      </c>
      <c r="L34" s="121">
        <f>IF(D34 = D56,1,_xll.BDP(K34,$L$3))</f>
        <v>1</v>
      </c>
      <c r="M34" s="264">
        <f>IF(D34 = D56,1,_xll.BDP(K34,$M$3)*L34)</f>
        <v>0.87560000000000004</v>
      </c>
      <c r="N34" s="127">
        <f t="shared" si="2"/>
        <v>279.14458656927314</v>
      </c>
      <c r="O34" s="276">
        <f>N34 / U56</f>
        <v>8.7817609434536554E-6</v>
      </c>
      <c r="P34" s="129">
        <f t="shared" si="3"/>
        <v>1153146.2871174053</v>
      </c>
      <c r="Q34" s="286">
        <f>P34 / U56*100</f>
        <v>3.6277454457398806</v>
      </c>
      <c r="R34" s="121">
        <f t="shared" si="4"/>
        <v>0.01</v>
      </c>
      <c r="S34" s="121">
        <v>0</v>
      </c>
      <c r="T34" s="121">
        <v>1</v>
      </c>
      <c r="U34" s="121"/>
      <c r="V34" s="131">
        <f>_xll.BDH(C34,$V$3,$D$1,$D$1)</f>
        <v>206.15</v>
      </c>
      <c r="W34" s="131">
        <f t="shared" si="5"/>
        <v>0.34999999999999432</v>
      </c>
      <c r="X34" s="191">
        <f t="shared" si="6"/>
        <v>0.16977928692699215</v>
      </c>
      <c r="Y34" s="133">
        <v>488838</v>
      </c>
      <c r="Z34" s="134">
        <f>IF(D34 = D56,1,_xll.BDP(K34,$Z$3)*L34)</f>
        <v>0.876</v>
      </c>
      <c r="AA34" s="301">
        <f>W34*Y34*R34/Z34 / AB56</f>
        <v>6.1534612449686436E-5</v>
      </c>
      <c r="AB34" s="136"/>
    </row>
    <row r="35" spans="1:28" s="118" customFormat="1" ht="12" customHeight="1" x14ac:dyDescent="0.2">
      <c r="A35" s="121"/>
      <c r="B35" s="121">
        <v>5993</v>
      </c>
      <c r="C35" s="121" t="s">
        <v>117</v>
      </c>
      <c r="D35" s="121" t="str">
        <f>_xll.BDP(C35,$D$3)</f>
        <v>GBp</v>
      </c>
      <c r="E35" s="121" t="s">
        <v>482</v>
      </c>
      <c r="F35" s="122">
        <f>_xll.BDP(C35,$F$3)</f>
        <v>646</v>
      </c>
      <c r="G35" s="122">
        <f>_xll.BDP(C35,$G$3)</f>
        <v>636.5</v>
      </c>
      <c r="H35" s="123">
        <f t="shared" si="0"/>
        <v>-9.5</v>
      </c>
      <c r="I35" s="124">
        <f t="shared" si="1"/>
        <v>-1.4705882352941175</v>
      </c>
      <c r="J35" s="125">
        <v>95961</v>
      </c>
      <c r="K35" s="121" t="str">
        <f>CONCATENATE(D56,D35, " Curncy")</f>
        <v>EURGBp Curncy</v>
      </c>
      <c r="L35" s="121">
        <f>IF(D35 = D56,1,_xll.BDP(K35,$L$3))</f>
        <v>1</v>
      </c>
      <c r="M35" s="264">
        <f>IF(D35 = D56,1,_xll.BDP(K35,$M$3)*L35)</f>
        <v>0.87560000000000004</v>
      </c>
      <c r="N35" s="127">
        <f t="shared" si="2"/>
        <v>-10411.483554134307</v>
      </c>
      <c r="O35" s="276">
        <f>N35 / U56</f>
        <v>-3.2754050781642853E-4</v>
      </c>
      <c r="P35" s="129">
        <f t="shared" si="3"/>
        <v>697569.39812699857</v>
      </c>
      <c r="Q35" s="286">
        <f>P35 / U56*100</f>
        <v>2.194521402370071</v>
      </c>
      <c r="R35" s="121">
        <f t="shared" si="4"/>
        <v>0.01</v>
      </c>
      <c r="S35" s="121">
        <v>0</v>
      </c>
      <c r="T35" s="121">
        <v>1</v>
      </c>
      <c r="U35" s="121"/>
      <c r="V35" s="131">
        <f>_xll.BDH(C35,$V$3,$D$1,$D$1)</f>
        <v>647</v>
      </c>
      <c r="W35" s="131">
        <f t="shared" si="5"/>
        <v>-1</v>
      </c>
      <c r="X35" s="191">
        <f t="shared" si="6"/>
        <v>-0.15455950540958269</v>
      </c>
      <c r="Y35" s="133">
        <v>95961</v>
      </c>
      <c r="Z35" s="134">
        <f>IF(D35 = D56,1,_xll.BDP(K35,$Z$3)*L35)</f>
        <v>0.876</v>
      </c>
      <c r="AA35" s="301">
        <f>W35*Y35*R35/Z35 / AB56</f>
        <v>-3.4512882417280262E-5</v>
      </c>
      <c r="AB35" s="136"/>
    </row>
    <row r="36" spans="1:28" s="118" customFormat="1" ht="12" customHeight="1" x14ac:dyDescent="0.2">
      <c r="A36" s="121"/>
      <c r="B36" s="121">
        <v>6022</v>
      </c>
      <c r="C36" s="121" t="s">
        <v>1457</v>
      </c>
      <c r="D36" s="121" t="str">
        <f>_xll.BDP(C36,$D$3)</f>
        <v>GBp</v>
      </c>
      <c r="E36" s="121" t="s">
        <v>1458</v>
      </c>
      <c r="F36" s="122">
        <f>_xll.BDP(C36,$F$3)</f>
        <v>196</v>
      </c>
      <c r="G36" s="122">
        <f>_xll.BDP(C36,$G$3)</f>
        <v>194.6</v>
      </c>
      <c r="H36" s="123">
        <f t="shared" si="0"/>
        <v>-1.4000000000000057</v>
      </c>
      <c r="I36" s="124">
        <f t="shared" si="1"/>
        <v>-0.71428571428571719</v>
      </c>
      <c r="J36" s="125">
        <v>143200</v>
      </c>
      <c r="K36" s="121" t="str">
        <f>CONCATENATE(D56,D36, " Curncy")</f>
        <v>EURGBp Curncy</v>
      </c>
      <c r="L36" s="121">
        <f>IF(D36 = D56,1,_xll.BDP(K36,$L$3))</f>
        <v>1</v>
      </c>
      <c r="M36" s="264">
        <f>IF(D36 = D56,1,_xll.BDP(K36,$M$3)*L36)</f>
        <v>0.87560000000000004</v>
      </c>
      <c r="N36" s="127">
        <f t="shared" si="2"/>
        <v>-2289.6299680219372</v>
      </c>
      <c r="O36" s="276">
        <f>N36 / U56</f>
        <v>-7.2030710948952243E-5</v>
      </c>
      <c r="P36" s="129">
        <f t="shared" si="3"/>
        <v>318258.56555504794</v>
      </c>
      <c r="Q36" s="286">
        <f>P36 / U56*100</f>
        <v>1.001226882190432</v>
      </c>
      <c r="R36" s="121">
        <f t="shared" si="4"/>
        <v>0.01</v>
      </c>
      <c r="S36" s="121">
        <v>0</v>
      </c>
      <c r="T36" s="121">
        <v>1</v>
      </c>
      <c r="U36" s="121"/>
      <c r="V36" s="131">
        <f>_xll.BDH(C36,$V$3,$D$1,$D$1)</f>
        <v>201.5</v>
      </c>
      <c r="W36" s="131">
        <f t="shared" si="5"/>
        <v>-5.5</v>
      </c>
      <c r="X36" s="191">
        <f t="shared" si="6"/>
        <v>-2.7295285359801489</v>
      </c>
      <c r="Y36" s="133">
        <v>143200</v>
      </c>
      <c r="Z36" s="134">
        <f>IF(D36 = D56,1,_xll.BDP(K36,$Z$3)*L36)</f>
        <v>0.876</v>
      </c>
      <c r="AA36" s="301">
        <f>W36*Y36*R36/Z36 / AB56</f>
        <v>-2.8326451570794312E-4</v>
      </c>
      <c r="AB36" s="136"/>
    </row>
    <row r="37" spans="1:28" s="118" customFormat="1" ht="12" customHeight="1" x14ac:dyDescent="0.2">
      <c r="A37" s="121"/>
      <c r="B37" s="121">
        <v>6295</v>
      </c>
      <c r="C37" s="121" t="s">
        <v>1173</v>
      </c>
      <c r="D37" s="121" t="str">
        <f>_xll.BDP(C37,$D$3)</f>
        <v>USD</v>
      </c>
      <c r="E37" s="121" t="s">
        <v>1295</v>
      </c>
      <c r="F37" s="122">
        <f>_xll.BDP(C37,$F$3)</f>
        <v>124.88</v>
      </c>
      <c r="G37" s="122">
        <f>_xll.BDP(C37,$G$3)</f>
        <v>126.54</v>
      </c>
      <c r="H37" s="123">
        <f t="shared" si="0"/>
        <v>1.6600000000000108</v>
      </c>
      <c r="I37" s="124">
        <f t="shared" si="1"/>
        <v>1.3292761050608672</v>
      </c>
      <c r="J37" s="125">
        <v>5673</v>
      </c>
      <c r="K37" s="121" t="str">
        <f>CONCATENATE(D56,D37, " Curncy")</f>
        <v>EURUSD Curncy</v>
      </c>
      <c r="L37" s="121">
        <f>IF(D37 = D56,1,_xll.BDP(K37,$L$3))</f>
        <v>1</v>
      </c>
      <c r="M37" s="264">
        <f>IF(D37 = D56,1,_xll.BDP(K37,$M$3)*L37)</f>
        <v>1.2327999999999999</v>
      </c>
      <c r="N37" s="127">
        <f t="shared" si="2"/>
        <v>7638.8546398443077</v>
      </c>
      <c r="O37" s="276">
        <f>N37 / U56</f>
        <v>2.4031487106147809E-4</v>
      </c>
      <c r="P37" s="129">
        <f t="shared" si="3"/>
        <v>582301.60609993513</v>
      </c>
      <c r="Q37" s="286">
        <f>P37 / U56*100</f>
        <v>1.8318942038626045</v>
      </c>
      <c r="R37" s="121">
        <f t="shared" si="4"/>
        <v>1</v>
      </c>
      <c r="S37" s="121">
        <v>0</v>
      </c>
      <c r="T37" s="121">
        <v>1</v>
      </c>
      <c r="U37" s="121"/>
      <c r="V37" s="131">
        <f>_xll.BDH(C37,$V$3,$D$1,$D$1)</f>
        <v>126.84</v>
      </c>
      <c r="W37" s="131">
        <f t="shared" si="5"/>
        <v>-1.960000000000008</v>
      </c>
      <c r="X37" s="191">
        <f t="shared" si="6"/>
        <v>-1.545253863134664</v>
      </c>
      <c r="Y37" s="133">
        <v>5673</v>
      </c>
      <c r="Z37" s="134">
        <f>IF(D37 = D56,1,_xll.BDP(K37,$Z$3)*L37)</f>
        <v>1.2294</v>
      </c>
      <c r="AA37" s="301">
        <f>W37*Y37*R37/Z37 / AB56</f>
        <v>-2.8494839760827463E-4</v>
      </c>
      <c r="AB37" s="136"/>
    </row>
    <row r="38" spans="1:28" s="118" customFormat="1" ht="12" customHeight="1" x14ac:dyDescent="0.2">
      <c r="A38" s="121"/>
      <c r="B38" s="121">
        <v>3522</v>
      </c>
      <c r="C38" s="121" t="s">
        <v>1176</v>
      </c>
      <c r="D38" s="121" t="str">
        <f>_xll.BDP(C38,$D$3)</f>
        <v>GBp</v>
      </c>
      <c r="E38" s="121" t="s">
        <v>1298</v>
      </c>
      <c r="F38" s="122">
        <f>_xll.BDP(C38,$F$3)</f>
        <v>1456</v>
      </c>
      <c r="G38" s="122">
        <f>_xll.BDP(C38,$G$3)</f>
        <v>1440</v>
      </c>
      <c r="H38" s="123">
        <f t="shared" si="0"/>
        <v>-16</v>
      </c>
      <c r="I38" s="124">
        <f t="shared" si="1"/>
        <v>-1.098901098901099</v>
      </c>
      <c r="J38" s="125">
        <v>21900</v>
      </c>
      <c r="K38" s="121" t="str">
        <f>CONCATENATE(D56,D38, " Curncy")</f>
        <v>EURGBp Curncy</v>
      </c>
      <c r="L38" s="121">
        <f>IF(D38 = D56,1,_xll.BDP(K38,$L$3))</f>
        <v>1</v>
      </c>
      <c r="M38" s="264">
        <f>IF(D38 = D56,1,_xll.BDP(K38,$M$3)*L38)</f>
        <v>0.87560000000000004</v>
      </c>
      <c r="N38" s="127">
        <f t="shared" si="2"/>
        <v>-4001.8273184102327</v>
      </c>
      <c r="O38" s="276">
        <f>N38 / U56</f>
        <v>-1.2589565600814426E-4</v>
      </c>
      <c r="P38" s="129">
        <f t="shared" si="3"/>
        <v>360164.45865692094</v>
      </c>
      <c r="Q38" s="286">
        <f>P38 / U56*100</f>
        <v>1.1330609040732984</v>
      </c>
      <c r="R38" s="121">
        <f t="shared" si="4"/>
        <v>0.01</v>
      </c>
      <c r="S38" s="121">
        <v>0</v>
      </c>
      <c r="T38" s="121">
        <v>1</v>
      </c>
      <c r="U38" s="121"/>
      <c r="V38" s="131">
        <f>_xll.BDH(C38,$V$3,$D$1,$D$1)</f>
        <v>1439</v>
      </c>
      <c r="W38" s="131">
        <f t="shared" si="5"/>
        <v>17</v>
      </c>
      <c r="X38" s="191">
        <f t="shared" si="6"/>
        <v>1.1813759555246699</v>
      </c>
      <c r="Y38" s="133">
        <v>21900</v>
      </c>
      <c r="Z38" s="134">
        <f>IF(D38 = D56,1,_xll.BDP(K38,$Z$3)*L38)</f>
        <v>0.876</v>
      </c>
      <c r="AA38" s="301">
        <f>W38*Y38*R38/Z38 / AB56</f>
        <v>1.338996688649914E-4</v>
      </c>
      <c r="AB38" s="136"/>
    </row>
    <row r="39" spans="1:28" s="118" customFormat="1" ht="12" customHeight="1" x14ac:dyDescent="0.2">
      <c r="A39" s="121"/>
      <c r="B39" s="121">
        <v>3574</v>
      </c>
      <c r="C39" s="121" t="s">
        <v>111</v>
      </c>
      <c r="D39" s="121" t="str">
        <f>_xll.BDP(C39,$D$3)</f>
        <v>GBp</v>
      </c>
      <c r="E39" s="121" t="s">
        <v>485</v>
      </c>
      <c r="F39" s="122">
        <f>_xll.BDP(C39,$F$3)</f>
        <v>460.8</v>
      </c>
      <c r="G39" s="122">
        <f>_xll.BDP(C39,$G$3)</f>
        <v>459.5</v>
      </c>
      <c r="H39" s="123">
        <f t="shared" si="0"/>
        <v>-1.3000000000000114</v>
      </c>
      <c r="I39" s="124">
        <f t="shared" si="1"/>
        <v>-0.28211805555555802</v>
      </c>
      <c r="J39" s="125">
        <v>50125</v>
      </c>
      <c r="K39" s="121" t="str">
        <f>CONCATENATE(D56,D39, " Curncy")</f>
        <v>EURGBp Curncy</v>
      </c>
      <c r="L39" s="121">
        <f>IF(D39 = D56,1,_xll.BDP(K39,$L$3))</f>
        <v>1</v>
      </c>
      <c r="M39" s="264">
        <f>IF(D39 = D56,1,_xll.BDP(K39,$M$3)*L39)</f>
        <v>0.87560000000000004</v>
      </c>
      <c r="N39" s="127">
        <f t="shared" si="2"/>
        <v>-744.20397441754869</v>
      </c>
      <c r="O39" s="276">
        <f>N39 / U56</f>
        <v>-2.3412316451571838E-5</v>
      </c>
      <c r="P39" s="129">
        <f t="shared" si="3"/>
        <v>263047.48172681587</v>
      </c>
      <c r="Q39" s="286">
        <f>P39 / U56*100</f>
        <v>0.82753533919208955</v>
      </c>
      <c r="R39" s="121">
        <f t="shared" si="4"/>
        <v>0.01</v>
      </c>
      <c r="S39" s="121">
        <v>0</v>
      </c>
      <c r="T39" s="121">
        <v>1</v>
      </c>
      <c r="U39" s="121"/>
      <c r="V39" s="131">
        <f>_xll.BDH(C39,$V$3,$D$1,$D$1)</f>
        <v>467.8</v>
      </c>
      <c r="W39" s="131">
        <f t="shared" si="5"/>
        <v>-7</v>
      </c>
      <c r="X39" s="191">
        <f t="shared" si="6"/>
        <v>-1.4963659683625479</v>
      </c>
      <c r="Y39" s="133">
        <v>50125</v>
      </c>
      <c r="Z39" s="134">
        <f>IF(D39 = D56,1,_xll.BDP(K39,$Z$3)*L39)</f>
        <v>0.876</v>
      </c>
      <c r="AA39" s="301">
        <f>W39*Y39*R39/Z39 / AB56</f>
        <v>-1.261940540236472E-4</v>
      </c>
      <c r="AB39" s="136"/>
    </row>
    <row r="40" spans="1:28" s="118" customFormat="1" ht="12" customHeight="1" x14ac:dyDescent="0.2">
      <c r="A40" s="121"/>
      <c r="B40" s="121">
        <v>3123</v>
      </c>
      <c r="C40" s="121" t="s">
        <v>110</v>
      </c>
      <c r="D40" s="121" t="str">
        <f>_xll.BDP(C40,$D$3)</f>
        <v>GBp</v>
      </c>
      <c r="E40" s="121" t="s">
        <v>379</v>
      </c>
      <c r="F40" s="122">
        <f>_xll.BDP(C40,$F$3)</f>
        <v>33</v>
      </c>
      <c r="G40" s="122">
        <f>_xll.BDP(C40,$G$3)</f>
        <v>33.25</v>
      </c>
      <c r="H40" s="123">
        <f t="shared" si="0"/>
        <v>0.25</v>
      </c>
      <c r="I40" s="124">
        <f t="shared" si="1"/>
        <v>0.75757575757575757</v>
      </c>
      <c r="J40" s="125">
        <v>1530000</v>
      </c>
      <c r="K40" s="121" t="str">
        <f>CONCATENATE(D56,D40, " Curncy")</f>
        <v>EURGBp Curncy</v>
      </c>
      <c r="L40" s="121">
        <f>IF(D40 = D56,1,_xll.BDP(K40,$L$3))</f>
        <v>1</v>
      </c>
      <c r="M40" s="264">
        <f>IF(D40 = D56,1,_xll.BDP(K40,$M$3)*L40)</f>
        <v>0.87560000000000004</v>
      </c>
      <c r="N40" s="127">
        <f t="shared" si="2"/>
        <v>4368.4330744632252</v>
      </c>
      <c r="O40" s="276">
        <f>N40 / U56</f>
        <v>1.3742890531710954E-4</v>
      </c>
      <c r="P40" s="129">
        <f t="shared" si="3"/>
        <v>581001.59890360897</v>
      </c>
      <c r="Q40" s="286">
        <f>P40 / U56*100</f>
        <v>1.8278044407175569</v>
      </c>
      <c r="R40" s="121">
        <f t="shared" si="4"/>
        <v>0.01</v>
      </c>
      <c r="S40" s="121">
        <v>0</v>
      </c>
      <c r="T40" s="121">
        <v>1</v>
      </c>
      <c r="U40" s="121"/>
      <c r="V40" s="131">
        <f>_xll.BDH(C40,$V$3,$D$1,$D$1)</f>
        <v>33.5</v>
      </c>
      <c r="W40" s="131">
        <f t="shared" si="5"/>
        <v>-0.5</v>
      </c>
      <c r="X40" s="191">
        <f t="shared" si="6"/>
        <v>-1.4925373134328357</v>
      </c>
      <c r="Y40" s="133">
        <v>1530000</v>
      </c>
      <c r="Z40" s="134">
        <f>IF(D40 = D56,1,_xll.BDP(K40,$Z$3)*L40)</f>
        <v>0.876</v>
      </c>
      <c r="AA40" s="301">
        <f>W40*Y40*R40/Z40 / AB56</f>
        <v>-2.7513630588696863E-4</v>
      </c>
      <c r="AB40" s="136"/>
    </row>
    <row r="41" spans="1:28" s="118" customFormat="1" ht="12" customHeight="1" x14ac:dyDescent="0.2">
      <c r="A41" s="121"/>
      <c r="B41" s="121">
        <v>3260</v>
      </c>
      <c r="C41" s="121" t="s">
        <v>98</v>
      </c>
      <c r="D41" s="121" t="str">
        <f>_xll.BDP(C41,$D$3)</f>
        <v>GBp</v>
      </c>
      <c r="E41" s="121" t="s">
        <v>493</v>
      </c>
      <c r="F41" s="122">
        <f>_xll.BDP(C41,$F$3)</f>
        <v>171.6</v>
      </c>
      <c r="G41" s="122">
        <f>_xll.BDP(C41,$G$3)</f>
        <v>169.85</v>
      </c>
      <c r="H41" s="123">
        <f t="shared" si="0"/>
        <v>-1.75</v>
      </c>
      <c r="I41" s="124">
        <f t="shared" si="1"/>
        <v>-1.0198135198135199</v>
      </c>
      <c r="J41" s="125">
        <v>927628</v>
      </c>
      <c r="K41" s="121" t="str">
        <f>CONCATENATE(D56,D41, " Curncy")</f>
        <v>EURGBp Curncy</v>
      </c>
      <c r="L41" s="121">
        <f>IF(D41 = D56,1,_xll.BDP(K41,$L$3))</f>
        <v>1</v>
      </c>
      <c r="M41" s="264">
        <f>IF(D41 = D56,1,_xll.BDP(K41,$M$3)*L41)</f>
        <v>0.87560000000000004</v>
      </c>
      <c r="N41" s="127">
        <f t="shared" si="2"/>
        <v>-18539.846962083142</v>
      </c>
      <c r="O41" s="276">
        <f>N41 / U56</f>
        <v>-5.8325510069967177E-4</v>
      </c>
      <c r="P41" s="129">
        <f t="shared" si="3"/>
        <v>1799424.5751484693</v>
      </c>
      <c r="Q41" s="286">
        <f>P41 / U56*100</f>
        <v>5.6609073630765279</v>
      </c>
      <c r="R41" s="121">
        <f t="shared" si="4"/>
        <v>0.01</v>
      </c>
      <c r="S41" s="121">
        <v>0</v>
      </c>
      <c r="T41" s="121">
        <v>1</v>
      </c>
      <c r="U41" s="121"/>
      <c r="V41" s="131">
        <f>_xll.BDH(C41,$V$3,$D$1,$D$1)</f>
        <v>172.7</v>
      </c>
      <c r="W41" s="131">
        <f t="shared" si="5"/>
        <v>-1.0999999999999943</v>
      </c>
      <c r="X41" s="191">
        <f t="shared" si="6"/>
        <v>-0.63694267515923242</v>
      </c>
      <c r="Y41" s="133">
        <v>927628</v>
      </c>
      <c r="Z41" s="134">
        <f>IF(D41 = D56,1,_xll.BDP(K41,$Z$3)*L41)</f>
        <v>0.876</v>
      </c>
      <c r="AA41" s="301">
        <f>W41*Y41*R41/Z41 / AB56</f>
        <v>-3.6698896114123811E-4</v>
      </c>
      <c r="AB41" s="136"/>
    </row>
    <row r="42" spans="1:28" s="118" customFormat="1" ht="12" customHeight="1" x14ac:dyDescent="0.2">
      <c r="A42" s="121"/>
      <c r="B42" s="121">
        <v>19483</v>
      </c>
      <c r="C42" s="121"/>
      <c r="D42" s="121" t="s">
        <v>83</v>
      </c>
      <c r="E42" s="121" t="s">
        <v>1427</v>
      </c>
      <c r="F42" s="122">
        <v>51.75</v>
      </c>
      <c r="G42" s="122">
        <v>51.75</v>
      </c>
      <c r="H42" s="123">
        <f t="shared" si="0"/>
        <v>0</v>
      </c>
      <c r="I42" s="124">
        <f t="shared" si="1"/>
        <v>0</v>
      </c>
      <c r="J42" s="125">
        <v>26290</v>
      </c>
      <c r="K42" s="121" t="str">
        <f>CONCATENATE(D56,D42, " Curncy")</f>
        <v>EURGBP Curncy</v>
      </c>
      <c r="L42" s="121">
        <f>IF(D42 = D56,1,_xll.BDP(K42,$L$3))</f>
        <v>1</v>
      </c>
      <c r="M42" s="264">
        <f>IF(D42 = D56,1,_xll.BDP(K42,$M$3)*L42)</f>
        <v>0.87560000000000004</v>
      </c>
      <c r="N42" s="127">
        <f t="shared" si="2"/>
        <v>0</v>
      </c>
      <c r="O42" s="276">
        <f>N42 / U56</f>
        <v>0</v>
      </c>
      <c r="P42" s="129">
        <f t="shared" si="3"/>
        <v>1553800.2512562813</v>
      </c>
      <c r="Q42" s="286">
        <f>P42 / U56*100</f>
        <v>4.8881844810645072</v>
      </c>
      <c r="R42" s="121">
        <f t="shared" si="4"/>
        <v>1</v>
      </c>
      <c r="S42" s="121">
        <v>1</v>
      </c>
      <c r="T42" s="121">
        <v>1</v>
      </c>
      <c r="U42" s="121"/>
      <c r="V42" s="131">
        <v>51.75</v>
      </c>
      <c r="W42" s="131">
        <f t="shared" si="5"/>
        <v>0</v>
      </c>
      <c r="X42" s="191">
        <f t="shared" si="6"/>
        <v>0</v>
      </c>
      <c r="Y42" s="133">
        <v>26290</v>
      </c>
      <c r="Z42" s="134">
        <f>IF(D42 = D56,1,_xll.BDP(K42,$Z$3)*L42)</f>
        <v>0.876</v>
      </c>
      <c r="AA42" s="301">
        <f>W42*Y42*R42/Z42 / AB56</f>
        <v>0</v>
      </c>
      <c r="AB42" s="136"/>
    </row>
    <row r="43" spans="1:28" s="118" customFormat="1" ht="12" customHeight="1" x14ac:dyDescent="0.2">
      <c r="A43" s="121"/>
      <c r="B43" s="121">
        <v>3404</v>
      </c>
      <c r="C43" s="121" t="s">
        <v>93</v>
      </c>
      <c r="D43" s="121" t="str">
        <f>_xll.BDP(C43,$D$3)</f>
        <v>GBp</v>
      </c>
      <c r="E43" s="121" t="s">
        <v>377</v>
      </c>
      <c r="F43" s="122">
        <f>_xll.BDP(C43,$F$3)</f>
        <v>23.2</v>
      </c>
      <c r="G43" s="122">
        <f>_xll.BDP(C43,$G$3)</f>
        <v>23.25</v>
      </c>
      <c r="H43" s="123">
        <f t="shared" si="0"/>
        <v>5.0000000000000711E-2</v>
      </c>
      <c r="I43" s="124">
        <f t="shared" si="1"/>
        <v>0.21551724137931341</v>
      </c>
      <c r="J43" s="125">
        <v>8020300</v>
      </c>
      <c r="K43" s="121" t="str">
        <f>CONCATENATE(D56,D43, " Curncy")</f>
        <v>EURGBp Curncy</v>
      </c>
      <c r="L43" s="121">
        <f>IF(D43 = D56,1,_xll.BDP(K43,$L$3))</f>
        <v>1</v>
      </c>
      <c r="M43" s="264">
        <f>IF(D43 = D56,1,_xll.BDP(K43,$M$3)*L43)</f>
        <v>0.87560000000000004</v>
      </c>
      <c r="N43" s="127">
        <f t="shared" si="2"/>
        <v>4579.8880767474384</v>
      </c>
      <c r="O43" s="276">
        <f>N43 / U56</f>
        <v>1.4408118291697115E-4</v>
      </c>
      <c r="P43" s="129">
        <f t="shared" si="3"/>
        <v>2129647.9556875285</v>
      </c>
      <c r="Q43" s="286">
        <f>P43 / U56*100</f>
        <v>6.6997750056390633</v>
      </c>
      <c r="R43" s="121">
        <f t="shared" si="4"/>
        <v>0.01</v>
      </c>
      <c r="S43" s="121">
        <v>0</v>
      </c>
      <c r="T43" s="121">
        <v>1</v>
      </c>
      <c r="U43" s="121"/>
      <c r="V43" s="131">
        <f>_xll.BDH(C43,$V$3,$D$1,$D$1)</f>
        <v>24.4</v>
      </c>
      <c r="W43" s="131">
        <f t="shared" si="5"/>
        <v>-1.1999999999999993</v>
      </c>
      <c r="X43" s="191">
        <f t="shared" si="6"/>
        <v>-4.9180327868852434</v>
      </c>
      <c r="Y43" s="133">
        <v>8020300</v>
      </c>
      <c r="Z43" s="134">
        <f>IF(D43 = D56,1,_xll.BDP(K43,$Z$3)*L43)</f>
        <v>0.876</v>
      </c>
      <c r="AA43" s="301">
        <f>W43*Y43*R43/Z43 / AB56</f>
        <v>-3.4614521005572598E-3</v>
      </c>
      <c r="AB43" s="136"/>
    </row>
    <row r="44" spans="1:28" s="118" customFormat="1" ht="12" customHeight="1" x14ac:dyDescent="0.2">
      <c r="A44" s="121"/>
      <c r="B44" s="121">
        <v>6343</v>
      </c>
      <c r="C44" s="121" t="s">
        <v>91</v>
      </c>
      <c r="D44" s="121" t="str">
        <f>_xll.BDP(C44,$D$3)</f>
        <v>GBp</v>
      </c>
      <c r="E44" s="121" t="s">
        <v>495</v>
      </c>
      <c r="F44" s="122">
        <f>_xll.BDP(C44,$F$3)</f>
        <v>5882</v>
      </c>
      <c r="G44" s="122">
        <f>_xll.BDP(C44,$G$3)</f>
        <v>5940</v>
      </c>
      <c r="H44" s="123">
        <f t="shared" si="0"/>
        <v>58</v>
      </c>
      <c r="I44" s="124">
        <f t="shared" si="1"/>
        <v>0.98605916354981304</v>
      </c>
      <c r="J44" s="125">
        <v>37209</v>
      </c>
      <c r="K44" s="121" t="str">
        <f>CONCATENATE(D56,D44, " Curncy")</f>
        <v>EURGBp Curncy</v>
      </c>
      <c r="L44" s="121">
        <f>IF(D44 = D56,1,_xll.BDP(K44,$L$3))</f>
        <v>1</v>
      </c>
      <c r="M44" s="264">
        <f>IF(D44 = D56,1,_xll.BDP(K44,$M$3)*L44)</f>
        <v>0.87560000000000004</v>
      </c>
      <c r="N44" s="127">
        <f t="shared" si="2"/>
        <v>24647.350388305164</v>
      </c>
      <c r="O44" s="276">
        <f>N44 / U56</f>
        <v>7.7539436340070872E-4</v>
      </c>
      <c r="P44" s="129">
        <f t="shared" si="3"/>
        <v>2524228.6432160805</v>
      </c>
      <c r="Q44" s="286">
        <f>P44 / U56*100</f>
        <v>7.9411077906900163</v>
      </c>
      <c r="R44" s="121">
        <f t="shared" si="4"/>
        <v>0.01</v>
      </c>
      <c r="S44" s="121">
        <v>0</v>
      </c>
      <c r="T44" s="121">
        <v>1</v>
      </c>
      <c r="U44" s="121"/>
      <c r="V44" s="131">
        <f>_xll.BDH(C44,$V$3,$D$1,$D$1)</f>
        <v>5916</v>
      </c>
      <c r="W44" s="131">
        <f t="shared" si="5"/>
        <v>-34</v>
      </c>
      <c r="X44" s="191">
        <f t="shared" si="6"/>
        <v>-0.57471264367816088</v>
      </c>
      <c r="Y44" s="133">
        <v>37209</v>
      </c>
      <c r="Z44" s="134">
        <f>IF(D44 = D56,1,_xll.BDP(K44,$Z$3)*L44)</f>
        <v>0.876</v>
      </c>
      <c r="AA44" s="301">
        <f>W44*Y44*R44/Z44 / AB56</f>
        <v>-4.5500208025547618E-4</v>
      </c>
      <c r="AB44" s="136"/>
    </row>
    <row r="45" spans="1:28" s="118" customFormat="1" ht="12" customHeight="1" x14ac:dyDescent="0.2">
      <c r="A45" s="121"/>
      <c r="B45" s="121">
        <v>679</v>
      </c>
      <c r="C45" s="121" t="s">
        <v>0</v>
      </c>
      <c r="D45" s="121" t="str">
        <f>_xll.BDP(C45,$D$3)</f>
        <v>GBp</v>
      </c>
      <c r="E45" s="121" t="s">
        <v>376</v>
      </c>
      <c r="F45" s="122">
        <f>_xll.BDP(C45,$F$3)</f>
        <v>1297.5</v>
      </c>
      <c r="G45" s="122">
        <f>_xll.BDP(C45,$G$3)</f>
        <v>1311</v>
      </c>
      <c r="H45" s="123">
        <f t="shared" si="0"/>
        <v>13.5</v>
      </c>
      <c r="I45" s="124">
        <f t="shared" si="1"/>
        <v>1.0404624277456647</v>
      </c>
      <c r="J45" s="125">
        <v>212987</v>
      </c>
      <c r="K45" s="121" t="str">
        <f>CONCATENATE(D56,D45, " Curncy")</f>
        <v>EURGBp Curncy</v>
      </c>
      <c r="L45" s="121">
        <f>IF(D45 = D56,1,_xll.BDP(K45,$L$3))</f>
        <v>1</v>
      </c>
      <c r="M45" s="264">
        <f>IF(D45 = D56,1,_xll.BDP(K45,$M$3)*L45)</f>
        <v>0.87560000000000004</v>
      </c>
      <c r="N45" s="127">
        <f t="shared" si="2"/>
        <v>32838.333714024666</v>
      </c>
      <c r="O45" s="276">
        <f>N45 / U56</f>
        <v>1.033078950239125E-3</v>
      </c>
      <c r="P45" s="129">
        <f t="shared" si="3"/>
        <v>3188967.0740063954</v>
      </c>
      <c r="Q45" s="286">
        <f>P45 / U56*100</f>
        <v>10.032344472322169</v>
      </c>
      <c r="R45" s="121">
        <f t="shared" si="4"/>
        <v>0.01</v>
      </c>
      <c r="S45" s="121">
        <v>0</v>
      </c>
      <c r="T45" s="121">
        <v>1</v>
      </c>
      <c r="U45" s="121"/>
      <c r="V45" s="131">
        <f>_xll.BDH(C45,$V$3,$D$1,$D$1)</f>
        <v>1316</v>
      </c>
      <c r="W45" s="131">
        <f t="shared" si="5"/>
        <v>-18.5</v>
      </c>
      <c r="X45" s="191">
        <f t="shared" si="6"/>
        <v>-1.405775075987842</v>
      </c>
      <c r="Y45" s="133">
        <v>212987</v>
      </c>
      <c r="Z45" s="134">
        <f>IF(D45 = D56,1,_xll.BDP(K45,$Z$3)*L45)</f>
        <v>0.876</v>
      </c>
      <c r="AA45" s="301">
        <f>W45*Y45*R45/Z45 / AB56</f>
        <v>-1.4171352196941621E-3</v>
      </c>
      <c r="AB45" s="136"/>
    </row>
    <row r="46" spans="1:28" s="118" customFormat="1" ht="12" customHeight="1" x14ac:dyDescent="0.2">
      <c r="A46" s="121"/>
      <c r="B46" s="121">
        <v>19477</v>
      </c>
      <c r="C46" s="121" t="s">
        <v>76</v>
      </c>
      <c r="D46" s="121" t="str">
        <f>_xll.BDP(C46,$D$3)</f>
        <v>GBp</v>
      </c>
      <c r="E46" s="121" t="s">
        <v>373</v>
      </c>
      <c r="F46" s="122">
        <f>_xll.BDP(C46,$F$3)</f>
        <v>57</v>
      </c>
      <c r="G46" s="122">
        <f>_xll.BDP(C46,$G$3)</f>
        <v>53</v>
      </c>
      <c r="H46" s="123">
        <f t="shared" si="0"/>
        <v>-4</v>
      </c>
      <c r="I46" s="124">
        <f t="shared" si="1"/>
        <v>-7.0175438596491224</v>
      </c>
      <c r="J46" s="125">
        <v>604323</v>
      </c>
      <c r="K46" s="121" t="str">
        <f>CONCATENATE(D56,D46, " Curncy")</f>
        <v>EURGBp Curncy</v>
      </c>
      <c r="L46" s="121">
        <f>IF(D46 = D56,1,_xll.BDP(K46,$L$3))</f>
        <v>1</v>
      </c>
      <c r="M46" s="264">
        <f>IF(D46 = D56,1,_xll.BDP(K46,$M$3)*L46)</f>
        <v>0.87560000000000004</v>
      </c>
      <c r="N46" s="127">
        <f t="shared" si="2"/>
        <v>-27607.263590680675</v>
      </c>
      <c r="O46" s="276">
        <f>N46 / U56</f>
        <v>-8.685118781485133E-4</v>
      </c>
      <c r="P46" s="129">
        <f t="shared" si="3"/>
        <v>365796.24257651897</v>
      </c>
      <c r="Q46" s="286">
        <f>P46 / U56*100</f>
        <v>1.1507782385467802</v>
      </c>
      <c r="R46" s="121">
        <f t="shared" si="4"/>
        <v>0.01</v>
      </c>
      <c r="S46" s="121">
        <v>0</v>
      </c>
      <c r="T46" s="121">
        <v>1</v>
      </c>
      <c r="U46" s="121"/>
      <c r="V46" s="131">
        <f>_xll.BDH(C46,$V$3,$D$1,$D$1)</f>
        <v>60</v>
      </c>
      <c r="W46" s="131">
        <f t="shared" si="5"/>
        <v>-3</v>
      </c>
      <c r="X46" s="191">
        <f t="shared" si="6"/>
        <v>-5</v>
      </c>
      <c r="Y46" s="133">
        <v>604323</v>
      </c>
      <c r="Z46" s="134">
        <f>IF(D46 = D56,1,_xll.BDP(K46,$Z$3)*L46)</f>
        <v>0.876</v>
      </c>
      <c r="AA46" s="301">
        <f>W46*Y46*R46/Z46 / AB56</f>
        <v>-6.5204391287266878E-4</v>
      </c>
      <c r="AB46" s="136"/>
    </row>
    <row r="47" spans="1:28" s="118" customFormat="1" ht="12" customHeight="1" x14ac:dyDescent="0.2">
      <c r="A47" s="121"/>
      <c r="B47" s="121">
        <v>3419</v>
      </c>
      <c r="C47" s="121" t="s">
        <v>4</v>
      </c>
      <c r="D47" s="121" t="str">
        <f>_xll.BDP(C47,$D$3)</f>
        <v>GBp</v>
      </c>
      <c r="E47" s="121" t="s">
        <v>501</v>
      </c>
      <c r="F47" s="122">
        <f>_xll.BDP(C47,$F$3)</f>
        <v>194.22</v>
      </c>
      <c r="G47" s="122">
        <f>_xll.BDP(C47,$G$3)</f>
        <v>192.2</v>
      </c>
      <c r="H47" s="123">
        <f t="shared" si="0"/>
        <v>-2.0200000000000102</v>
      </c>
      <c r="I47" s="124">
        <f t="shared" si="1"/>
        <v>-1.0400576665636958</v>
      </c>
      <c r="J47" s="125">
        <v>484574</v>
      </c>
      <c r="K47" s="121" t="str">
        <f>CONCATENATE(D56,D47, " Curncy")</f>
        <v>EURGBp Curncy</v>
      </c>
      <c r="L47" s="121">
        <f>IF(D47 = D56,1,_xll.BDP(K47,$L$3))</f>
        <v>1</v>
      </c>
      <c r="M47" s="264">
        <f>IF(D47 = D56,1,_xll.BDP(K47,$M$3)*L47)</f>
        <v>0.87560000000000004</v>
      </c>
      <c r="N47" s="127">
        <f t="shared" si="2"/>
        <v>-11179.071265418057</v>
      </c>
      <c r="O47" s="276">
        <f>N47 / U56</f>
        <v>-3.5168846592828609E-4</v>
      </c>
      <c r="P47" s="129">
        <f t="shared" si="3"/>
        <v>1063672.0283234352</v>
      </c>
      <c r="Q47" s="286">
        <f>P47 / U56*100</f>
        <v>3.3462635223473383</v>
      </c>
      <c r="R47" s="121">
        <f t="shared" si="4"/>
        <v>0.01</v>
      </c>
      <c r="S47" s="121">
        <v>0</v>
      </c>
      <c r="T47" s="121">
        <v>1</v>
      </c>
      <c r="U47" s="121"/>
      <c r="V47" s="131">
        <f>_xll.BDH(C47,$V$3,$D$1,$D$1)</f>
        <v>193.84</v>
      </c>
      <c r="W47" s="131">
        <f t="shared" si="5"/>
        <v>0.37999999999999545</v>
      </c>
      <c r="X47" s="191">
        <f t="shared" si="6"/>
        <v>0.19603796945934557</v>
      </c>
      <c r="Y47" s="133">
        <v>484574</v>
      </c>
      <c r="Z47" s="134">
        <f>IF(D47 = D56,1,_xll.BDP(K47,$Z$3)*L47)</f>
        <v>0.876</v>
      </c>
      <c r="AA47" s="301">
        <f>W47*Y47*R47/Z47 / AB56</f>
        <v>6.6226251123883311E-5</v>
      </c>
      <c r="AB47" s="136"/>
    </row>
    <row r="48" spans="1:28" s="118" customFormat="1" ht="12" customHeight="1" x14ac:dyDescent="0.2">
      <c r="A48" s="103" t="s">
        <v>1528</v>
      </c>
      <c r="B48" s="103"/>
      <c r="C48" s="103"/>
      <c r="D48" s="103"/>
      <c r="E48" s="103" t="s">
        <v>20</v>
      </c>
      <c r="F48" s="137"/>
      <c r="G48" s="137"/>
      <c r="H48" s="138"/>
      <c r="I48" s="139"/>
      <c r="J48" s="140"/>
      <c r="K48" s="103"/>
      <c r="L48" s="103"/>
      <c r="M48" s="265"/>
      <c r="N48" s="172">
        <f xml:space="preserve"> SUM(N31:N47)</f>
        <v>-6065.4347617088497</v>
      </c>
      <c r="O48" s="277">
        <f xml:space="preserve"> SUM(O31:O47)</f>
        <v>-1.9081580176810085E-4</v>
      </c>
      <c r="P48" s="142">
        <f xml:space="preserve"> SUM(P31:P47)</f>
        <v>16886023.186730359</v>
      </c>
      <c r="Q48" s="287">
        <f xml:space="preserve"> SUM(Q31:Q47)</f>
        <v>53.12265615965358</v>
      </c>
      <c r="R48" s="103"/>
      <c r="S48" s="103"/>
      <c r="T48" s="103"/>
      <c r="U48" s="103"/>
      <c r="V48" s="145"/>
      <c r="W48" s="145"/>
      <c r="X48" s="192"/>
      <c r="Y48" s="146"/>
      <c r="Z48" s="147"/>
      <c r="AA48" s="302">
        <f xml:space="preserve"> SUM(AA31:AA47)</f>
        <v>-7.157384356923608E-3</v>
      </c>
      <c r="AB48" s="185"/>
    </row>
    <row r="49" spans="1:28" s="118" customFormat="1" ht="12" customHeight="1" x14ac:dyDescent="0.2">
      <c r="A49" s="121"/>
      <c r="B49" s="121"/>
      <c r="C49" s="121"/>
      <c r="D49" s="121"/>
      <c r="E49" s="121"/>
      <c r="F49" s="122"/>
      <c r="G49" s="122"/>
      <c r="H49" s="123"/>
      <c r="I49" s="124"/>
      <c r="J49" s="125"/>
      <c r="K49" s="121"/>
      <c r="L49" s="121"/>
      <c r="M49" s="264"/>
      <c r="N49" s="127"/>
      <c r="O49" s="276"/>
      <c r="P49" s="129"/>
      <c r="Q49" s="286"/>
      <c r="R49" s="121"/>
      <c r="S49" s="121"/>
      <c r="T49" s="121"/>
      <c r="U49" s="121"/>
      <c r="V49" s="131"/>
      <c r="W49" s="131"/>
      <c r="X49" s="132"/>
      <c r="Y49" s="133"/>
      <c r="Z49" s="134"/>
      <c r="AA49" s="301"/>
      <c r="AB49" s="136"/>
    </row>
    <row r="50" spans="1:28" s="118" customFormat="1" ht="12" customHeight="1" x14ac:dyDescent="0.2">
      <c r="A50" s="121"/>
      <c r="B50" s="121">
        <v>24143</v>
      </c>
      <c r="C50" s="121" t="s">
        <v>55</v>
      </c>
      <c r="D50" s="121" t="str">
        <f>_xll.BDP(C50,$D$3)</f>
        <v>USD</v>
      </c>
      <c r="E50" s="121" t="s">
        <v>359</v>
      </c>
      <c r="F50" s="122">
        <f>_xll.BDP(C50,$F$3)</f>
        <v>3.97</v>
      </c>
      <c r="G50" s="122">
        <f>_xll.BDP(C50,$G$3)</f>
        <v>3.97</v>
      </c>
      <c r="H50" s="123">
        <f>IF(OR(OR(G50="#N/A N/A",G50="#N/A Real Time"),OR(F50="#N/A N/A",F50="#N/A Real Time")),0,  G50 - F50)</f>
        <v>0</v>
      </c>
      <c r="I50" s="124">
        <f>IF(OR(F50=0,F50="#N/A N/A"),0,H50 / F50*100)</f>
        <v>0</v>
      </c>
      <c r="J50" s="125">
        <v>72000</v>
      </c>
      <c r="K50" s="121" t="str">
        <f>CONCATENATE(D56,D50, " Curncy")</f>
        <v>EURUSD Curncy</v>
      </c>
      <c r="L50" s="121">
        <f>IF(D50 = D56,1,_xll.BDP(K50,$L$3))</f>
        <v>1</v>
      </c>
      <c r="M50" s="264">
        <f>IF(D50 = D56,1,_xll.BDP(K50,$M$3)*L50)</f>
        <v>1.2327999999999999</v>
      </c>
      <c r="N50" s="127">
        <f>H50*J50*R50/M50</f>
        <v>0</v>
      </c>
      <c r="O50" s="276">
        <f>N50 / U56</f>
        <v>0</v>
      </c>
      <c r="P50" s="129">
        <f>IF(J50=0,0,G50*J50*R50/M50)</f>
        <v>231862.42699545753</v>
      </c>
      <c r="Q50" s="286">
        <f>P50 / U56*100</f>
        <v>0.7294285841856315</v>
      </c>
      <c r="R50" s="121">
        <f>IF(EXACT(D50,UPPER(D50)),1,0.01)/T50</f>
        <v>1</v>
      </c>
      <c r="S50" s="121">
        <v>0</v>
      </c>
      <c r="T50" s="121">
        <v>1</v>
      </c>
      <c r="U50" s="121"/>
      <c r="V50" s="131">
        <f>_xll.BDH(C50,$V$3,$D$1,$D$1)</f>
        <v>3.96</v>
      </c>
      <c r="W50" s="131">
        <f>IF(OR(OR(F50="#N/A N/A",F50="#N/A Real Time"),OR(V50="#N/A N/A",V50="#N/A Real Time")),0,  F50 - V50)</f>
        <v>1.0000000000000231E-2</v>
      </c>
      <c r="X50" s="191">
        <f>IF(OR(V50=0,V50="#N/A N/A"),0,W50 / V50*100)</f>
        <v>0.25252525252525837</v>
      </c>
      <c r="Y50" s="133">
        <v>72000</v>
      </c>
      <c r="Z50" s="134">
        <f>IF(D50 = D56,1,_xll.BDP(K50,$Z$3)*L50)</f>
        <v>1.2294</v>
      </c>
      <c r="AA50" s="301">
        <f>W50*Y50*R50/Z50 / AB56</f>
        <v>1.84514228045811E-5</v>
      </c>
      <c r="AB50" s="136"/>
    </row>
    <row r="51" spans="1:28" s="118" customFormat="1" ht="12" customHeight="1" x14ac:dyDescent="0.2">
      <c r="A51" s="121"/>
      <c r="B51" s="121">
        <v>26363</v>
      </c>
      <c r="C51" s="121" t="s">
        <v>42</v>
      </c>
      <c r="D51" s="121" t="str">
        <f>_xll.BDP(C51,$D$3)</f>
        <v>USD</v>
      </c>
      <c r="E51" s="121" t="s">
        <v>319</v>
      </c>
      <c r="F51" s="122">
        <f>_xll.BDP(C51,$F$3)</f>
        <v>11.28</v>
      </c>
      <c r="G51" s="122">
        <f>_xll.BDP(C51,$G$3)</f>
        <v>11.28</v>
      </c>
      <c r="H51" s="123">
        <f>IF(OR(OR(G51="#N/A N/A",G51="#N/A Real Time"),OR(F51="#N/A N/A",F51="#N/A Real Time")),0,  G51 - F51)</f>
        <v>0</v>
      </c>
      <c r="I51" s="124">
        <f>IF(OR(F51=0,F51="#N/A N/A"),0,H51 / F51*100)</f>
        <v>0</v>
      </c>
      <c r="J51" s="125">
        <v>90800</v>
      </c>
      <c r="K51" s="121" t="str">
        <f>CONCATENATE(D56,D51, " Curncy")</f>
        <v>EURUSD Curncy</v>
      </c>
      <c r="L51" s="121">
        <f>IF(D51 = D56,1,_xll.BDP(K51,$L$3))</f>
        <v>1</v>
      </c>
      <c r="M51" s="264">
        <f>IF(D51 = D56,1,_xll.BDP(K51,$M$3)*L51)</f>
        <v>1.2327999999999999</v>
      </c>
      <c r="N51" s="127">
        <f>H51*J51*R51/M51</f>
        <v>0</v>
      </c>
      <c r="O51" s="276">
        <f>N51 / U56</f>
        <v>0</v>
      </c>
      <c r="P51" s="129">
        <f>IF(J51=0,0,G51*J51*R51/M51)</f>
        <v>830811.16158338753</v>
      </c>
      <c r="Q51" s="286">
        <f>P51 / U56*100</f>
        <v>2.6136938924186408</v>
      </c>
      <c r="R51" s="121">
        <f>IF(EXACT(D51,UPPER(D51)),1,0.01)/T51</f>
        <v>1</v>
      </c>
      <c r="S51" s="121">
        <v>0</v>
      </c>
      <c r="T51" s="121">
        <v>1</v>
      </c>
      <c r="U51" s="121"/>
      <c r="V51" s="131">
        <f>_xll.BDH(C51,$V$3,$D$1,$D$1)</f>
        <v>11.24</v>
      </c>
      <c r="W51" s="131">
        <f>IF(OR(OR(F51="#N/A N/A",F51="#N/A Real Time"),OR(V51="#N/A N/A",V51="#N/A Real Time")),0,  F51 - V51)</f>
        <v>3.9999999999999147E-2</v>
      </c>
      <c r="X51" s="191">
        <f>IF(OR(V51=0,V51="#N/A N/A"),0,W51 / V51*100)</f>
        <v>0.35587188612098886</v>
      </c>
      <c r="Y51" s="133">
        <v>90800</v>
      </c>
      <c r="Z51" s="134">
        <f>IF(D51 = D56,1,_xll.BDP(K51,$Z$3)*L51)</f>
        <v>1.2294</v>
      </c>
      <c r="AA51" s="301">
        <f>W51*Y51*R51/Z51 / AB56</f>
        <v>9.3077177258660539E-5</v>
      </c>
      <c r="AB51" s="136"/>
    </row>
    <row r="52" spans="1:28" s="118" customFormat="1" ht="12" customHeight="1" x14ac:dyDescent="0.2">
      <c r="A52" s="121"/>
      <c r="B52" s="121">
        <v>24161</v>
      </c>
      <c r="C52" s="121" t="s">
        <v>1449</v>
      </c>
      <c r="D52" s="121" t="str">
        <f>_xll.BDP(C52,$D$3)</f>
        <v>USD</v>
      </c>
      <c r="E52" s="121" t="s">
        <v>1450</v>
      </c>
      <c r="F52" s="122" t="str">
        <f>_xll.BDP(C52,$F$3)</f>
        <v>#N/A N/A</v>
      </c>
      <c r="G52" s="122">
        <f>_xll.BDP(C52,$G$3)</f>
        <v>10.38</v>
      </c>
      <c r="H52" s="123">
        <f>IF(OR(OR(G52="#N/A N/A",G52="#N/A Real Time"),OR(F52="#N/A N/A",F52="#N/A Real Time")),0,  G52 - F52)</f>
        <v>0</v>
      </c>
      <c r="I52" s="124">
        <f>IF(OR(F52=0,F52="#N/A N/A"),0,H52 / F52*100)</f>
        <v>0</v>
      </c>
      <c r="J52" s="125">
        <v>188000</v>
      </c>
      <c r="K52" s="121" t="str">
        <f>CONCATENATE(D56,D52, " Curncy")</f>
        <v>EURUSD Curncy</v>
      </c>
      <c r="L52" s="121">
        <f>IF(D52 = D56,1,_xll.BDP(K52,$L$3))</f>
        <v>1</v>
      </c>
      <c r="M52" s="264">
        <f>IF(D52 = D56,1,_xll.BDP(K52,$M$3)*L52)</f>
        <v>1.2327999999999999</v>
      </c>
      <c r="N52" s="127">
        <f>H52*J52*R52/M52</f>
        <v>0</v>
      </c>
      <c r="O52" s="276">
        <f>N52 / U56</f>
        <v>0</v>
      </c>
      <c r="P52" s="129">
        <f>IF(J52=0,0,G52*J52*R52/M52)</f>
        <v>1582933.1602855292</v>
      </c>
      <c r="Q52" s="286">
        <f>P52 / U56*100</f>
        <v>4.9798352796082028</v>
      </c>
      <c r="R52" s="121">
        <f>IF(EXACT(D52,UPPER(D52)),1,0.01)/T52</f>
        <v>1</v>
      </c>
      <c r="S52" s="121">
        <v>0</v>
      </c>
      <c r="T52" s="121">
        <v>1</v>
      </c>
      <c r="U52" s="121"/>
      <c r="V52" s="131">
        <f>_xll.BDH(C52,$V$3,$D$1,$D$1)</f>
        <v>10.38</v>
      </c>
      <c r="W52" s="131">
        <f>IF(OR(OR(F52="#N/A N/A",F52="#N/A Real Time"),OR(V52="#N/A N/A",V52="#N/A Real Time")),0,  F52 - V52)</f>
        <v>0</v>
      </c>
      <c r="X52" s="191">
        <f>IF(OR(V52=0,V52="#N/A N/A"),0,W52 / V52*100)</f>
        <v>0</v>
      </c>
      <c r="Y52" s="133">
        <v>188000</v>
      </c>
      <c r="Z52" s="134">
        <f>IF(D52 = D56,1,_xll.BDP(K52,$Z$3)*L52)</f>
        <v>1.2294</v>
      </c>
      <c r="AA52" s="301">
        <f>W52*Y52*R52/Z52 / AB56</f>
        <v>0</v>
      </c>
      <c r="AB52" s="136"/>
    </row>
    <row r="53" spans="1:28" s="118" customFormat="1" ht="12" customHeight="1" x14ac:dyDescent="0.2">
      <c r="A53" s="121"/>
      <c r="B53" s="121">
        <v>19902</v>
      </c>
      <c r="C53" s="121" t="s">
        <v>35</v>
      </c>
      <c r="D53" s="121" t="str">
        <f>_xll.BDP(C53,$D$3)</f>
        <v>USD</v>
      </c>
      <c r="E53" s="121" t="s">
        <v>309</v>
      </c>
      <c r="F53" s="122">
        <f>_xll.BDP(C53,$F$3)</f>
        <v>9.6300000000000008</v>
      </c>
      <c r="G53" s="122">
        <f>_xll.BDP(C53,$G$3)</f>
        <v>9.6300000000000008</v>
      </c>
      <c r="H53" s="123">
        <f>IF(OR(OR(G53="#N/A N/A",G53="#N/A Real Time"),OR(F53="#N/A N/A",F53="#N/A Real Time")),0,  G53 - F53)</f>
        <v>0</v>
      </c>
      <c r="I53" s="124">
        <f>IF(OR(F53=0,F53="#N/A N/A"),0,H53 / F53*100)</f>
        <v>0</v>
      </c>
      <c r="J53" s="125">
        <v>68841</v>
      </c>
      <c r="K53" s="121" t="str">
        <f>CONCATENATE(D56,D53, " Curncy")</f>
        <v>EURUSD Curncy</v>
      </c>
      <c r="L53" s="121">
        <f>IF(D53 = D56,1,_xll.BDP(K53,$L$3))</f>
        <v>1</v>
      </c>
      <c r="M53" s="264">
        <f>IF(D53 = D56,1,_xll.BDP(K53,$M$3)*L53)</f>
        <v>1.2327999999999999</v>
      </c>
      <c r="N53" s="127">
        <f>H53*J53*R53/M53</f>
        <v>0</v>
      </c>
      <c r="O53" s="276">
        <f>N53 / U56</f>
        <v>0</v>
      </c>
      <c r="P53" s="129">
        <f>IF(J53=0,0,G53*J53*R53/M53)</f>
        <v>537750.51103179762</v>
      </c>
      <c r="Q53" s="286">
        <f>P53 / U56*100</f>
        <v>1.6917384976510603</v>
      </c>
      <c r="R53" s="121">
        <f>IF(EXACT(D53,UPPER(D53)),1,0.01)/T53</f>
        <v>1</v>
      </c>
      <c r="S53" s="121">
        <v>0</v>
      </c>
      <c r="T53" s="121">
        <v>1</v>
      </c>
      <c r="U53" s="121"/>
      <c r="V53" s="131">
        <f>_xll.BDH(C53,$V$3,$D$1,$D$1)</f>
        <v>9.85</v>
      </c>
      <c r="W53" s="131">
        <f>IF(OR(OR(F53="#N/A N/A",F53="#N/A Real Time"),OR(V53="#N/A N/A",V53="#N/A Real Time")),0,  F53 - V53)</f>
        <v>-0.21999999999999886</v>
      </c>
      <c r="X53" s="191">
        <f>IF(OR(V53=0,V53="#N/A N/A"),0,W53 / V53*100)</f>
        <v>-2.2335025380710545</v>
      </c>
      <c r="Y53" s="133">
        <v>68841</v>
      </c>
      <c r="Z53" s="134">
        <f>IF(D53 = D56,1,_xll.BDP(K53,$Z$3)*L53)</f>
        <v>1.2294</v>
      </c>
      <c r="AA53" s="301">
        <f>W53*Y53*R53/Z53 / AB56</f>
        <v>-3.8812106583865138E-4</v>
      </c>
      <c r="AB53" s="136"/>
    </row>
    <row r="54" spans="1:28" s="118" customFormat="1" ht="12" customHeight="1" x14ac:dyDescent="0.2">
      <c r="A54" s="103" t="s">
        <v>1529</v>
      </c>
      <c r="B54" s="103"/>
      <c r="C54" s="103"/>
      <c r="D54" s="103"/>
      <c r="E54" s="103" t="s">
        <v>27</v>
      </c>
      <c r="F54" s="137"/>
      <c r="G54" s="137"/>
      <c r="H54" s="138"/>
      <c r="I54" s="139"/>
      <c r="J54" s="140"/>
      <c r="K54" s="103"/>
      <c r="L54" s="103"/>
      <c r="M54" s="265"/>
      <c r="N54" s="172">
        <f xml:space="preserve"> SUM(N49:N53)</f>
        <v>0</v>
      </c>
      <c r="O54" s="277">
        <f xml:space="preserve"> SUM(O49:O53)</f>
        <v>0</v>
      </c>
      <c r="P54" s="142">
        <f xml:space="preserve"> SUM(P49:P53)</f>
        <v>3183357.2598961717</v>
      </c>
      <c r="Q54" s="287">
        <f xml:space="preserve"> SUM(Q49:Q53)</f>
        <v>10.014696253863535</v>
      </c>
      <c r="R54" s="103"/>
      <c r="S54" s="103"/>
      <c r="T54" s="103"/>
      <c r="U54" s="103"/>
      <c r="V54" s="145"/>
      <c r="W54" s="145"/>
      <c r="X54" s="192"/>
      <c r="Y54" s="146"/>
      <c r="Z54" s="147"/>
      <c r="AA54" s="302">
        <f xml:space="preserve"> SUM(AA49:AA53)</f>
        <v>-2.7659246577540976E-4</v>
      </c>
      <c r="AB54" s="185"/>
    </row>
    <row r="55" spans="1:28" s="118" customFormat="1" ht="12" customHeight="1" x14ac:dyDescent="0.2">
      <c r="A55" s="121"/>
      <c r="B55" s="121"/>
      <c r="C55" s="121"/>
      <c r="D55" s="121"/>
      <c r="E55" s="121"/>
      <c r="F55" s="122"/>
      <c r="G55" s="122"/>
      <c r="H55" s="123"/>
      <c r="I55" s="124"/>
      <c r="J55" s="125"/>
      <c r="K55" s="121"/>
      <c r="L55" s="121"/>
      <c r="M55" s="264"/>
      <c r="N55" s="127"/>
      <c r="O55" s="276"/>
      <c r="P55" s="129"/>
      <c r="Q55" s="286"/>
      <c r="R55" s="121"/>
      <c r="S55" s="121"/>
      <c r="T55" s="121"/>
      <c r="U55" s="121"/>
      <c r="V55" s="131"/>
      <c r="W55" s="131"/>
      <c r="X55" s="132"/>
      <c r="Y55" s="133"/>
      <c r="Z55" s="134"/>
      <c r="AA55" s="301"/>
      <c r="AB55" s="136"/>
    </row>
    <row r="56" spans="1:28" s="118" customFormat="1" ht="12" customHeight="1" thickBot="1" x14ac:dyDescent="0.25">
      <c r="A56" s="175" t="s">
        <v>1455</v>
      </c>
      <c r="B56" s="175"/>
      <c r="C56" s="175"/>
      <c r="D56" s="175" t="s">
        <v>7</v>
      </c>
      <c r="E56" s="175" t="s">
        <v>1456</v>
      </c>
      <c r="F56" s="176"/>
      <c r="G56" s="176"/>
      <c r="H56" s="177"/>
      <c r="I56" s="178"/>
      <c r="J56" s="179"/>
      <c r="K56" s="175"/>
      <c r="L56" s="175"/>
      <c r="M56" s="272"/>
      <c r="N56" s="181">
        <f>N48+N30+N13+N7+N17+N54+N27+N20+N24</f>
        <v>-40019.376328826933</v>
      </c>
      <c r="O56" s="283">
        <f>O48+O30+O13+O7+O17+O54+O27+O20+O24</f>
        <v>-1.2589912645096268E-3</v>
      </c>
      <c r="P56" s="182">
        <f>P48+P30+P13+P7+P17+P54+P27+P20+P24</f>
        <v>25535596.95413509</v>
      </c>
      <c r="Q56" s="296">
        <f>Q48+Q30+Q13+Q7+Q17+Q54+Q27+Q20+Q24</f>
        <v>80.333819385728233</v>
      </c>
      <c r="R56" s="175"/>
      <c r="S56" s="175"/>
      <c r="T56" s="175"/>
      <c r="U56" s="175">
        <v>31786857.825748589</v>
      </c>
      <c r="V56" s="176"/>
      <c r="W56" s="176"/>
      <c r="X56" s="178"/>
      <c r="Y56" s="179"/>
      <c r="Z56" s="180"/>
      <c r="AA56" s="283">
        <f>AA48+AA30+AA13+AA7+AA17+AA54+AA27+AA20+AA24</f>
        <v>-7.2399899015248292E-3</v>
      </c>
      <c r="AB56" s="175">
        <v>31740183.049184371</v>
      </c>
    </row>
    <row r="57" spans="1:28" ht="12.75" thickTop="1" x14ac:dyDescent="0.2"/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16</v>
      </c>
      <c r="S4" s="308" t="s">
        <v>1416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1412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24498</v>
      </c>
      <c r="C6" s="121" t="s">
        <v>153</v>
      </c>
      <c r="D6" s="121" t="str">
        <f>_xll.BDP(C6,$D$3)</f>
        <v>NOK</v>
      </c>
      <c r="E6" s="121" t="s">
        <v>347</v>
      </c>
      <c r="F6" s="122">
        <f>_xll.BDP(C6,$F$3)</f>
        <v>212.2</v>
      </c>
      <c r="G6" s="122">
        <f>_xll.BDP(C6,$G$3)</f>
        <v>211.6</v>
      </c>
      <c r="H6" s="123">
        <f t="shared" ref="H6:H14" si="0">IF(OR(OR(G6="#N/A N/A",G6="#N/A Real Time"),OR(F6="#N/A N/A",F6="#N/A Real Time")),0,  G6 - F6)</f>
        <v>-0.59999999999999432</v>
      </c>
      <c r="I6" s="124">
        <f t="shared" ref="I6:I14" si="1">IF(OR(F6=0,F6="#N/A N/A"),0,H6 / F6*100)</f>
        <v>-0.28275212064090216</v>
      </c>
      <c r="J6" s="125">
        <v>125100</v>
      </c>
      <c r="K6" s="121" t="str">
        <f>CONCATENATE(D15,D6, " Curncy")</f>
        <v>GBPNOK Curncy</v>
      </c>
      <c r="L6" s="121">
        <f>IF(D6 = D15,1,_xll.BDP(K6,$L$3))</f>
        <v>1</v>
      </c>
      <c r="M6" s="264">
        <f>IF(D6 = D15,1,_xll.BDP(K6,$M$3)*L6)</f>
        <v>11.0555</v>
      </c>
      <c r="N6" s="127">
        <f t="shared" ref="N6:N14" si="2">H6*J6*R6/M6</f>
        <v>-6789.3808511599918</v>
      </c>
      <c r="O6" s="276">
        <f>N6 / U15</f>
        <v>-2.1810348446547998E-4</v>
      </c>
      <c r="P6" s="129">
        <f t="shared" ref="P6:P14" si="3">IF(J6=0,0,G6*J6*R6/M6)</f>
        <v>2394388.3135091132</v>
      </c>
      <c r="Q6" s="286">
        <f>P6 / U15*100</f>
        <v>7.6917828854826658</v>
      </c>
      <c r="R6" s="121">
        <f t="shared" ref="R6:R14" si="4">IF(EXACT(D6,UPPER(D6)),1,0.01)/T6</f>
        <v>1</v>
      </c>
      <c r="S6" s="121">
        <v>0</v>
      </c>
      <c r="T6" s="121">
        <v>1</v>
      </c>
      <c r="U6" s="121"/>
      <c r="V6" s="131">
        <f>_xll.BDH(C6,$V$3,$D$1,$D$1)</f>
        <v>215.4</v>
      </c>
      <c r="W6" s="131">
        <f t="shared" ref="W6:W14" si="5">IF(OR(OR(F6="#N/A N/A",F6="#N/A Real Time"),OR(V6="#N/A N/A",V6="#N/A Real Time")),0,  F6 - V6)</f>
        <v>-3.2000000000000171</v>
      </c>
      <c r="X6" s="191">
        <f t="shared" ref="X6:X14" si="6">IF(OR(V6=0,V6="#N/A N/A"),0,W6 / V6*100)</f>
        <v>-1.4856081708449476</v>
      </c>
      <c r="Y6" s="133">
        <v>125100</v>
      </c>
      <c r="Z6" s="134">
        <f>IF(D6 = D15,1,_xll.BDP(K6,$Z$3)*L6)</f>
        <v>11.067399999999999</v>
      </c>
      <c r="AA6" s="301">
        <f>W6*Y6*R6/Z6 / AB15</f>
        <v>-1.1650460481623065E-3</v>
      </c>
      <c r="AB6" s="136"/>
    </row>
    <row r="7" spans="1:28" s="118" customFormat="1" ht="12" customHeight="1" x14ac:dyDescent="0.2">
      <c r="A7" s="121"/>
      <c r="B7" s="121">
        <v>25371</v>
      </c>
      <c r="C7" s="121" t="s">
        <v>171</v>
      </c>
      <c r="D7" s="121" t="str">
        <f>_xll.BDP(C7,$D$3)</f>
        <v>EUR</v>
      </c>
      <c r="E7" s="121" t="s">
        <v>399</v>
      </c>
      <c r="F7" s="122">
        <f>_xll.BDP(C7,$F$3)</f>
        <v>31.28</v>
      </c>
      <c r="G7" s="122">
        <f>_xll.BDP(C7,$G$3)</f>
        <v>31.3</v>
      </c>
      <c r="H7" s="123">
        <f t="shared" si="0"/>
        <v>1.9999999999999574E-2</v>
      </c>
      <c r="I7" s="124">
        <f t="shared" si="1"/>
        <v>6.3938618925829846E-2</v>
      </c>
      <c r="J7" s="125">
        <v>92241</v>
      </c>
      <c r="K7" s="121" t="str">
        <f>CONCATENATE(D15,D7, " Curncy")</f>
        <v>GBPEUR Curncy</v>
      </c>
      <c r="L7" s="121">
        <f>IF(D7 = D15,1,_xll.BDP(K7,$L$3))</f>
        <v>1</v>
      </c>
      <c r="M7" s="264">
        <f>IF(D7 = D15,1,_xll.BDP(K7,$M$3)*L7)</f>
        <v>1.1420999999999999</v>
      </c>
      <c r="N7" s="127">
        <f t="shared" si="2"/>
        <v>1615.2876280535511</v>
      </c>
      <c r="O7" s="276">
        <f>N7 / U15</f>
        <v>5.1889836174423455E-5</v>
      </c>
      <c r="P7" s="129">
        <f t="shared" si="3"/>
        <v>2527925.1379038617</v>
      </c>
      <c r="Q7" s="286">
        <f>P7 / U15*100</f>
        <v>8.1207593612974449</v>
      </c>
      <c r="R7" s="121">
        <f t="shared" si="4"/>
        <v>1</v>
      </c>
      <c r="S7" s="121">
        <v>0</v>
      </c>
      <c r="T7" s="121">
        <v>1</v>
      </c>
      <c r="U7" s="121"/>
      <c r="V7" s="131">
        <f>_xll.BDH(C7,$V$3,$D$1,$D$1)</f>
        <v>31.88</v>
      </c>
      <c r="W7" s="131">
        <f t="shared" si="5"/>
        <v>-0.59999999999999787</v>
      </c>
      <c r="X7" s="191">
        <f t="shared" si="6"/>
        <v>-1.8820577164366308</v>
      </c>
      <c r="Y7" s="133">
        <v>92241</v>
      </c>
      <c r="Z7" s="134">
        <f>IF(D7 = D15,1,_xll.BDP(K7,$Z$3)*L7)</f>
        <v>1.1415999999999999</v>
      </c>
      <c r="AA7" s="301">
        <f>W7*Y7*R7/Z7 / AB15</f>
        <v>-1.5615025669439204E-3</v>
      </c>
      <c r="AB7" s="136"/>
    </row>
    <row r="8" spans="1:28" s="118" customFormat="1" ht="12" customHeight="1" x14ac:dyDescent="0.2">
      <c r="A8" s="121"/>
      <c r="B8" s="121">
        <v>40</v>
      </c>
      <c r="C8" s="121" t="s">
        <v>367</v>
      </c>
      <c r="D8" s="121" t="str">
        <f>_xll.BDP(C8,$D$3)</f>
        <v>USD</v>
      </c>
      <c r="E8" s="121" t="s">
        <v>368</v>
      </c>
      <c r="F8" s="122">
        <f>_xll.BDP(C8,$F$3)</f>
        <v>13.5</v>
      </c>
      <c r="G8" s="122">
        <f>_xll.BDP(C8,$G$3)</f>
        <v>13.5</v>
      </c>
      <c r="H8" s="123">
        <f t="shared" si="0"/>
        <v>0</v>
      </c>
      <c r="I8" s="124">
        <f t="shared" si="1"/>
        <v>0</v>
      </c>
      <c r="J8" s="125">
        <v>237913</v>
      </c>
      <c r="K8" s="121" t="str">
        <f>CONCATENATE(D15,D8, " Curncy")</f>
        <v>GBPUSD Curncy</v>
      </c>
      <c r="L8" s="121">
        <f>IF(D8 = D15,1,_xll.BDP(K8,$L$3))</f>
        <v>1</v>
      </c>
      <c r="M8" s="264">
        <f>IF(D8 = D15,1,_xll.BDP(K8,$M$3)*L8)</f>
        <v>1.4078999999999999</v>
      </c>
      <c r="N8" s="127">
        <f t="shared" si="2"/>
        <v>0</v>
      </c>
      <c r="O8" s="276">
        <f>N8 / U15</f>
        <v>0</v>
      </c>
      <c r="P8" s="129">
        <f t="shared" si="3"/>
        <v>2281288.0886426596</v>
      </c>
      <c r="Q8" s="286">
        <f>P8 / U15*100</f>
        <v>7.3284573676191593</v>
      </c>
      <c r="R8" s="121">
        <f t="shared" si="4"/>
        <v>1</v>
      </c>
      <c r="S8" s="121">
        <v>0</v>
      </c>
      <c r="T8" s="121">
        <v>1</v>
      </c>
      <c r="U8" s="121"/>
      <c r="V8" s="131">
        <f>_xll.BDH(C8,$V$3,$D$1,$D$1)</f>
        <v>13.7</v>
      </c>
      <c r="W8" s="131">
        <f t="shared" si="5"/>
        <v>-0.19999999999999929</v>
      </c>
      <c r="X8" s="191">
        <f t="shared" si="6"/>
        <v>-1.459854014598535</v>
      </c>
      <c r="Y8" s="133">
        <v>237913</v>
      </c>
      <c r="Z8" s="134">
        <f>IF(D8 = D15,1,_xll.BDP(K8,$Z$3)*L8)</f>
        <v>1.4034</v>
      </c>
      <c r="AA8" s="301">
        <f>W8*Y8*R8/Z8 / AB15</f>
        <v>-1.0920640394096166E-3</v>
      </c>
      <c r="AB8" s="136"/>
    </row>
    <row r="9" spans="1:28" s="118" customFormat="1" ht="12" customHeight="1" x14ac:dyDescent="0.2">
      <c r="A9" s="121"/>
      <c r="B9" s="121">
        <v>24143</v>
      </c>
      <c r="C9" s="121" t="s">
        <v>55</v>
      </c>
      <c r="D9" s="121" t="str">
        <f>_xll.BDP(C9,$D$3)</f>
        <v>USD</v>
      </c>
      <c r="E9" s="121" t="s">
        <v>359</v>
      </c>
      <c r="F9" s="122">
        <f>_xll.BDP(C9,$F$3)</f>
        <v>3.97</v>
      </c>
      <c r="G9" s="122">
        <f>_xll.BDP(C9,$G$3)</f>
        <v>3.97</v>
      </c>
      <c r="H9" s="123">
        <f t="shared" si="0"/>
        <v>0</v>
      </c>
      <c r="I9" s="124">
        <f t="shared" si="1"/>
        <v>0</v>
      </c>
      <c r="J9" s="125">
        <v>603335</v>
      </c>
      <c r="K9" s="121" t="str">
        <f>CONCATENATE(D15,D9, " Curncy")</f>
        <v>GBPUSD Curncy</v>
      </c>
      <c r="L9" s="121">
        <f>IF(D9 = D15,1,_xll.BDP(K9,$L$3))</f>
        <v>1</v>
      </c>
      <c r="M9" s="264">
        <f>IF(D9 = D15,1,_xll.BDP(K9,$M$3)*L9)</f>
        <v>1.4078999999999999</v>
      </c>
      <c r="N9" s="127">
        <f t="shared" si="2"/>
        <v>0</v>
      </c>
      <c r="O9" s="276">
        <f>N9 / U15</f>
        <v>0</v>
      </c>
      <c r="P9" s="129">
        <f t="shared" si="3"/>
        <v>1701285.5671567586</v>
      </c>
      <c r="Q9" s="286">
        <f>P9 / U15*100</f>
        <v>5.465245188069292</v>
      </c>
      <c r="R9" s="121">
        <f t="shared" si="4"/>
        <v>1</v>
      </c>
      <c r="S9" s="121">
        <v>0</v>
      </c>
      <c r="T9" s="121">
        <v>1</v>
      </c>
      <c r="U9" s="121"/>
      <c r="V9" s="131">
        <f>_xll.BDH(C9,$V$3,$D$1,$D$1)</f>
        <v>3.96</v>
      </c>
      <c r="W9" s="131">
        <f t="shared" si="5"/>
        <v>1.0000000000000231E-2</v>
      </c>
      <c r="X9" s="191">
        <f t="shared" si="6"/>
        <v>0.25252525252525837</v>
      </c>
      <c r="Y9" s="133">
        <v>603335</v>
      </c>
      <c r="Z9" s="134">
        <f>IF(D9 = D15,1,_xll.BDP(K9,$Z$3)*L9)</f>
        <v>1.4034</v>
      </c>
      <c r="AA9" s="301">
        <f>W9*Y9*R9/Z9 / AB15</f>
        <v>1.3847088162841431E-4</v>
      </c>
      <c r="AB9" s="136"/>
    </row>
    <row r="10" spans="1:28" s="118" customFormat="1" ht="12" customHeight="1" x14ac:dyDescent="0.2">
      <c r="A10" s="121"/>
      <c r="B10" s="121">
        <v>3260</v>
      </c>
      <c r="C10" s="121" t="s">
        <v>98</v>
      </c>
      <c r="D10" s="121" t="str">
        <f>_xll.BDP(C10,$D$3)</f>
        <v>GBp</v>
      </c>
      <c r="E10" s="121" t="s">
        <v>493</v>
      </c>
      <c r="F10" s="122">
        <f>_xll.BDP(C10,$F$3)</f>
        <v>171.6</v>
      </c>
      <c r="G10" s="122">
        <f>_xll.BDP(C10,$G$3)</f>
        <v>169.85</v>
      </c>
      <c r="H10" s="123">
        <f t="shared" si="0"/>
        <v>-1.75</v>
      </c>
      <c r="I10" s="124">
        <f t="shared" si="1"/>
        <v>-1.0198135198135199</v>
      </c>
      <c r="J10" s="125">
        <v>894150</v>
      </c>
      <c r="K10" s="121" t="str">
        <f>CONCATENATE(D15,D10, " Curncy")</f>
        <v>GBPGBp Curncy</v>
      </c>
      <c r="L10" s="121">
        <f>IF(D10 = D15,1,_xll.BDP(K10,$L$3))</f>
        <v>1</v>
      </c>
      <c r="M10" s="264">
        <f>IF(D10 = D15,1,_xll.BDP(K10,$M$3)*L10)</f>
        <v>1</v>
      </c>
      <c r="N10" s="127">
        <f t="shared" si="2"/>
        <v>-15647.625</v>
      </c>
      <c r="O10" s="276">
        <f>N10 / U15</f>
        <v>-5.0266756438123005E-4</v>
      </c>
      <c r="P10" s="129">
        <f t="shared" si="3"/>
        <v>1518713.7750000001</v>
      </c>
      <c r="Q10" s="286">
        <f>P10 / U15*100</f>
        <v>4.8787477605801106</v>
      </c>
      <c r="R10" s="121">
        <f t="shared" si="4"/>
        <v>0.01</v>
      </c>
      <c r="S10" s="121">
        <v>0</v>
      </c>
      <c r="T10" s="121">
        <v>1</v>
      </c>
      <c r="U10" s="121"/>
      <c r="V10" s="131">
        <f>_xll.BDH(C10,$V$3,$D$1,$D$1)</f>
        <v>172.7</v>
      </c>
      <c r="W10" s="131">
        <f t="shared" si="5"/>
        <v>-1.0999999999999943</v>
      </c>
      <c r="X10" s="191">
        <f t="shared" si="6"/>
        <v>-0.63694267515923242</v>
      </c>
      <c r="Y10" s="133">
        <v>894150</v>
      </c>
      <c r="Z10" s="134">
        <f>IF(D10 = D15,1,_xll.BDP(K10,$Z$3)*L10)</f>
        <v>1</v>
      </c>
      <c r="AA10" s="301">
        <f>W10*Y10*R10/Z10 / AB15</f>
        <v>-3.1679949140614834E-4</v>
      </c>
      <c r="AB10" s="136"/>
    </row>
    <row r="11" spans="1:28" s="118" customFormat="1" ht="12" customHeight="1" x14ac:dyDescent="0.2">
      <c r="A11" s="121"/>
      <c r="B11" s="121">
        <v>3404</v>
      </c>
      <c r="C11" s="121" t="s">
        <v>93</v>
      </c>
      <c r="D11" s="121" t="str">
        <f>_xll.BDP(C11,$D$3)</f>
        <v>GBp</v>
      </c>
      <c r="E11" s="121" t="s">
        <v>377</v>
      </c>
      <c r="F11" s="122">
        <f>_xll.BDP(C11,$F$3)</f>
        <v>23.2</v>
      </c>
      <c r="G11" s="122">
        <f>_xll.BDP(C11,$G$3)</f>
        <v>23.25</v>
      </c>
      <c r="H11" s="123">
        <f t="shared" si="0"/>
        <v>5.0000000000000711E-2</v>
      </c>
      <c r="I11" s="124">
        <f t="shared" si="1"/>
        <v>0.21551724137931341</v>
      </c>
      <c r="J11" s="125">
        <v>9777000</v>
      </c>
      <c r="K11" s="121" t="str">
        <f>CONCATENATE(D15,D11, " Curncy")</f>
        <v>GBPGBp Curncy</v>
      </c>
      <c r="L11" s="121">
        <f>IF(D11 = D15,1,_xll.BDP(K11,$L$3))</f>
        <v>1</v>
      </c>
      <c r="M11" s="264">
        <f>IF(D11 = D15,1,_xll.BDP(K11,$M$3)*L11)</f>
        <v>1</v>
      </c>
      <c r="N11" s="127">
        <f t="shared" si="2"/>
        <v>4888.5000000000691</v>
      </c>
      <c r="O11" s="276">
        <f>N11 / U15</f>
        <v>1.5703919211239266E-4</v>
      </c>
      <c r="P11" s="129">
        <f t="shared" si="3"/>
        <v>2273152.5</v>
      </c>
      <c r="Q11" s="286">
        <f>P11 / U15*100</f>
        <v>7.3023224332261547</v>
      </c>
      <c r="R11" s="121">
        <f t="shared" si="4"/>
        <v>0.01</v>
      </c>
      <c r="S11" s="121">
        <v>0</v>
      </c>
      <c r="T11" s="121">
        <v>1</v>
      </c>
      <c r="U11" s="121"/>
      <c r="V11" s="131">
        <f>_xll.BDH(C11,$V$3,$D$1,$D$1)</f>
        <v>24.4</v>
      </c>
      <c r="W11" s="131">
        <f t="shared" si="5"/>
        <v>-1.1999999999999993</v>
      </c>
      <c r="X11" s="191">
        <f t="shared" si="6"/>
        <v>-4.9180327868852434</v>
      </c>
      <c r="Y11" s="133">
        <v>9777000</v>
      </c>
      <c r="Z11" s="134">
        <f>IF(D11 = D15,1,_xll.BDP(K11,$Z$3)*L11)</f>
        <v>1</v>
      </c>
      <c r="AA11" s="301">
        <f>W11*Y11*R11/Z11 / AB15</f>
        <v>-3.7789249851036912E-3</v>
      </c>
      <c r="AB11" s="136"/>
    </row>
    <row r="12" spans="1:28" s="118" customFormat="1" ht="12" customHeight="1" x14ac:dyDescent="0.2">
      <c r="A12" s="121"/>
      <c r="B12" s="121">
        <v>6343</v>
      </c>
      <c r="C12" s="121" t="s">
        <v>91</v>
      </c>
      <c r="D12" s="121" t="str">
        <f>_xll.BDP(C12,$D$3)</f>
        <v>GBp</v>
      </c>
      <c r="E12" s="121" t="s">
        <v>495</v>
      </c>
      <c r="F12" s="122">
        <f>_xll.BDP(C12,$F$3)</f>
        <v>5882</v>
      </c>
      <c r="G12" s="122">
        <f>_xll.BDP(C12,$G$3)</f>
        <v>5940</v>
      </c>
      <c r="H12" s="123">
        <f t="shared" si="0"/>
        <v>58</v>
      </c>
      <c r="I12" s="124">
        <f t="shared" si="1"/>
        <v>0.98605916354981304</v>
      </c>
      <c r="J12" s="125">
        <v>75330</v>
      </c>
      <c r="K12" s="121" t="str">
        <f>CONCATENATE(D15,D12, " Curncy")</f>
        <v>GBPGBp Curncy</v>
      </c>
      <c r="L12" s="121">
        <f>IF(D12 = D15,1,_xll.BDP(K12,$L$3))</f>
        <v>1</v>
      </c>
      <c r="M12" s="264">
        <f>IF(D12 = D15,1,_xll.BDP(K12,$M$3)*L12)</f>
        <v>1</v>
      </c>
      <c r="N12" s="127">
        <f t="shared" si="2"/>
        <v>43691.4</v>
      </c>
      <c r="O12" s="276">
        <f>N12 / U15</f>
        <v>1.4035516330693045E-3</v>
      </c>
      <c r="P12" s="129">
        <f t="shared" si="3"/>
        <v>4474602</v>
      </c>
      <c r="Q12" s="286">
        <f>P12 / U15*100</f>
        <v>14.374304655916671</v>
      </c>
      <c r="R12" s="121">
        <f t="shared" si="4"/>
        <v>0.01</v>
      </c>
      <c r="S12" s="121">
        <v>0</v>
      </c>
      <c r="T12" s="121">
        <v>1</v>
      </c>
      <c r="U12" s="121"/>
      <c r="V12" s="131">
        <f>_xll.BDH(C12,$V$3,$D$1,$D$1)</f>
        <v>5916</v>
      </c>
      <c r="W12" s="131">
        <f t="shared" si="5"/>
        <v>-34</v>
      </c>
      <c r="X12" s="191">
        <f t="shared" si="6"/>
        <v>-0.57471264367816088</v>
      </c>
      <c r="Y12" s="133">
        <v>75330</v>
      </c>
      <c r="Z12" s="134">
        <f>IF(D12 = D15,1,_xll.BDP(K12,$Z$3)*L12)</f>
        <v>1</v>
      </c>
      <c r="AA12" s="301">
        <f>W12*Y12*R12/Z12 / AB15</f>
        <v>-8.2495126745996399E-4</v>
      </c>
      <c r="AB12" s="136"/>
    </row>
    <row r="13" spans="1:28" s="118" customFormat="1" ht="12" customHeight="1" x14ac:dyDescent="0.2">
      <c r="A13" s="121"/>
      <c r="B13" s="121">
        <v>679</v>
      </c>
      <c r="C13" s="121" t="s">
        <v>0</v>
      </c>
      <c r="D13" s="121" t="str">
        <f>_xll.BDP(C13,$D$3)</f>
        <v>GBp</v>
      </c>
      <c r="E13" s="121" t="s">
        <v>376</v>
      </c>
      <c r="F13" s="122">
        <f>_xll.BDP(C13,$F$3)</f>
        <v>1297.5</v>
      </c>
      <c r="G13" s="122">
        <f>_xll.BDP(C13,$G$3)</f>
        <v>1311</v>
      </c>
      <c r="H13" s="123">
        <f t="shared" si="0"/>
        <v>13.5</v>
      </c>
      <c r="I13" s="124">
        <f t="shared" si="1"/>
        <v>1.0404624277456647</v>
      </c>
      <c r="J13" s="125">
        <v>384000</v>
      </c>
      <c r="K13" s="121" t="str">
        <f>CONCATENATE(D15,D13, " Curncy")</f>
        <v>GBPGBp Curncy</v>
      </c>
      <c r="L13" s="121">
        <f>IF(D13 = D15,1,_xll.BDP(K13,$L$3))</f>
        <v>1</v>
      </c>
      <c r="M13" s="264">
        <f>IF(D13 = D15,1,_xll.BDP(K13,$M$3)*L13)</f>
        <v>1</v>
      </c>
      <c r="N13" s="127">
        <f t="shared" si="2"/>
        <v>51840</v>
      </c>
      <c r="O13" s="276">
        <f>N13 / U15</f>
        <v>1.6653189565523821E-3</v>
      </c>
      <c r="P13" s="129">
        <f t="shared" si="3"/>
        <v>5034240</v>
      </c>
      <c r="Q13" s="286">
        <f>P13 / U15*100</f>
        <v>16.172097422519798</v>
      </c>
      <c r="R13" s="121">
        <f t="shared" si="4"/>
        <v>0.01</v>
      </c>
      <c r="S13" s="121">
        <v>0</v>
      </c>
      <c r="T13" s="121">
        <v>1</v>
      </c>
      <c r="U13" s="121"/>
      <c r="V13" s="131">
        <f>_xll.BDH(C13,$V$3,$D$1,$D$1)</f>
        <v>1316</v>
      </c>
      <c r="W13" s="131">
        <f t="shared" si="5"/>
        <v>-18.5</v>
      </c>
      <c r="X13" s="191">
        <f t="shared" si="6"/>
        <v>-1.405775075987842</v>
      </c>
      <c r="Y13" s="133">
        <v>384000</v>
      </c>
      <c r="Z13" s="134">
        <f>IF(D13 = D15,1,_xll.BDP(K13,$Z$3)*L13)</f>
        <v>1</v>
      </c>
      <c r="AA13" s="301">
        <f>W13*Y13*R13/Z13 / AB15</f>
        <v>-2.2881493210405919E-3</v>
      </c>
      <c r="AB13" s="136"/>
    </row>
    <row r="14" spans="1:28" s="118" customFormat="1" ht="12" customHeight="1" x14ac:dyDescent="0.2">
      <c r="A14" s="121"/>
      <c r="B14" s="121">
        <v>24161</v>
      </c>
      <c r="C14" s="121" t="s">
        <v>1449</v>
      </c>
      <c r="D14" s="121" t="str">
        <f>_xll.BDP(C14,$D$3)</f>
        <v>USD</v>
      </c>
      <c r="E14" s="121" t="s">
        <v>1450</v>
      </c>
      <c r="F14" s="122" t="str">
        <f>_xll.BDP(C14,$F$3)</f>
        <v>#N/A N/A</v>
      </c>
      <c r="G14" s="122">
        <f>_xll.BDP(C14,$G$3)</f>
        <v>10.38</v>
      </c>
      <c r="H14" s="123">
        <f t="shared" si="0"/>
        <v>0</v>
      </c>
      <c r="I14" s="124">
        <f t="shared" si="1"/>
        <v>0</v>
      </c>
      <c r="J14" s="125">
        <v>722000</v>
      </c>
      <c r="K14" s="121" t="str">
        <f>CONCATENATE(D15,D14, " Curncy")</f>
        <v>GBPUSD Curncy</v>
      </c>
      <c r="L14" s="121">
        <f>IF(D14 = D15,1,_xll.BDP(K14,$L$3))</f>
        <v>1</v>
      </c>
      <c r="M14" s="264">
        <f>IF(D14 = D15,1,_xll.BDP(K14,$M$3)*L14)</f>
        <v>1.4078999999999999</v>
      </c>
      <c r="N14" s="127">
        <f t="shared" si="2"/>
        <v>0</v>
      </c>
      <c r="O14" s="276">
        <f>N14 / U15</f>
        <v>0</v>
      </c>
      <c r="P14" s="129">
        <f t="shared" si="3"/>
        <v>5323076.9230769239</v>
      </c>
      <c r="Q14" s="286">
        <f>P14 / U15*100</f>
        <v>17.099963169727097</v>
      </c>
      <c r="R14" s="121">
        <f t="shared" si="4"/>
        <v>1</v>
      </c>
      <c r="S14" s="121">
        <v>0</v>
      </c>
      <c r="T14" s="121">
        <v>1</v>
      </c>
      <c r="U14" s="121"/>
      <c r="V14" s="131">
        <f>_xll.BDH(C14,$V$3,$D$1,$D$1)</f>
        <v>10.38</v>
      </c>
      <c r="W14" s="131">
        <f t="shared" si="5"/>
        <v>0</v>
      </c>
      <c r="X14" s="191">
        <f t="shared" si="6"/>
        <v>0</v>
      </c>
      <c r="Y14" s="133">
        <v>722000</v>
      </c>
      <c r="Z14" s="134">
        <f>IF(D14 = D15,1,_xll.BDP(K14,$Z$3)*L14)</f>
        <v>1.4034</v>
      </c>
      <c r="AA14" s="301">
        <f>W14*Y14*R14/Z14 / AB15</f>
        <v>0</v>
      </c>
      <c r="AB14" s="136"/>
    </row>
    <row r="15" spans="1:28" s="118" customFormat="1" ht="12" customHeight="1" thickBot="1" x14ac:dyDescent="0.25">
      <c r="A15" s="175" t="s">
        <v>1459</v>
      </c>
      <c r="B15" s="175"/>
      <c r="C15" s="175"/>
      <c r="D15" s="175" t="s">
        <v>83</v>
      </c>
      <c r="E15" s="175" t="s">
        <v>1460</v>
      </c>
      <c r="F15" s="176"/>
      <c r="G15" s="176"/>
      <c r="H15" s="177"/>
      <c r="I15" s="178"/>
      <c r="J15" s="179"/>
      <c r="K15" s="175"/>
      <c r="L15" s="175"/>
      <c r="M15" s="272"/>
      <c r="N15" s="181">
        <f xml:space="preserve"> SUM(N5:N14)</f>
        <v>79598.181776893631</v>
      </c>
      <c r="O15" s="283">
        <f xml:space="preserve"> SUM(O5:O14)</f>
        <v>2.5570285690617927E-3</v>
      </c>
      <c r="P15" s="182">
        <f xml:space="preserve"> SUM(P5:P14)</f>
        <v>27528672.305289317</v>
      </c>
      <c r="Q15" s="296">
        <f xml:space="preserve"> SUM(Q5:Q14)</f>
        <v>88.433680244438392</v>
      </c>
      <c r="R15" s="175"/>
      <c r="S15" s="175"/>
      <c r="T15" s="175"/>
      <c r="U15" s="175">
        <v>31129171.8598589</v>
      </c>
      <c r="V15" s="176"/>
      <c r="W15" s="176"/>
      <c r="X15" s="178"/>
      <c r="Y15" s="179"/>
      <c r="Z15" s="180"/>
      <c r="AA15" s="283">
        <f xml:space="preserve"> SUM(AA5:AA14)</f>
        <v>-1.0888966837897824E-2</v>
      </c>
      <c r="AB15" s="175">
        <v>31046924.843039889</v>
      </c>
    </row>
    <row r="16" spans="1:28" ht="12.75" thickTop="1" x14ac:dyDescent="0.2">
      <c r="T16" s="118">
        <f>_xll.BDP("GBPEUR Curncy","LAST_PRICE")</f>
        <v>1.1420999999999999</v>
      </c>
      <c r="U16" s="118">
        <f>U15*T16</f>
        <v>35552627.181144848</v>
      </c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16</v>
      </c>
      <c r="S4" s="308" t="s">
        <v>1416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1412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24498</v>
      </c>
      <c r="C6" s="121" t="s">
        <v>153</v>
      </c>
      <c r="D6" s="121" t="str">
        <f>_xll.BDP(C6,$D$3)</f>
        <v>NOK</v>
      </c>
      <c r="E6" s="121" t="s">
        <v>347</v>
      </c>
      <c r="F6" s="122">
        <f>_xll.BDP(C6,$F$3)</f>
        <v>212.2</v>
      </c>
      <c r="G6" s="122">
        <f>_xll.BDP(C6,$G$3)</f>
        <v>211.6</v>
      </c>
      <c r="H6" s="123">
        <f t="shared" ref="H6:H15" si="0">IF(OR(OR(G6="#N/A N/A",G6="#N/A Real Time"),OR(F6="#N/A N/A",F6="#N/A Real Time")),0,  G6 - F6)</f>
        <v>-0.59999999999999432</v>
      </c>
      <c r="I6" s="124">
        <f t="shared" ref="I6:I15" si="1">IF(OR(F6=0,F6="#N/A N/A"),0,H6 / F6*100)</f>
        <v>-0.28275212064090216</v>
      </c>
      <c r="J6" s="125">
        <v>101900</v>
      </c>
      <c r="K6" s="121" t="str">
        <f>CONCATENATE(D16,D6, " Curncy")</f>
        <v>EURNOK Curncy</v>
      </c>
      <c r="L6" s="121">
        <f>IF(D6 = D16,1,_xll.BDP(K6,$L$3))</f>
        <v>1</v>
      </c>
      <c r="M6" s="264">
        <f>IF(D6 = D16,1,_xll.BDP(K6,$M$3)*L6)</f>
        <v>9.6803000000000008</v>
      </c>
      <c r="N6" s="127">
        <f t="shared" ref="N6:N15" si="2">H6*J6*R6/M6</f>
        <v>-6315.919961158168</v>
      </c>
      <c r="O6" s="276">
        <f>N6 / U16</f>
        <v>-2.5923385601702169E-4</v>
      </c>
      <c r="P6" s="129">
        <f t="shared" ref="P6:P15" si="3">IF(J6=0,0,G6*J6*R6/M6)</f>
        <v>2227414.4396351352</v>
      </c>
      <c r="Q6" s="286">
        <f>P6 / U16*100</f>
        <v>9.1423139888670519</v>
      </c>
      <c r="R6" s="121">
        <f t="shared" ref="R6:R15" si="4">IF(EXACT(D6,UPPER(D6)),1,0.01)/T6</f>
        <v>1</v>
      </c>
      <c r="S6" s="121">
        <v>0</v>
      </c>
      <c r="T6" s="121">
        <v>1</v>
      </c>
      <c r="U6" s="121"/>
      <c r="V6" s="131">
        <f>_xll.BDH(C6,$V$3,$D$1,$D$1)</f>
        <v>215.4</v>
      </c>
      <c r="W6" s="131">
        <f t="shared" ref="W6:W15" si="5">IF(OR(OR(F6="#N/A N/A",F6="#N/A Real Time"),OR(V6="#N/A N/A",V6="#N/A Real Time")),0,  F6 - V6)</f>
        <v>-3.2000000000000171</v>
      </c>
      <c r="X6" s="191">
        <f t="shared" ref="X6:X15" si="6">IF(OR(V6=0,V6="#N/A N/A"),0,W6 / V6*100)</f>
        <v>-1.4856081708449476</v>
      </c>
      <c r="Y6" s="133">
        <v>101900</v>
      </c>
      <c r="Z6" s="134">
        <f>IF(D6 = D16,1,_xll.BDP(K6,$Z$3)*L6)</f>
        <v>9.6952999999999996</v>
      </c>
      <c r="AA6" s="301">
        <f>W6*Y6*R6/Z6 / AB16</f>
        <v>-1.3817389801631585E-3</v>
      </c>
      <c r="AB6" s="136"/>
    </row>
    <row r="7" spans="1:28" s="118" customFormat="1" ht="12" customHeight="1" x14ac:dyDescent="0.2">
      <c r="A7" s="121"/>
      <c r="B7" s="121">
        <v>25371</v>
      </c>
      <c r="C7" s="121" t="s">
        <v>171</v>
      </c>
      <c r="D7" s="121" t="str">
        <f>_xll.BDP(C7,$D$3)</f>
        <v>EUR</v>
      </c>
      <c r="E7" s="121" t="s">
        <v>399</v>
      </c>
      <c r="F7" s="122">
        <f>_xll.BDP(C7,$F$3)</f>
        <v>31.28</v>
      </c>
      <c r="G7" s="122">
        <f>_xll.BDP(C7,$G$3)</f>
        <v>31.3</v>
      </c>
      <c r="H7" s="123">
        <f t="shared" si="0"/>
        <v>1.9999999999999574E-2</v>
      </c>
      <c r="I7" s="124">
        <f t="shared" si="1"/>
        <v>6.3938618925829846E-2</v>
      </c>
      <c r="J7" s="125">
        <v>36100</v>
      </c>
      <c r="K7" s="121" t="str">
        <f>CONCATENATE(D16,D7, " Curncy")</f>
        <v>EUREUR Curncy</v>
      </c>
      <c r="L7" s="121">
        <f>IF(D7 = D16,1,_xll.BDP(K7,$L$3))</f>
        <v>1</v>
      </c>
      <c r="M7" s="264">
        <f>IF(D7 = D16,1,_xll.BDP(K7,$M$3)*L7)</f>
        <v>1</v>
      </c>
      <c r="N7" s="127">
        <f t="shared" si="2"/>
        <v>721.99999999998465</v>
      </c>
      <c r="O7" s="276">
        <f>N7 / U16</f>
        <v>2.9634138050407526E-5</v>
      </c>
      <c r="P7" s="129">
        <f t="shared" si="3"/>
        <v>1129930</v>
      </c>
      <c r="Q7" s="286">
        <f>P7 / U16*100</f>
        <v>4.6377426048888761</v>
      </c>
      <c r="R7" s="121">
        <f t="shared" si="4"/>
        <v>1</v>
      </c>
      <c r="S7" s="121">
        <v>0</v>
      </c>
      <c r="T7" s="121">
        <v>1</v>
      </c>
      <c r="U7" s="121"/>
      <c r="V7" s="131">
        <f>_xll.BDH(C7,$V$3,$D$1,$D$1)</f>
        <v>31.88</v>
      </c>
      <c r="W7" s="131">
        <f t="shared" si="5"/>
        <v>-0.59999999999999787</v>
      </c>
      <c r="X7" s="191">
        <f t="shared" si="6"/>
        <v>-1.8820577164366308</v>
      </c>
      <c r="Y7" s="133">
        <v>36100</v>
      </c>
      <c r="Z7" s="134">
        <f>IF(D7 = D16,1,_xll.BDP(K7,$Z$3)*L7)</f>
        <v>1</v>
      </c>
      <c r="AA7" s="301">
        <f>W7*Y7*R7/Z7 / AB16</f>
        <v>-8.8985972589112716E-4</v>
      </c>
      <c r="AB7" s="136"/>
    </row>
    <row r="8" spans="1:28" s="118" customFormat="1" ht="12" customHeight="1" x14ac:dyDescent="0.2">
      <c r="A8" s="121"/>
      <c r="B8" s="121">
        <v>2204</v>
      </c>
      <c r="C8" s="121" t="s">
        <v>123</v>
      </c>
      <c r="D8" s="121" t="str">
        <f>_xll.BDP(C8,$D$3)</f>
        <v>GBp</v>
      </c>
      <c r="E8" s="121" t="s">
        <v>478</v>
      </c>
      <c r="F8" s="122">
        <f>_xll.BDP(C8,$F$3)</f>
        <v>206.5</v>
      </c>
      <c r="G8" s="122">
        <f>_xll.BDP(C8,$G$3)</f>
        <v>206.55</v>
      </c>
      <c r="H8" s="123">
        <f t="shared" si="0"/>
        <v>5.0000000000011369E-2</v>
      </c>
      <c r="I8" s="124">
        <f t="shared" si="1"/>
        <v>2.4213075060538193E-2</v>
      </c>
      <c r="J8" s="125">
        <v>962815</v>
      </c>
      <c r="K8" s="121" t="str">
        <f>CONCATENATE(D16,D8, " Curncy")</f>
        <v>EURGBp Curncy</v>
      </c>
      <c r="L8" s="121">
        <f>IF(D8 = D16,1,_xll.BDP(K8,$L$3))</f>
        <v>1</v>
      </c>
      <c r="M8" s="264">
        <f>IF(D8 = D16,1,_xll.BDP(K8,$M$3)*L8)</f>
        <v>0.87560000000000004</v>
      </c>
      <c r="N8" s="127">
        <f t="shared" si="2"/>
        <v>549.80299223402176</v>
      </c>
      <c r="O8" s="276">
        <f>N8 / U16</f>
        <v>2.256639580663502E-5</v>
      </c>
      <c r="P8" s="129">
        <f t="shared" si="3"/>
        <v>2271236.1609182274</v>
      </c>
      <c r="Q8" s="286">
        <f>P8 / U16*100</f>
        <v>9.3221781077188073</v>
      </c>
      <c r="R8" s="121">
        <f t="shared" si="4"/>
        <v>0.01</v>
      </c>
      <c r="S8" s="121">
        <v>0</v>
      </c>
      <c r="T8" s="121">
        <v>1</v>
      </c>
      <c r="U8" s="121"/>
      <c r="V8" s="131">
        <f>_xll.BDH(C8,$V$3,$D$1,$D$1)</f>
        <v>206.15</v>
      </c>
      <c r="W8" s="131">
        <f t="shared" si="5"/>
        <v>0.34999999999999432</v>
      </c>
      <c r="X8" s="191">
        <f t="shared" si="6"/>
        <v>0.16977928692699215</v>
      </c>
      <c r="Y8" s="133">
        <v>962815</v>
      </c>
      <c r="Z8" s="134">
        <f>IF(D8 = D16,1,_xll.BDP(K8,$Z$3)*L8)</f>
        <v>0.876</v>
      </c>
      <c r="AA8" s="301">
        <f>W8*Y8*R8/Z8 / AB16</f>
        <v>1.5804104223551883E-4</v>
      </c>
      <c r="AB8" s="136"/>
    </row>
    <row r="9" spans="1:28" s="118" customFormat="1" ht="12" customHeight="1" x14ac:dyDescent="0.2">
      <c r="A9" s="121"/>
      <c r="B9" s="121">
        <v>22689</v>
      </c>
      <c r="C9" s="121" t="s">
        <v>771</v>
      </c>
      <c r="D9" s="121" t="str">
        <f>_xll.BDP(C9,$D$3)</f>
        <v>EUR</v>
      </c>
      <c r="E9" s="121" t="s">
        <v>803</v>
      </c>
      <c r="F9" s="122">
        <f>_xll.BDP(C9,$F$3)</f>
        <v>10.130000000000001</v>
      </c>
      <c r="G9" s="122">
        <f>_xll.BDP(C9,$G$3)</f>
        <v>10</v>
      </c>
      <c r="H9" s="123">
        <f t="shared" si="0"/>
        <v>-0.13000000000000078</v>
      </c>
      <c r="I9" s="124">
        <f t="shared" si="1"/>
        <v>-1.283316880552821</v>
      </c>
      <c r="J9" s="125">
        <v>143000</v>
      </c>
      <c r="K9" s="121" t="str">
        <f>CONCATENATE(D16,D9, " Curncy")</f>
        <v>EUREUR Curncy</v>
      </c>
      <c r="L9" s="121">
        <f>IF(D9 = D16,1,_xll.BDP(K9,$L$3))</f>
        <v>1</v>
      </c>
      <c r="M9" s="264">
        <f>IF(D9 = D16,1,_xll.BDP(K9,$M$3)*L9)</f>
        <v>1</v>
      </c>
      <c r="N9" s="127">
        <f t="shared" si="2"/>
        <v>-18590.000000000113</v>
      </c>
      <c r="O9" s="276">
        <f>N9 / U16</f>
        <v>-7.6301748802921183E-4</v>
      </c>
      <c r="P9" s="129">
        <f t="shared" si="3"/>
        <v>1430000</v>
      </c>
      <c r="Q9" s="286">
        <f>P9 / U16*100</f>
        <v>5.8693652925323629</v>
      </c>
      <c r="R9" s="121">
        <f t="shared" si="4"/>
        <v>1</v>
      </c>
      <c r="S9" s="121">
        <v>0</v>
      </c>
      <c r="T9" s="121">
        <v>1</v>
      </c>
      <c r="U9" s="121"/>
      <c r="V9" s="131">
        <f>_xll.BDH(C9,$V$3,$D$1,$D$1)</f>
        <v>10.16</v>
      </c>
      <c r="W9" s="131">
        <f t="shared" si="5"/>
        <v>-2.9999999999999361E-2</v>
      </c>
      <c r="X9" s="191">
        <f t="shared" si="6"/>
        <v>-0.2952755905511748</v>
      </c>
      <c r="Y9" s="133">
        <v>143000</v>
      </c>
      <c r="Z9" s="134">
        <f>IF(D9 = D16,1,_xll.BDP(K9,$Z$3)*L9)</f>
        <v>1</v>
      </c>
      <c r="AA9" s="301">
        <f>W9*Y9*R9/Z9 / AB16</f>
        <v>-1.7624645540502618E-4</v>
      </c>
      <c r="AB9" s="136"/>
    </row>
    <row r="10" spans="1:28" s="118" customFormat="1" ht="12" customHeight="1" x14ac:dyDescent="0.2">
      <c r="A10" s="121"/>
      <c r="B10" s="121">
        <v>5993</v>
      </c>
      <c r="C10" s="121" t="s">
        <v>117</v>
      </c>
      <c r="D10" s="121" t="str">
        <f>_xll.BDP(C10,$D$3)</f>
        <v>GBp</v>
      </c>
      <c r="E10" s="121" t="s">
        <v>482</v>
      </c>
      <c r="F10" s="122">
        <f>_xll.BDP(C10,$F$3)</f>
        <v>646</v>
      </c>
      <c r="G10" s="122">
        <f>_xll.BDP(C10,$G$3)</f>
        <v>636.5</v>
      </c>
      <c r="H10" s="123">
        <f t="shared" si="0"/>
        <v>-9.5</v>
      </c>
      <c r="I10" s="124">
        <f t="shared" si="1"/>
        <v>-1.4705882352941175</v>
      </c>
      <c r="J10" s="125">
        <v>185705</v>
      </c>
      <c r="K10" s="121" t="str">
        <f>CONCATENATE(D16,D10, " Curncy")</f>
        <v>EURGBp Curncy</v>
      </c>
      <c r="L10" s="121">
        <f>IF(D10 = D16,1,_xll.BDP(K10,$L$3))</f>
        <v>1</v>
      </c>
      <c r="M10" s="264">
        <f>IF(D10 = D16,1,_xll.BDP(K10,$M$3)*L10)</f>
        <v>0.87560000000000004</v>
      </c>
      <c r="N10" s="127">
        <f t="shared" si="2"/>
        <v>-20148.441068981272</v>
      </c>
      <c r="O10" s="276">
        <f>N10 / U16</f>
        <v>-8.269829420203661E-4</v>
      </c>
      <c r="P10" s="129">
        <f t="shared" si="3"/>
        <v>1349945.5516217449</v>
      </c>
      <c r="Q10" s="286">
        <f>P10 / U16*100</f>
        <v>5.5407857115364507</v>
      </c>
      <c r="R10" s="121">
        <f t="shared" si="4"/>
        <v>0.01</v>
      </c>
      <c r="S10" s="121">
        <v>0</v>
      </c>
      <c r="T10" s="121">
        <v>1</v>
      </c>
      <c r="U10" s="121"/>
      <c r="V10" s="131">
        <f>_xll.BDH(C10,$V$3,$D$1,$D$1)</f>
        <v>647</v>
      </c>
      <c r="W10" s="131">
        <f t="shared" si="5"/>
        <v>-1</v>
      </c>
      <c r="X10" s="191">
        <f t="shared" si="6"/>
        <v>-0.15455950540958269</v>
      </c>
      <c r="Y10" s="133">
        <v>185705</v>
      </c>
      <c r="Z10" s="134">
        <f>IF(D10 = D16,1,_xll.BDP(K10,$Z$3)*L10)</f>
        <v>0.876</v>
      </c>
      <c r="AA10" s="301">
        <f>W10*Y10*R10/Z10 / AB16</f>
        <v>-8.7092867561258224E-5</v>
      </c>
      <c r="AB10" s="136"/>
    </row>
    <row r="11" spans="1:28" s="118" customFormat="1" ht="12" customHeight="1" x14ac:dyDescent="0.2">
      <c r="A11" s="121"/>
      <c r="B11" s="121">
        <v>3260</v>
      </c>
      <c r="C11" s="121" t="s">
        <v>98</v>
      </c>
      <c r="D11" s="121" t="str">
        <f>_xll.BDP(C11,$D$3)</f>
        <v>GBp</v>
      </c>
      <c r="E11" s="121" t="s">
        <v>493</v>
      </c>
      <c r="F11" s="122">
        <f>_xll.BDP(C11,$F$3)</f>
        <v>171.6</v>
      </c>
      <c r="G11" s="122">
        <f>_xll.BDP(C11,$G$3)</f>
        <v>169.85</v>
      </c>
      <c r="H11" s="123">
        <f t="shared" si="0"/>
        <v>-1.75</v>
      </c>
      <c r="I11" s="124">
        <f t="shared" si="1"/>
        <v>-1.0198135198135199</v>
      </c>
      <c r="J11" s="125">
        <v>691737</v>
      </c>
      <c r="K11" s="121" t="str">
        <f>CONCATENATE(D16,D11, " Curncy")</f>
        <v>EURGBp Curncy</v>
      </c>
      <c r="L11" s="121">
        <f>IF(D11 = D16,1,_xll.BDP(K11,$L$3))</f>
        <v>1</v>
      </c>
      <c r="M11" s="264">
        <f>IF(D11 = D16,1,_xll.BDP(K11,$M$3)*L11)</f>
        <v>0.87560000000000004</v>
      </c>
      <c r="N11" s="127">
        <f t="shared" si="2"/>
        <v>-13825.259821836455</v>
      </c>
      <c r="O11" s="276">
        <f>N11 / U16</f>
        <v>-5.6745105005964367E-4</v>
      </c>
      <c r="P11" s="129">
        <f t="shared" si="3"/>
        <v>1341840.2175650983</v>
      </c>
      <c r="Q11" s="286">
        <f>P11 / U16*100</f>
        <v>5.5075177630074563</v>
      </c>
      <c r="R11" s="121">
        <f t="shared" si="4"/>
        <v>0.01</v>
      </c>
      <c r="S11" s="121">
        <v>0</v>
      </c>
      <c r="T11" s="121">
        <v>1</v>
      </c>
      <c r="U11" s="121"/>
      <c r="V11" s="131">
        <f>_xll.BDH(C11,$V$3,$D$1,$D$1)</f>
        <v>172.7</v>
      </c>
      <c r="W11" s="131">
        <f t="shared" si="5"/>
        <v>-1.0999999999999943</v>
      </c>
      <c r="X11" s="191">
        <f t="shared" si="6"/>
        <v>-0.63694267515923242</v>
      </c>
      <c r="Y11" s="133">
        <v>691737</v>
      </c>
      <c r="Z11" s="134">
        <f>IF(D11 = D16,1,_xll.BDP(K11,$Z$3)*L11)</f>
        <v>0.876</v>
      </c>
      <c r="AA11" s="301">
        <f>W11*Y11*R11/Z11 / AB16</f>
        <v>-3.5685573797713556E-4</v>
      </c>
      <c r="AB11" s="136"/>
    </row>
    <row r="12" spans="1:28" s="118" customFormat="1" ht="12" customHeight="1" x14ac:dyDescent="0.2">
      <c r="A12" s="121"/>
      <c r="B12" s="121">
        <v>3404</v>
      </c>
      <c r="C12" s="121" t="s">
        <v>93</v>
      </c>
      <c r="D12" s="121" t="str">
        <f>_xll.BDP(C12,$D$3)</f>
        <v>GBp</v>
      </c>
      <c r="E12" s="121" t="s">
        <v>377</v>
      </c>
      <c r="F12" s="122">
        <f>_xll.BDP(C12,$F$3)</f>
        <v>23.2</v>
      </c>
      <c r="G12" s="122">
        <f>_xll.BDP(C12,$G$3)</f>
        <v>23.25</v>
      </c>
      <c r="H12" s="123">
        <f t="shared" si="0"/>
        <v>5.0000000000000711E-2</v>
      </c>
      <c r="I12" s="124">
        <f t="shared" si="1"/>
        <v>0.21551724137931341</v>
      </c>
      <c r="J12" s="125">
        <v>6011000</v>
      </c>
      <c r="K12" s="121" t="str">
        <f>CONCATENATE(D16,D12, " Curncy")</f>
        <v>EURGBp Curncy</v>
      </c>
      <c r="L12" s="121">
        <f>IF(D12 = D16,1,_xll.BDP(K12,$L$3))</f>
        <v>1</v>
      </c>
      <c r="M12" s="264">
        <f>IF(D12 = D16,1,_xll.BDP(K12,$M$3)*L12)</f>
        <v>0.87560000000000004</v>
      </c>
      <c r="N12" s="127">
        <f t="shared" si="2"/>
        <v>3432.5034262220679</v>
      </c>
      <c r="O12" s="276">
        <f>N12 / U16</f>
        <v>1.4088542990465893E-4</v>
      </c>
      <c r="P12" s="129">
        <f t="shared" si="3"/>
        <v>1596114.0931932388</v>
      </c>
      <c r="Q12" s="286">
        <f>P12 / U16*100</f>
        <v>6.5511724905665467</v>
      </c>
      <c r="R12" s="121">
        <f t="shared" si="4"/>
        <v>0.01</v>
      </c>
      <c r="S12" s="121">
        <v>0</v>
      </c>
      <c r="T12" s="121">
        <v>1</v>
      </c>
      <c r="U12" s="121"/>
      <c r="V12" s="131">
        <f>_xll.BDH(C12,$V$3,$D$1,$D$1)</f>
        <v>24.4</v>
      </c>
      <c r="W12" s="131">
        <f t="shared" si="5"/>
        <v>-1.1999999999999993</v>
      </c>
      <c r="X12" s="191">
        <f t="shared" si="6"/>
        <v>-4.9180327868852434</v>
      </c>
      <c r="Y12" s="133">
        <v>6011000</v>
      </c>
      <c r="Z12" s="134">
        <f>IF(D12 = D16,1,_xll.BDP(K12,$Z$3)*L12)</f>
        <v>0.876</v>
      </c>
      <c r="AA12" s="301">
        <f>W12*Y12*R12/Z12 / AB16</f>
        <v>-3.3828829180305728E-3</v>
      </c>
      <c r="AB12" s="136"/>
    </row>
    <row r="13" spans="1:28" s="118" customFormat="1" ht="12" customHeight="1" x14ac:dyDescent="0.2">
      <c r="A13" s="121"/>
      <c r="B13" s="121">
        <v>6343</v>
      </c>
      <c r="C13" s="121" t="s">
        <v>91</v>
      </c>
      <c r="D13" s="121" t="str">
        <f>_xll.BDP(C13,$D$3)</f>
        <v>GBp</v>
      </c>
      <c r="E13" s="121" t="s">
        <v>495</v>
      </c>
      <c r="F13" s="122">
        <f>_xll.BDP(C13,$F$3)</f>
        <v>5882</v>
      </c>
      <c r="G13" s="122">
        <f>_xll.BDP(C13,$G$3)</f>
        <v>5940</v>
      </c>
      <c r="H13" s="123">
        <f t="shared" si="0"/>
        <v>58</v>
      </c>
      <c r="I13" s="124">
        <f t="shared" si="1"/>
        <v>0.98605916354981304</v>
      </c>
      <c r="J13" s="125">
        <v>54886</v>
      </c>
      <c r="K13" s="121" t="str">
        <f>CONCATENATE(D16,D13, " Curncy")</f>
        <v>EURGBp Curncy</v>
      </c>
      <c r="L13" s="121">
        <f>IF(D13 = D16,1,_xll.BDP(K13,$L$3))</f>
        <v>1</v>
      </c>
      <c r="M13" s="264">
        <f>IF(D13 = D16,1,_xll.BDP(K13,$M$3)*L13)</f>
        <v>0.87560000000000004</v>
      </c>
      <c r="N13" s="127">
        <f t="shared" si="2"/>
        <v>36356.646870717224</v>
      </c>
      <c r="O13" s="276">
        <f>N13 / U16</f>
        <v>1.4922408482226784E-3</v>
      </c>
      <c r="P13" s="129">
        <f t="shared" si="3"/>
        <v>3723422.1105527636</v>
      </c>
      <c r="Q13" s="286">
        <f>P13 / U16*100</f>
        <v>15.282604549039153</v>
      </c>
      <c r="R13" s="121">
        <f t="shared" si="4"/>
        <v>0.01</v>
      </c>
      <c r="S13" s="121">
        <v>0</v>
      </c>
      <c r="T13" s="121">
        <v>1</v>
      </c>
      <c r="U13" s="121"/>
      <c r="V13" s="131">
        <f>_xll.BDH(C13,$V$3,$D$1,$D$1)</f>
        <v>5916</v>
      </c>
      <c r="W13" s="131">
        <f t="shared" si="5"/>
        <v>-34</v>
      </c>
      <c r="X13" s="191">
        <f t="shared" si="6"/>
        <v>-0.57471264367816088</v>
      </c>
      <c r="Y13" s="133">
        <v>54886</v>
      </c>
      <c r="Z13" s="134">
        <f>IF(D13 = D16,1,_xll.BDP(K13,$Z$3)*L13)</f>
        <v>0.876</v>
      </c>
      <c r="AA13" s="301">
        <f>W13*Y13*R13/Z13 / AB16</f>
        <v>-8.7518424590013997E-4</v>
      </c>
      <c r="AB13" s="136"/>
    </row>
    <row r="14" spans="1:28" s="118" customFormat="1" ht="12" customHeight="1" x14ac:dyDescent="0.2">
      <c r="A14" s="121"/>
      <c r="B14" s="121">
        <v>1575</v>
      </c>
      <c r="C14" s="121" t="s">
        <v>201</v>
      </c>
      <c r="D14" s="121" t="str">
        <f>_xll.BDP(C14,$D$3)</f>
        <v>EUR</v>
      </c>
      <c r="E14" s="121" t="s">
        <v>415</v>
      </c>
      <c r="F14" s="122">
        <f>_xll.BDP(C14,$F$3)</f>
        <v>87.2</v>
      </c>
      <c r="G14" s="122">
        <f>_xll.BDP(C14,$G$3)</f>
        <v>87.4</v>
      </c>
      <c r="H14" s="123">
        <f t="shared" si="0"/>
        <v>0.20000000000000284</v>
      </c>
      <c r="I14" s="124">
        <f t="shared" si="1"/>
        <v>0.22935779816514087</v>
      </c>
      <c r="J14" s="125">
        <v>15200</v>
      </c>
      <c r="K14" s="121" t="str">
        <f>CONCATENATE(D16,D14, " Curncy")</f>
        <v>EUREUR Curncy</v>
      </c>
      <c r="L14" s="121">
        <f>IF(D14 = D16,1,_xll.BDP(K14,$L$3))</f>
        <v>1</v>
      </c>
      <c r="M14" s="264">
        <f>IF(D14 = D16,1,_xll.BDP(K14,$M$3)*L14)</f>
        <v>1</v>
      </c>
      <c r="N14" s="127">
        <f t="shared" si="2"/>
        <v>3040.0000000000432</v>
      </c>
      <c r="O14" s="276">
        <f>N14 / U16</f>
        <v>1.2477531810698347E-4</v>
      </c>
      <c r="P14" s="129">
        <f t="shared" si="3"/>
        <v>1328480</v>
      </c>
      <c r="Q14" s="286">
        <f>P14 / U16*100</f>
        <v>5.4526814012751013</v>
      </c>
      <c r="R14" s="121">
        <f t="shared" si="4"/>
        <v>1</v>
      </c>
      <c r="S14" s="121">
        <v>0</v>
      </c>
      <c r="T14" s="121">
        <v>1</v>
      </c>
      <c r="U14" s="121"/>
      <c r="V14" s="131">
        <f>_xll.BDH(C14,$V$3,$D$1,$D$1)</f>
        <v>84.6</v>
      </c>
      <c r="W14" s="131">
        <f t="shared" si="5"/>
        <v>2.6000000000000085</v>
      </c>
      <c r="X14" s="191">
        <f t="shared" si="6"/>
        <v>3.0732860520094665</v>
      </c>
      <c r="Y14" s="133">
        <v>15200</v>
      </c>
      <c r="Z14" s="134">
        <f>IF(D14 = D16,1,_xll.BDP(K14,$Z$3)*L14)</f>
        <v>1</v>
      </c>
      <c r="AA14" s="301">
        <f>W14*Y14*R14/Z14 / AB16</f>
        <v>1.6236037103978572E-3</v>
      </c>
      <c r="AB14" s="136"/>
    </row>
    <row r="15" spans="1:28" s="118" customFormat="1" ht="12" customHeight="1" x14ac:dyDescent="0.2">
      <c r="A15" s="121"/>
      <c r="B15" s="121">
        <v>679</v>
      </c>
      <c r="C15" s="121" t="s">
        <v>0</v>
      </c>
      <c r="D15" s="121" t="str">
        <f>_xll.BDP(C15,$D$3)</f>
        <v>GBp</v>
      </c>
      <c r="E15" s="121" t="s">
        <v>376</v>
      </c>
      <c r="F15" s="122">
        <f>_xll.BDP(C15,$F$3)</f>
        <v>1297.5</v>
      </c>
      <c r="G15" s="122">
        <f>_xll.BDP(C15,$G$3)</f>
        <v>1311</v>
      </c>
      <c r="H15" s="123">
        <f t="shared" si="0"/>
        <v>13.5</v>
      </c>
      <c r="I15" s="124">
        <f t="shared" si="1"/>
        <v>1.0404624277456647</v>
      </c>
      <c r="J15" s="125">
        <v>253500</v>
      </c>
      <c r="K15" s="121" t="str">
        <f>CONCATENATE(D16,D15, " Curncy")</f>
        <v>EURGBp Curncy</v>
      </c>
      <c r="L15" s="121">
        <f>IF(D15 = D16,1,_xll.BDP(K15,$L$3))</f>
        <v>1</v>
      </c>
      <c r="M15" s="264">
        <f>IF(D15 = D16,1,_xll.BDP(K15,$M$3)*L15)</f>
        <v>0.87560000000000004</v>
      </c>
      <c r="N15" s="127">
        <f t="shared" si="2"/>
        <v>39084.627683873914</v>
      </c>
      <c r="O15" s="276">
        <f>N15 / U16</f>
        <v>1.6042094909040497E-3</v>
      </c>
      <c r="P15" s="129">
        <f t="shared" si="3"/>
        <v>3795551.6217450891</v>
      </c>
      <c r="Q15" s="286">
        <f>P15 / U16*100</f>
        <v>15.578656611668219</v>
      </c>
      <c r="R15" s="121">
        <f t="shared" si="4"/>
        <v>0.01</v>
      </c>
      <c r="S15" s="121">
        <v>0</v>
      </c>
      <c r="T15" s="121">
        <v>1</v>
      </c>
      <c r="U15" s="121"/>
      <c r="V15" s="131">
        <f>_xll.BDH(C15,$V$3,$D$1,$D$1)</f>
        <v>1316</v>
      </c>
      <c r="W15" s="131">
        <f t="shared" si="5"/>
        <v>-18.5</v>
      </c>
      <c r="X15" s="191">
        <f t="shared" si="6"/>
        <v>-1.405775075987842</v>
      </c>
      <c r="Y15" s="133">
        <v>253500</v>
      </c>
      <c r="Z15" s="134">
        <f>IF(D15 = D16,1,_xll.BDP(K15,$Z$3)*L15)</f>
        <v>0.876</v>
      </c>
      <c r="AA15" s="301">
        <f>W15*Y15*R15/Z15 / AB16</f>
        <v>-2.1994226092211348E-3</v>
      </c>
      <c r="AB15" s="136"/>
    </row>
    <row r="16" spans="1:28" s="118" customFormat="1" ht="12" customHeight="1" thickBot="1" x14ac:dyDescent="0.25">
      <c r="A16" s="175" t="s">
        <v>1461</v>
      </c>
      <c r="B16" s="175"/>
      <c r="C16" s="175"/>
      <c r="D16" s="175" t="s">
        <v>7</v>
      </c>
      <c r="E16" s="175" t="s">
        <v>1462</v>
      </c>
      <c r="F16" s="176"/>
      <c r="G16" s="176"/>
      <c r="H16" s="177"/>
      <c r="I16" s="178"/>
      <c r="J16" s="179"/>
      <c r="K16" s="175"/>
      <c r="L16" s="175"/>
      <c r="M16" s="272"/>
      <c r="N16" s="181">
        <f xml:space="preserve"> SUM(N5:N15)</f>
        <v>24305.960121071243</v>
      </c>
      <c r="O16" s="283">
        <f xml:space="preserve"> SUM(O5:O15)</f>
        <v>9.9762628486917007E-4</v>
      </c>
      <c r="P16" s="182">
        <f xml:space="preserve"> SUM(P5:P15)</f>
        <v>20193934.195231296</v>
      </c>
      <c r="Q16" s="296">
        <f xml:space="preserve"> SUM(Q5:Q15)</f>
        <v>82.885018521100022</v>
      </c>
      <c r="R16" s="175"/>
      <c r="S16" s="175"/>
      <c r="T16" s="175"/>
      <c r="U16" s="175">
        <v>24363792.824743751</v>
      </c>
      <c r="V16" s="176"/>
      <c r="W16" s="176"/>
      <c r="X16" s="178"/>
      <c r="Y16" s="179"/>
      <c r="Z16" s="180"/>
      <c r="AA16" s="283">
        <f xml:space="preserve"> SUM(AA5:AA15)</f>
        <v>-7.5676387875161779E-3</v>
      </c>
      <c r="AB16" s="175">
        <v>24340915.056369219</v>
      </c>
    </row>
    <row r="17" ht="12.75" thickTop="1" x14ac:dyDescent="0.2"/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1413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1412</v>
      </c>
      <c r="P4" s="308" t="s">
        <v>17</v>
      </c>
      <c r="Q4" s="310" t="s">
        <v>1412</v>
      </c>
      <c r="R4" s="308" t="s">
        <v>16</v>
      </c>
      <c r="S4" s="308" t="s">
        <v>1416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1412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719</v>
      </c>
      <c r="C6" s="121" t="s">
        <v>203</v>
      </c>
      <c r="D6" s="121" t="str">
        <f>_xll.BDP(C6,$D$3)</f>
        <v>EUR</v>
      </c>
      <c r="E6" s="121" t="s">
        <v>417</v>
      </c>
      <c r="F6" s="122">
        <f>_xll.BDP(C6,$F$3)</f>
        <v>13.785</v>
      </c>
      <c r="G6" s="122">
        <f>_xll.BDP(C6,$G$3)</f>
        <v>13.73</v>
      </c>
      <c r="H6" s="123">
        <f>IF(OR(OR(G6="#N/A N/A",G6="#N/A Real Time"),OR(F6="#N/A N/A",F6="#N/A Real Time")),0,  G6 - F6)</f>
        <v>-5.4999999999999716E-2</v>
      </c>
      <c r="I6" s="124">
        <f>IF(OR(F6=0,F6="#N/A N/A"),0,H6 / F6*100)</f>
        <v>-0.39898440333695839</v>
      </c>
      <c r="J6" s="125">
        <v>92847</v>
      </c>
      <c r="K6" s="121" t="str">
        <f>CONCATENATE(D58,D6, " Curncy")</f>
        <v>USDEUR Curncy</v>
      </c>
      <c r="L6" s="121">
        <f>IF(D6 = D58,1,_xll.BDP(K6,$L$3))</f>
        <v>1</v>
      </c>
      <c r="M6" s="264">
        <f>IF(D6 = D58,1,_xll.BDP(K6,$M$3)*L6)</f>
        <v>0.81120000000000003</v>
      </c>
      <c r="N6" s="127">
        <f>H6*J6*R6/M6</f>
        <v>-6295.0998520709736</v>
      </c>
      <c r="O6" s="276">
        <f>N6 / U58</f>
        <v>-3.4779217854527868E-5</v>
      </c>
      <c r="P6" s="129">
        <f>IF(J6=0,0,G6*J6*R6/M6)</f>
        <v>1571485.8357988165</v>
      </c>
      <c r="Q6" s="286">
        <f>P6 / U58*100</f>
        <v>0.86821574753212727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13.625</v>
      </c>
      <c r="W6" s="131">
        <f>IF(OR(OR(F6="#N/A N/A",F6="#N/A Real Time"),OR(V6="#N/A N/A",V6="#N/A Real Time")),0,  F6 - V6)</f>
        <v>0.16000000000000014</v>
      </c>
      <c r="X6" s="191">
        <f>IF(OR(V6=0,V6="#N/A N/A"),0,W6 / V6*100)</f>
        <v>1.1743119266055055</v>
      </c>
      <c r="Y6" s="133">
        <v>92847</v>
      </c>
      <c r="Z6" s="134">
        <f>IF(D6 = D58,1,_xll.BDP(K6,$Z$3)*L6)</f>
        <v>0.81340000000000001</v>
      </c>
      <c r="AA6" s="301">
        <f>W6*Y6*R6/Z6 / AB58</f>
        <v>1.0102587531671308E-4</v>
      </c>
      <c r="AB6" s="136"/>
    </row>
    <row r="7" spans="1:28" s="118" customFormat="1" ht="12" customHeight="1" x14ac:dyDescent="0.2">
      <c r="A7" s="121"/>
      <c r="B7" s="121">
        <v>1575</v>
      </c>
      <c r="C7" s="121" t="s">
        <v>201</v>
      </c>
      <c r="D7" s="121" t="str">
        <f>_xll.BDP(C7,$D$3)</f>
        <v>EUR</v>
      </c>
      <c r="E7" s="121" t="s">
        <v>415</v>
      </c>
      <c r="F7" s="122">
        <f>_xll.BDP(C7,$F$3)</f>
        <v>87.2</v>
      </c>
      <c r="G7" s="122">
        <f>_xll.BDP(C7,$G$3)</f>
        <v>87.4</v>
      </c>
      <c r="H7" s="123">
        <f>IF(OR(OR(G7="#N/A N/A",G7="#N/A Real Time"),OR(F7="#N/A N/A",F7="#N/A Real Time")),0,  G7 - F7)</f>
        <v>0.20000000000000284</v>
      </c>
      <c r="I7" s="124">
        <f>IF(OR(F7=0,F7="#N/A N/A"),0,H7 / F7*100)</f>
        <v>0.22935779816514087</v>
      </c>
      <c r="J7" s="125">
        <v>7575</v>
      </c>
      <c r="K7" s="121" t="str">
        <f>CONCATENATE(D58,D7, " Curncy")</f>
        <v>USDEUR Curncy</v>
      </c>
      <c r="L7" s="121">
        <f>IF(D7 = D58,1,_xll.BDP(K7,$L$3))</f>
        <v>1</v>
      </c>
      <c r="M7" s="264">
        <f>IF(D7 = D58,1,_xll.BDP(K7,$M$3)*L7)</f>
        <v>0.81120000000000003</v>
      </c>
      <c r="N7" s="127">
        <f>H7*J7*R7/M7</f>
        <v>1867.6035502958846</v>
      </c>
      <c r="O7" s="276">
        <f>N7 / U58</f>
        <v>1.0318150985367077E-5</v>
      </c>
      <c r="P7" s="129">
        <f>IF(J7=0,0,G7*J7*R7/M7)</f>
        <v>816142.75147928996</v>
      </c>
      <c r="Q7" s="286">
        <f>P7 / U58*100</f>
        <v>0.45090319806053486</v>
      </c>
      <c r="R7" s="121">
        <f>IF(EXACT(D7,UPPER(D7)),1,0.01)/T7</f>
        <v>1</v>
      </c>
      <c r="S7" s="121">
        <v>0</v>
      </c>
      <c r="T7" s="121">
        <v>1</v>
      </c>
      <c r="U7" s="121"/>
      <c r="V7" s="131">
        <f>_xll.BDH(C7,$V$3,$D$1,$D$1)</f>
        <v>84.6</v>
      </c>
      <c r="W7" s="131">
        <f>IF(OR(OR(F7="#N/A N/A",F7="#N/A Real Time"),OR(V7="#N/A N/A",V7="#N/A Real Time")),0,  F7 - V7)</f>
        <v>2.6000000000000085</v>
      </c>
      <c r="X7" s="191">
        <f>IF(OR(V7=0,V7="#N/A N/A"),0,W7 / V7*100)</f>
        <v>3.0732860520094665</v>
      </c>
      <c r="Y7" s="133">
        <v>7575</v>
      </c>
      <c r="Z7" s="134">
        <f>IF(D7 = D58,1,_xll.BDP(K7,$Z$3)*L7)</f>
        <v>0.81340000000000001</v>
      </c>
      <c r="AA7" s="301">
        <f>W7*Y7*R7/Z7 / AB58</f>
        <v>1.3393705601437507E-4</v>
      </c>
      <c r="AB7" s="136"/>
    </row>
    <row r="8" spans="1:28" s="118" customFormat="1" ht="12" customHeight="1" x14ac:dyDescent="0.2">
      <c r="A8" s="121"/>
      <c r="B8" s="121">
        <v>3988</v>
      </c>
      <c r="C8" s="121" t="s">
        <v>194</v>
      </c>
      <c r="D8" s="121" t="str">
        <f>_xll.BDP(C8,$D$3)</f>
        <v>EUR</v>
      </c>
      <c r="E8" s="121" t="s">
        <v>410</v>
      </c>
      <c r="F8" s="122">
        <f>_xll.BDP(C8,$F$3)</f>
        <v>21</v>
      </c>
      <c r="G8" s="122">
        <f>_xll.BDP(C8,$G$3)</f>
        <v>20.8</v>
      </c>
      <c r="H8" s="123">
        <f>IF(OR(OR(G8="#N/A N/A",G8="#N/A Real Time"),OR(F8="#N/A N/A",F8="#N/A Real Time")),0,  G8 - F8)</f>
        <v>-0.19999999999999929</v>
      </c>
      <c r="I8" s="124">
        <f>IF(OR(F8=0,F8="#N/A N/A"),0,H8 / F8*100)</f>
        <v>-0.952380952380949</v>
      </c>
      <c r="J8" s="125">
        <v>102000</v>
      </c>
      <c r="K8" s="121" t="str">
        <f>CONCATENATE(D58,D8, " Curncy")</f>
        <v>USDEUR Curncy</v>
      </c>
      <c r="L8" s="121">
        <f>IF(D8 = D58,1,_xll.BDP(K8,$L$3))</f>
        <v>1</v>
      </c>
      <c r="M8" s="264">
        <f>IF(D8 = D58,1,_xll.BDP(K8,$M$3)*L8)</f>
        <v>0.81120000000000003</v>
      </c>
      <c r="N8" s="127">
        <f>H8*J8*R8/M8</f>
        <v>-25147.928994082751</v>
      </c>
      <c r="O8" s="276">
        <f>N8 / U58</f>
        <v>-1.3893747861484134E-4</v>
      </c>
      <c r="P8" s="129">
        <f>IF(J8=0,0,G8*J8*R8/M8)</f>
        <v>2615384.6153846155</v>
      </c>
      <c r="Q8" s="286">
        <f>P8 / U58*100</f>
        <v>1.4449497775943552</v>
      </c>
      <c r="R8" s="121">
        <f>IF(EXACT(D8,UPPER(D8)),1,0.01)/T8</f>
        <v>1</v>
      </c>
      <c r="S8" s="121">
        <v>0</v>
      </c>
      <c r="T8" s="121">
        <v>1</v>
      </c>
      <c r="U8" s="121"/>
      <c r="V8" s="131">
        <f>_xll.BDH(C8,$V$3,$D$1,$D$1)</f>
        <v>21</v>
      </c>
      <c r="W8" s="131">
        <f>IF(OR(OR(F8="#N/A N/A",F8="#N/A Real Time"),OR(V8="#N/A N/A",V8="#N/A Real Time")),0,  F8 - V8)</f>
        <v>0</v>
      </c>
      <c r="X8" s="191">
        <f>IF(OR(V8=0,V8="#N/A N/A"),0,W8 / V8*100)</f>
        <v>0</v>
      </c>
      <c r="Y8" s="133">
        <v>102000</v>
      </c>
      <c r="Z8" s="134">
        <f>IF(D8 = D58,1,_xll.BDP(K8,$Z$3)*L8)</f>
        <v>0.81340000000000001</v>
      </c>
      <c r="AA8" s="301">
        <f>W8*Y8*R8/Z8 / AB58</f>
        <v>0</v>
      </c>
      <c r="AB8" s="136"/>
    </row>
    <row r="9" spans="1:28" s="118" customFormat="1" ht="12" customHeight="1" x14ac:dyDescent="0.2">
      <c r="A9" s="103" t="s">
        <v>1530</v>
      </c>
      <c r="B9" s="103"/>
      <c r="C9" s="103"/>
      <c r="D9" s="103"/>
      <c r="E9" s="103" t="s">
        <v>193</v>
      </c>
      <c r="F9" s="137"/>
      <c r="G9" s="137"/>
      <c r="H9" s="138"/>
      <c r="I9" s="139"/>
      <c r="J9" s="140"/>
      <c r="K9" s="103"/>
      <c r="L9" s="103"/>
      <c r="M9" s="265"/>
      <c r="N9" s="172">
        <f xml:space="preserve"> SUM(N5:N8)</f>
        <v>-29575.42529585784</v>
      </c>
      <c r="O9" s="277">
        <f xml:space="preserve"> SUM(O5:O8)</f>
        <v>-1.6339854548400213E-4</v>
      </c>
      <c r="P9" s="142">
        <f xml:space="preserve"> SUM(P5:P8)</f>
        <v>5003013.2026627213</v>
      </c>
      <c r="Q9" s="287">
        <f xml:space="preserve"> SUM(Q5:Q8)</f>
        <v>2.7640687231870174</v>
      </c>
      <c r="R9" s="103"/>
      <c r="S9" s="103"/>
      <c r="T9" s="103"/>
      <c r="U9" s="103"/>
      <c r="V9" s="145"/>
      <c r="W9" s="145"/>
      <c r="X9" s="192"/>
      <c r="Y9" s="146"/>
      <c r="Z9" s="147"/>
      <c r="AA9" s="302">
        <f xml:space="preserve"> SUM(AA5:AA8)</f>
        <v>2.3496293133108814E-4</v>
      </c>
      <c r="AB9" s="185"/>
    </row>
    <row r="10" spans="1:28" s="118" customFormat="1" ht="12" customHeight="1" x14ac:dyDescent="0.2">
      <c r="A10" s="121"/>
      <c r="B10" s="121"/>
      <c r="C10" s="121"/>
      <c r="D10" s="121"/>
      <c r="E10" s="121"/>
      <c r="F10" s="122"/>
      <c r="G10" s="122"/>
      <c r="H10" s="123"/>
      <c r="I10" s="124"/>
      <c r="J10" s="125"/>
      <c r="K10" s="121"/>
      <c r="L10" s="121"/>
      <c r="M10" s="264"/>
      <c r="N10" s="127"/>
      <c r="O10" s="276"/>
      <c r="P10" s="129"/>
      <c r="Q10" s="286"/>
      <c r="R10" s="121"/>
      <c r="S10" s="121"/>
      <c r="T10" s="121"/>
      <c r="U10" s="121"/>
      <c r="V10" s="131"/>
      <c r="W10" s="131"/>
      <c r="X10" s="132"/>
      <c r="Y10" s="133"/>
      <c r="Z10" s="134"/>
      <c r="AA10" s="301"/>
      <c r="AB10" s="136"/>
    </row>
    <row r="11" spans="1:28" s="118" customFormat="1" ht="12" customHeight="1" x14ac:dyDescent="0.2">
      <c r="A11" s="121"/>
      <c r="B11" s="121">
        <v>2450</v>
      </c>
      <c r="C11" s="121" t="s">
        <v>187</v>
      </c>
      <c r="D11" s="121" t="str">
        <f>_xll.BDP(C11,$D$3)</f>
        <v>EUR</v>
      </c>
      <c r="E11" s="121" t="s">
        <v>408</v>
      </c>
      <c r="F11" s="122">
        <f>_xll.BDP(C11,$F$3)</f>
        <v>84.97</v>
      </c>
      <c r="G11" s="122">
        <f>_xll.BDP(C11,$G$3)</f>
        <v>83.6</v>
      </c>
      <c r="H11" s="123">
        <f>IF(OR(OR(G11="#N/A N/A",G11="#N/A Real Time"),OR(F11="#N/A N/A",F11="#N/A Real Time")),0,  G11 - F11)</f>
        <v>-1.3700000000000045</v>
      </c>
      <c r="I11" s="124">
        <f>IF(OR(F11=0,F11="#N/A N/A"),0,H11 / F11*100)</f>
        <v>-1.6123337648581906</v>
      </c>
      <c r="J11" s="125">
        <v>5930</v>
      </c>
      <c r="K11" s="121" t="str">
        <f>CONCATENATE(D58,D11, " Curncy")</f>
        <v>USDEUR Curncy</v>
      </c>
      <c r="L11" s="121">
        <f>IF(D11 = D58,1,_xll.BDP(K11,$L$3))</f>
        <v>1</v>
      </c>
      <c r="M11" s="264">
        <f>IF(D11 = D58,1,_xll.BDP(K11,$M$3)*L11)</f>
        <v>0.81120000000000003</v>
      </c>
      <c r="N11" s="127">
        <f>H11*J11*R11/M11</f>
        <v>-10014.916173570053</v>
      </c>
      <c r="O11" s="276">
        <f>N11 / U58</f>
        <v>-5.5330488726217659E-5</v>
      </c>
      <c r="P11" s="129">
        <f>IF(J11=0,0,G11*J11*R11/M11)</f>
        <v>611129.19132149895</v>
      </c>
      <c r="Q11" s="286">
        <f>P11 / U58*100</f>
        <v>0.33763714288407159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84.78</v>
      </c>
      <c r="W11" s="131">
        <f>IF(OR(OR(F11="#N/A N/A",F11="#N/A Real Time"),OR(V11="#N/A N/A",V11="#N/A Real Time")),0,  F11 - V11)</f>
        <v>0.18999999999999773</v>
      </c>
      <c r="X11" s="191">
        <f>IF(OR(V11=0,V11="#N/A N/A"),0,W11 / V11*100)</f>
        <v>0.22410945977824689</v>
      </c>
      <c r="Y11" s="133">
        <v>5930</v>
      </c>
      <c r="Z11" s="134">
        <f>IF(D11 = D58,1,_xll.BDP(K11,$Z$3)*L11)</f>
        <v>0.81340000000000001</v>
      </c>
      <c r="AA11" s="301">
        <f>W11*Y11*R11/Z11 / AB58</f>
        <v>7.6621924859809123E-6</v>
      </c>
      <c r="AB11" s="136"/>
    </row>
    <row r="12" spans="1:28" s="118" customFormat="1" ht="12" customHeight="1" x14ac:dyDescent="0.2">
      <c r="A12" s="121"/>
      <c r="B12" s="121">
        <v>24720</v>
      </c>
      <c r="C12" s="121" t="s">
        <v>184</v>
      </c>
      <c r="D12" s="121" t="str">
        <f>_xll.BDP(C12,$D$3)</f>
        <v>EUR</v>
      </c>
      <c r="E12" s="121" t="s">
        <v>405</v>
      </c>
      <c r="F12" s="122">
        <f>_xll.BDP(C12,$F$3)</f>
        <v>24.75</v>
      </c>
      <c r="G12" s="122">
        <f>_xll.BDP(C12,$G$3)</f>
        <v>24.43</v>
      </c>
      <c r="H12" s="123">
        <f>IF(OR(OR(G12="#N/A N/A",G12="#N/A Real Time"),OR(F12="#N/A N/A",F12="#N/A Real Time")),0,  G12 - F12)</f>
        <v>-0.32000000000000028</v>
      </c>
      <c r="I12" s="124">
        <f>IF(OR(F12=0,F12="#N/A N/A"),0,H12 / F12*100)</f>
        <v>-1.2929292929292941</v>
      </c>
      <c r="J12" s="125">
        <v>106126</v>
      </c>
      <c r="K12" s="121" t="str">
        <f>CONCATENATE(D58,D12, " Curncy")</f>
        <v>USDEUR Curncy</v>
      </c>
      <c r="L12" s="121">
        <f>IF(D12 = D58,1,_xll.BDP(K12,$L$3))</f>
        <v>1</v>
      </c>
      <c r="M12" s="264">
        <f>IF(D12 = D58,1,_xll.BDP(K12,$M$3)*L12)</f>
        <v>0.81120000000000003</v>
      </c>
      <c r="N12" s="127">
        <f>H12*J12*R12/M12</f>
        <v>-41864.299802761372</v>
      </c>
      <c r="O12" s="276">
        <f>N12 / U58</f>
        <v>-2.3129221734084261E-4</v>
      </c>
      <c r="P12" s="129">
        <f>IF(J12=0,0,G12*J12*R12/M12)</f>
        <v>3196077.6380670611</v>
      </c>
      <c r="Q12" s="286">
        <f>P12 / U58*100</f>
        <v>1.7657715217614938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24.35</v>
      </c>
      <c r="W12" s="131">
        <f>IF(OR(OR(F12="#N/A N/A",F12="#N/A Real Time"),OR(V12="#N/A N/A",V12="#N/A Real Time")),0,  F12 - V12)</f>
        <v>0.39999999999999858</v>
      </c>
      <c r="X12" s="191">
        <f>IF(OR(V12=0,V12="#N/A N/A"),0,W12 / V12*100)</f>
        <v>1.6427104722792549</v>
      </c>
      <c r="Y12" s="133">
        <v>106126</v>
      </c>
      <c r="Z12" s="134">
        <f>IF(D12 = D58,1,_xll.BDP(K12,$Z$3)*L12)</f>
        <v>0.81340000000000001</v>
      </c>
      <c r="AA12" s="301">
        <f>W12*Y12*R12/Z12 / AB58</f>
        <v>2.8868655001942564E-4</v>
      </c>
      <c r="AB12" s="136"/>
    </row>
    <row r="13" spans="1:28" s="118" customFormat="1" ht="12" customHeight="1" x14ac:dyDescent="0.2">
      <c r="A13" s="103" t="s">
        <v>1531</v>
      </c>
      <c r="B13" s="103"/>
      <c r="C13" s="103"/>
      <c r="D13" s="103"/>
      <c r="E13" s="103" t="s">
        <v>181</v>
      </c>
      <c r="F13" s="137"/>
      <c r="G13" s="137"/>
      <c r="H13" s="138"/>
      <c r="I13" s="139"/>
      <c r="J13" s="140"/>
      <c r="K13" s="103"/>
      <c r="L13" s="103"/>
      <c r="M13" s="265"/>
      <c r="N13" s="172">
        <f xml:space="preserve"> SUM(N10:N12)</f>
        <v>-51879.215976331427</v>
      </c>
      <c r="O13" s="277">
        <f xml:space="preserve"> SUM(O10:O12)</f>
        <v>-2.8662270606706028E-4</v>
      </c>
      <c r="P13" s="142">
        <f xml:space="preserve"> SUM(P10:P12)</f>
        <v>3807206.8293885598</v>
      </c>
      <c r="Q13" s="287">
        <f xml:space="preserve"> SUM(Q10:Q12)</f>
        <v>2.1034086646455652</v>
      </c>
      <c r="R13" s="103"/>
      <c r="S13" s="103"/>
      <c r="T13" s="103"/>
      <c r="U13" s="103"/>
      <c r="V13" s="145"/>
      <c r="W13" s="145"/>
      <c r="X13" s="192"/>
      <c r="Y13" s="146"/>
      <c r="Z13" s="147"/>
      <c r="AA13" s="302">
        <f xml:space="preserve"> SUM(AA10:AA12)</f>
        <v>2.9634874250540654E-4</v>
      </c>
      <c r="AB13" s="185"/>
    </row>
    <row r="14" spans="1:28" s="118" customFormat="1" ht="12" customHeight="1" x14ac:dyDescent="0.2">
      <c r="A14" s="121"/>
      <c r="B14" s="121"/>
      <c r="C14" s="121"/>
      <c r="D14" s="121"/>
      <c r="E14" s="121"/>
      <c r="F14" s="122"/>
      <c r="G14" s="122"/>
      <c r="H14" s="123"/>
      <c r="I14" s="124"/>
      <c r="J14" s="125"/>
      <c r="K14" s="121"/>
      <c r="L14" s="121"/>
      <c r="M14" s="264"/>
      <c r="N14" s="127"/>
      <c r="O14" s="276"/>
      <c r="P14" s="129"/>
      <c r="Q14" s="286"/>
      <c r="R14" s="121"/>
      <c r="S14" s="121"/>
      <c r="T14" s="121"/>
      <c r="U14" s="121"/>
      <c r="V14" s="131"/>
      <c r="W14" s="131"/>
      <c r="X14" s="132"/>
      <c r="Y14" s="133"/>
      <c r="Z14" s="134"/>
      <c r="AA14" s="301"/>
      <c r="AB14" s="136"/>
    </row>
    <row r="15" spans="1:28" s="118" customFormat="1" ht="12" customHeight="1" x14ac:dyDescent="0.2">
      <c r="A15" s="121"/>
      <c r="B15" s="121">
        <v>25511</v>
      </c>
      <c r="C15" s="121" t="s">
        <v>461</v>
      </c>
      <c r="D15" s="121" t="str">
        <f>_xll.BDP(C15,$D$3)</f>
        <v>JPY</v>
      </c>
      <c r="E15" s="121" t="s">
        <v>462</v>
      </c>
      <c r="F15" s="122">
        <f>_xll.BDP(C15,$F$3)</f>
        <v>637.79999999999995</v>
      </c>
      <c r="G15" s="122">
        <f>_xll.BDP(C15,$G$3)</f>
        <v>625.20000000000005</v>
      </c>
      <c r="H15" s="123">
        <f t="shared" ref="H15:H22" si="0">IF(OR(OR(G15="#N/A N/A",G15="#N/A Real Time"),OR(F15="#N/A N/A",F15="#N/A Real Time")),0,  G15 - F15)</f>
        <v>-12.599999999999909</v>
      </c>
      <c r="I15" s="124">
        <f t="shared" ref="I15:I22" si="1">IF(OR(F15=0,F15="#N/A N/A"),0,H15 / F15*100)</f>
        <v>-1.9755409219190827</v>
      </c>
      <c r="J15" s="125">
        <v>294000</v>
      </c>
      <c r="K15" s="121" t="str">
        <f>CONCATENATE(D58,D15, " Curncy")</f>
        <v>USDJPY Curncy</v>
      </c>
      <c r="L15" s="121">
        <f>IF(D15 = D58,1,_xll.BDP(K15,$L$3))</f>
        <v>1</v>
      </c>
      <c r="M15" s="264">
        <f>IF(D15 = D58,1,_xll.BDP(K15,$M$3)*L15)</f>
        <v>106.14</v>
      </c>
      <c r="N15" s="127">
        <f t="shared" ref="N15:N22" si="2">H15*J15*R15/M15</f>
        <v>-34901.074053137112</v>
      </c>
      <c r="O15" s="276">
        <f>N15 / U58</f>
        <v>-1.9282173220044107E-4</v>
      </c>
      <c r="P15" s="129">
        <f t="shared" ref="P15:P22" si="3">IF(J15=0,0,G15*J15*R15/M15)</f>
        <v>1731758.0553985303</v>
      </c>
      <c r="Q15" s="286">
        <f>P15 / U58*100</f>
        <v>0.95676307120410031</v>
      </c>
      <c r="R15" s="121">
        <f t="shared" ref="R15:R22" si="4"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650.70000000000005</v>
      </c>
      <c r="W15" s="131">
        <f t="shared" ref="W15:W22" si="5">IF(OR(OR(F15="#N/A N/A",F15="#N/A Real Time"),OR(V15="#N/A N/A",V15="#N/A Real Time")),0,  F15 - V15)</f>
        <v>-12.900000000000091</v>
      </c>
      <c r="X15" s="191">
        <f t="shared" ref="X15:X22" si="6">IF(OR(V15=0,V15="#N/A N/A"),0,W15 / V15*100)</f>
        <v>-1.9824804057169341</v>
      </c>
      <c r="Y15" s="133">
        <v>294000</v>
      </c>
      <c r="Z15" s="134">
        <f>IF(D15 = D58,1,_xll.BDP(K15,$Z$3)*L15)</f>
        <v>106.02</v>
      </c>
      <c r="AA15" s="301">
        <f>W15*Y15*R15/Z15 / AB58</f>
        <v>-1.9787830085366364E-4</v>
      </c>
      <c r="AB15" s="136"/>
    </row>
    <row r="16" spans="1:28" s="118" customFormat="1" ht="12" customHeight="1" x14ac:dyDescent="0.2">
      <c r="A16" s="121"/>
      <c r="B16" s="121">
        <v>27628</v>
      </c>
      <c r="C16" s="121" t="s">
        <v>848</v>
      </c>
      <c r="D16" s="121" t="str">
        <f>_xll.BDP(C16,$D$3)</f>
        <v>JPY</v>
      </c>
      <c r="E16" s="121" t="s">
        <v>895</v>
      </c>
      <c r="F16" s="122">
        <f>_xll.BDP(C16,$F$3)</f>
        <v>886</v>
      </c>
      <c r="G16" s="122">
        <f>_xll.BDP(C16,$G$3)</f>
        <v>887</v>
      </c>
      <c r="H16" s="123">
        <f t="shared" si="0"/>
        <v>1</v>
      </c>
      <c r="I16" s="124">
        <f t="shared" si="1"/>
        <v>0.11286681715575619</v>
      </c>
      <c r="J16" s="125">
        <v>217900</v>
      </c>
      <c r="K16" s="121" t="str">
        <f>CONCATENATE(D58,D16, " Curncy")</f>
        <v>USDJPY Curncy</v>
      </c>
      <c r="L16" s="121">
        <f>IF(D16 = D58,1,_xll.BDP(K16,$L$3))</f>
        <v>1</v>
      </c>
      <c r="M16" s="264">
        <f>IF(D16 = D58,1,_xll.BDP(K16,$M$3)*L16)</f>
        <v>106.14</v>
      </c>
      <c r="N16" s="127">
        <f t="shared" si="2"/>
        <v>2052.9489353683812</v>
      </c>
      <c r="O16" s="276">
        <f>N16 / U58</f>
        <v>1.1342148646603069E-5</v>
      </c>
      <c r="P16" s="129">
        <f t="shared" si="3"/>
        <v>1820965.7056717542</v>
      </c>
      <c r="Q16" s="286">
        <f>P16 / U58*100</f>
        <v>1.0060485849536922</v>
      </c>
      <c r="R16" s="121">
        <f t="shared" si="4"/>
        <v>1</v>
      </c>
      <c r="S16" s="121">
        <v>0</v>
      </c>
      <c r="T16" s="121">
        <v>1</v>
      </c>
      <c r="U16" s="121"/>
      <c r="V16" s="131">
        <f>_xll.BDH(C16,$V$3,$D$1,$D$1)</f>
        <v>854</v>
      </c>
      <c r="W16" s="131">
        <f t="shared" si="5"/>
        <v>32</v>
      </c>
      <c r="X16" s="191">
        <f t="shared" si="6"/>
        <v>3.7470725995316161</v>
      </c>
      <c r="Y16" s="133">
        <v>138000</v>
      </c>
      <c r="Z16" s="134">
        <f>IF(D16 = D58,1,_xll.BDP(K16,$Z$3)*L16)</f>
        <v>106.02</v>
      </c>
      <c r="AA16" s="301">
        <f>W16*Y16*R16/Z16 / AB58</f>
        <v>2.3040409654848191E-4</v>
      </c>
      <c r="AB16" s="136"/>
    </row>
    <row r="17" spans="1:28" s="118" customFormat="1" ht="12" customHeight="1" x14ac:dyDescent="0.2">
      <c r="A17" s="121"/>
      <c r="B17" s="121">
        <v>122</v>
      </c>
      <c r="C17" s="121" t="s">
        <v>164</v>
      </c>
      <c r="D17" s="121" t="str">
        <f>_xll.BDP(C17,$D$3)</f>
        <v>JPY</v>
      </c>
      <c r="E17" s="121" t="s">
        <v>394</v>
      </c>
      <c r="F17" s="122">
        <f>_xll.BDP(C17,$F$3)</f>
        <v>691.4</v>
      </c>
      <c r="G17" s="122">
        <f>_xll.BDP(C17,$G$3)</f>
        <v>694.4</v>
      </c>
      <c r="H17" s="123">
        <f t="shared" si="0"/>
        <v>3</v>
      </c>
      <c r="I17" s="124">
        <f t="shared" si="1"/>
        <v>0.43390222736476719</v>
      </c>
      <c r="J17" s="125">
        <v>156200</v>
      </c>
      <c r="K17" s="121" t="str">
        <f>CONCATENATE(D58,D17, " Curncy")</f>
        <v>USDJPY Curncy</v>
      </c>
      <c r="L17" s="121">
        <f>IF(D17 = D58,1,_xll.BDP(K17,$L$3))</f>
        <v>1</v>
      </c>
      <c r="M17" s="264">
        <f>IF(D17 = D58,1,_xll.BDP(K17,$M$3)*L17)</f>
        <v>106.14</v>
      </c>
      <c r="N17" s="127">
        <f t="shared" si="2"/>
        <v>4414.9236856981342</v>
      </c>
      <c r="O17" s="276">
        <f>N17 / U58</f>
        <v>2.4391605579615412E-5</v>
      </c>
      <c r="P17" s="129">
        <f t="shared" si="3"/>
        <v>1021907.6691162615</v>
      </c>
      <c r="Q17" s="286">
        <f>P17 / U58*100</f>
        <v>0.56458436381616484</v>
      </c>
      <c r="R17" s="121">
        <f t="shared" si="4"/>
        <v>1</v>
      </c>
      <c r="S17" s="121">
        <v>0</v>
      </c>
      <c r="T17" s="121">
        <v>1</v>
      </c>
      <c r="U17" s="121"/>
      <c r="V17" s="131">
        <f>_xll.BDH(C17,$V$3,$D$1,$D$1)</f>
        <v>710.3</v>
      </c>
      <c r="W17" s="131">
        <f t="shared" si="5"/>
        <v>-18.899999999999977</v>
      </c>
      <c r="X17" s="191">
        <f t="shared" si="6"/>
        <v>-2.6608475292130054</v>
      </c>
      <c r="Y17" s="133">
        <v>156200</v>
      </c>
      <c r="Z17" s="134">
        <f>IF(D17 = D58,1,_xll.BDP(K17,$Z$3)*L17)</f>
        <v>106.02</v>
      </c>
      <c r="AA17" s="301">
        <f>W17*Y17*R17/Z17 / AB58</f>
        <v>-1.5402952122927908E-4</v>
      </c>
      <c r="AB17" s="136"/>
    </row>
    <row r="18" spans="1:28" s="118" customFormat="1" ht="12" customHeight="1" x14ac:dyDescent="0.2">
      <c r="A18" s="121"/>
      <c r="B18" s="121">
        <v>18458</v>
      </c>
      <c r="C18" s="121" t="s">
        <v>21</v>
      </c>
      <c r="D18" s="121" t="str">
        <f>_xll.BDP(C18,$D$3)</f>
        <v>JPY</v>
      </c>
      <c r="E18" s="121" t="s">
        <v>320</v>
      </c>
      <c r="F18" s="122">
        <f>_xll.BDP(C18,$F$3)</f>
        <v>1858.5</v>
      </c>
      <c r="G18" s="122">
        <f>_xll.BDP(C18,$G$3)</f>
        <v>1834.5</v>
      </c>
      <c r="H18" s="123">
        <f t="shared" si="0"/>
        <v>-24</v>
      </c>
      <c r="I18" s="124">
        <f t="shared" si="1"/>
        <v>-1.2913640032284099</v>
      </c>
      <c r="J18" s="125">
        <v>78000</v>
      </c>
      <c r="K18" s="121" t="str">
        <f>CONCATENATE(D58,D18, " Curncy")</f>
        <v>USDJPY Curncy</v>
      </c>
      <c r="L18" s="121">
        <f>IF(D18 = D58,1,_xll.BDP(K18,$L$3))</f>
        <v>1</v>
      </c>
      <c r="M18" s="264">
        <f>IF(D18 = D58,1,_xll.BDP(K18,$M$3)*L18)</f>
        <v>106.14</v>
      </c>
      <c r="N18" s="127">
        <f t="shared" si="2"/>
        <v>-17637.083097795363</v>
      </c>
      <c r="O18" s="276">
        <f>N18 / U58</f>
        <v>-9.7441497321895123E-5</v>
      </c>
      <c r="P18" s="129">
        <f t="shared" si="3"/>
        <v>1348134.5392877331</v>
      </c>
      <c r="Q18" s="286">
        <f>P18 / U58*100</f>
        <v>0.74481844515423579</v>
      </c>
      <c r="R18" s="121">
        <f t="shared" si="4"/>
        <v>1</v>
      </c>
      <c r="S18" s="121">
        <v>0</v>
      </c>
      <c r="T18" s="121">
        <v>1</v>
      </c>
      <c r="U18" s="121"/>
      <c r="V18" s="131">
        <f>_xll.BDH(C18,$V$3,$D$1,$D$1)</f>
        <v>1892.5</v>
      </c>
      <c r="W18" s="131">
        <f t="shared" si="5"/>
        <v>-34</v>
      </c>
      <c r="X18" s="191">
        <f t="shared" si="6"/>
        <v>-1.7965653896961691</v>
      </c>
      <c r="Y18" s="133">
        <v>78000</v>
      </c>
      <c r="Z18" s="134">
        <f>IF(D18 = D58,1,_xll.BDP(K18,$Z$3)*L18)</f>
        <v>106.02</v>
      </c>
      <c r="AA18" s="301">
        <f>W18*Y18*R18/Z18 / AB58</f>
        <v>-1.3836767754677853E-4</v>
      </c>
      <c r="AB18" s="136"/>
    </row>
    <row r="19" spans="1:28" s="118" customFormat="1" ht="12" customHeight="1" x14ac:dyDescent="0.2">
      <c r="A19" s="121"/>
      <c r="B19" s="121">
        <v>22749</v>
      </c>
      <c r="C19" s="121" t="s">
        <v>161</v>
      </c>
      <c r="D19" s="121" t="str">
        <f>_xll.BDP(C19,$D$3)</f>
        <v>JPY</v>
      </c>
      <c r="E19" s="121" t="s">
        <v>392</v>
      </c>
      <c r="F19" s="122">
        <f>_xll.BDP(C19,$F$3)</f>
        <v>6844</v>
      </c>
      <c r="G19" s="122">
        <f>_xll.BDP(C19,$G$3)</f>
        <v>7002</v>
      </c>
      <c r="H19" s="123">
        <f t="shared" si="0"/>
        <v>158</v>
      </c>
      <c r="I19" s="124">
        <f t="shared" si="1"/>
        <v>2.3085914669783754</v>
      </c>
      <c r="J19" s="125">
        <v>208889</v>
      </c>
      <c r="K19" s="121" t="str">
        <f>CONCATENATE(D58,D19, " Curncy")</f>
        <v>USDJPY Curncy</v>
      </c>
      <c r="L19" s="121">
        <f>IF(D19 = D58,1,_xll.BDP(K19,$L$3))</f>
        <v>1</v>
      </c>
      <c r="M19" s="264">
        <f>IF(D19 = D58,1,_xll.BDP(K19,$M$3)*L19)</f>
        <v>106.14</v>
      </c>
      <c r="N19" s="127">
        <f t="shared" si="2"/>
        <v>310952.15752779349</v>
      </c>
      <c r="O19" s="276">
        <f>N19 / U58</f>
        <v>1.7179509591792679E-3</v>
      </c>
      <c r="P19" s="129">
        <f t="shared" si="3"/>
        <v>13780297.51271905</v>
      </c>
      <c r="Q19" s="286">
        <f>P19 / U58*100</f>
        <v>7.6133497570716662</v>
      </c>
      <c r="R19" s="121">
        <f t="shared" si="4"/>
        <v>1</v>
      </c>
      <c r="S19" s="121">
        <v>0</v>
      </c>
      <c r="T19" s="121">
        <v>1</v>
      </c>
      <c r="U19" s="121"/>
      <c r="V19" s="131">
        <f>_xll.BDH(C19,$V$3,$D$1,$D$1)</f>
        <v>6542</v>
      </c>
      <c r="W19" s="131">
        <f t="shared" si="5"/>
        <v>302</v>
      </c>
      <c r="X19" s="191">
        <f t="shared" si="6"/>
        <v>4.6163252827881385</v>
      </c>
      <c r="Y19" s="133">
        <v>208889</v>
      </c>
      <c r="Z19" s="134">
        <f>IF(D19 = D58,1,_xll.BDP(K19,$Z$3)*L19)</f>
        <v>106.02</v>
      </c>
      <c r="AA19" s="301">
        <f>W19*Y19*R19/Z19 / AB58</f>
        <v>3.291422590539534E-3</v>
      </c>
      <c r="AB19" s="136"/>
    </row>
    <row r="20" spans="1:28" s="118" customFormat="1" ht="12" customHeight="1" x14ac:dyDescent="0.2">
      <c r="A20" s="121"/>
      <c r="B20" s="121">
        <v>21029</v>
      </c>
      <c r="C20" s="121" t="s">
        <v>865</v>
      </c>
      <c r="D20" s="121" t="str">
        <f>_xll.BDP(C20,$D$3)</f>
        <v>JPY</v>
      </c>
      <c r="E20" s="121" t="s">
        <v>910</v>
      </c>
      <c r="F20" s="122">
        <f>_xll.BDP(C20,$F$3)</f>
        <v>5190</v>
      </c>
      <c r="G20" s="122">
        <f>_xll.BDP(C20,$G$3)</f>
        <v>5180</v>
      </c>
      <c r="H20" s="123">
        <f t="shared" si="0"/>
        <v>-10</v>
      </c>
      <c r="I20" s="124">
        <f t="shared" si="1"/>
        <v>-0.19267822736030829</v>
      </c>
      <c r="J20" s="125">
        <v>12000</v>
      </c>
      <c r="K20" s="121" t="str">
        <f>CONCATENATE(D58,D20, " Curncy")</f>
        <v>USDJPY Curncy</v>
      </c>
      <c r="L20" s="121">
        <f>IF(D20 = D58,1,_xll.BDP(K20,$L$3))</f>
        <v>1</v>
      </c>
      <c r="M20" s="264">
        <f>IF(D20 = D58,1,_xll.BDP(K20,$M$3)*L20)</f>
        <v>106.14</v>
      </c>
      <c r="N20" s="127">
        <f t="shared" si="2"/>
        <v>-1130.5822498586772</v>
      </c>
      <c r="O20" s="276">
        <f>N20 / U58</f>
        <v>-6.2462498283266103E-6</v>
      </c>
      <c r="P20" s="129">
        <f t="shared" si="3"/>
        <v>585641.60542679485</v>
      </c>
      <c r="Q20" s="286">
        <f>P20 / U58*100</f>
        <v>0.32355574110731844</v>
      </c>
      <c r="R20" s="121">
        <f t="shared" si="4"/>
        <v>1</v>
      </c>
      <c r="S20" s="121">
        <v>0</v>
      </c>
      <c r="T20" s="121">
        <v>1</v>
      </c>
      <c r="U20" s="121"/>
      <c r="V20" s="131">
        <f>_xll.BDH(C20,$V$3,$D$1,$D$1)</f>
        <v>5070</v>
      </c>
      <c r="W20" s="131">
        <f t="shared" si="5"/>
        <v>120</v>
      </c>
      <c r="X20" s="191">
        <f t="shared" si="6"/>
        <v>2.3668639053254439</v>
      </c>
      <c r="Y20" s="133">
        <v>12000</v>
      </c>
      <c r="Z20" s="134">
        <f>IF(D20 = D58,1,_xll.BDP(K20,$Z$3)*L20)</f>
        <v>106.02</v>
      </c>
      <c r="AA20" s="301">
        <f>W20*Y20*R20/Z20 / AB58</f>
        <v>7.51317706136354E-5</v>
      </c>
      <c r="AB20" s="136"/>
    </row>
    <row r="21" spans="1:28" s="118" customFormat="1" ht="12" customHeight="1" x14ac:dyDescent="0.2">
      <c r="A21" s="121"/>
      <c r="B21" s="121">
        <v>23220</v>
      </c>
      <c r="C21" s="121" t="s">
        <v>160</v>
      </c>
      <c r="D21" s="121" t="str">
        <f>_xll.BDP(C21,$D$3)</f>
        <v>JPY</v>
      </c>
      <c r="E21" s="121" t="s">
        <v>315</v>
      </c>
      <c r="F21" s="122">
        <f>_xll.BDP(C21,$F$3)</f>
        <v>4815</v>
      </c>
      <c r="G21" s="122">
        <f>_xll.BDP(C21,$G$3)</f>
        <v>4750</v>
      </c>
      <c r="H21" s="123">
        <f t="shared" si="0"/>
        <v>-65</v>
      </c>
      <c r="I21" s="124">
        <f t="shared" si="1"/>
        <v>-1.3499480789200415</v>
      </c>
      <c r="J21" s="125">
        <v>92000</v>
      </c>
      <c r="K21" s="121" t="str">
        <f>CONCATENATE(D58,D21, " Curncy")</f>
        <v>USDJPY Curncy</v>
      </c>
      <c r="L21" s="121">
        <f>IF(D21 = D58,1,_xll.BDP(K21,$L$3))</f>
        <v>1</v>
      </c>
      <c r="M21" s="264">
        <f>IF(D21 = D58,1,_xll.BDP(K21,$M$3)*L21)</f>
        <v>106.14</v>
      </c>
      <c r="N21" s="127">
        <f t="shared" si="2"/>
        <v>-56340.682117957411</v>
      </c>
      <c r="O21" s="276">
        <f>N21 / U58</f>
        <v>-3.112714497782761E-4</v>
      </c>
      <c r="P21" s="129">
        <f t="shared" si="3"/>
        <v>4117203.6932353494</v>
      </c>
      <c r="Q21" s="286">
        <f>P21 / U58*100</f>
        <v>2.2746759791489408</v>
      </c>
      <c r="R21" s="121">
        <f t="shared" si="4"/>
        <v>1</v>
      </c>
      <c r="S21" s="121">
        <v>0</v>
      </c>
      <c r="T21" s="121">
        <v>1</v>
      </c>
      <c r="U21" s="121"/>
      <c r="V21" s="131">
        <f>_xll.BDH(C21,$V$3,$D$1,$D$1)</f>
        <v>4860</v>
      </c>
      <c r="W21" s="131">
        <f t="shared" si="5"/>
        <v>-45</v>
      </c>
      <c r="X21" s="191">
        <f t="shared" si="6"/>
        <v>-0.92592592592592582</v>
      </c>
      <c r="Y21" s="133">
        <v>92000</v>
      </c>
      <c r="Z21" s="134">
        <f>IF(D21 = D58,1,_xll.BDP(K21,$Z$3)*L21)</f>
        <v>106.02</v>
      </c>
      <c r="AA21" s="301">
        <f>W21*Y21*R21/Z21 / AB58</f>
        <v>-2.1600384051420179E-4</v>
      </c>
      <c r="AB21" s="136"/>
    </row>
    <row r="22" spans="1:28" s="118" customFormat="1" ht="12" customHeight="1" x14ac:dyDescent="0.2">
      <c r="A22" s="121"/>
      <c r="B22" s="121">
        <v>773</v>
      </c>
      <c r="C22" s="121" t="s">
        <v>159</v>
      </c>
      <c r="D22" s="121" t="str">
        <f>_xll.BDP(C22,$D$3)</f>
        <v>JPY</v>
      </c>
      <c r="E22" s="121" t="s">
        <v>391</v>
      </c>
      <c r="F22" s="122">
        <f>_xll.BDP(C22,$F$3)</f>
        <v>4415</v>
      </c>
      <c r="G22" s="122">
        <f>_xll.BDP(C22,$G$3)</f>
        <v>4410</v>
      </c>
      <c r="H22" s="123">
        <f t="shared" si="0"/>
        <v>-5</v>
      </c>
      <c r="I22" s="124">
        <f t="shared" si="1"/>
        <v>-0.11325028312570783</v>
      </c>
      <c r="J22" s="125">
        <v>20300</v>
      </c>
      <c r="K22" s="121" t="str">
        <f>CONCATENATE(D58,D22, " Curncy")</f>
        <v>USDJPY Curncy</v>
      </c>
      <c r="L22" s="121">
        <f>IF(D22 = D58,1,_xll.BDP(K22,$L$3))</f>
        <v>1</v>
      </c>
      <c r="M22" s="264">
        <f>IF(D22 = D58,1,_xll.BDP(K22,$M$3)*L22)</f>
        <v>106.14</v>
      </c>
      <c r="N22" s="127">
        <f t="shared" si="2"/>
        <v>-956.28415300546453</v>
      </c>
      <c r="O22" s="276">
        <f>N22 / U58</f>
        <v>-5.2832863131262584E-6</v>
      </c>
      <c r="P22" s="129">
        <f t="shared" si="3"/>
        <v>843442.62295081967</v>
      </c>
      <c r="Q22" s="286">
        <f>P22 / U58*100</f>
        <v>0.46598585281773597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4543</v>
      </c>
      <c r="W22" s="131">
        <f t="shared" si="5"/>
        <v>-128</v>
      </c>
      <c r="X22" s="191">
        <f t="shared" si="6"/>
        <v>-2.8175214615892581</v>
      </c>
      <c r="Y22" s="133">
        <v>20300</v>
      </c>
      <c r="Z22" s="134">
        <f>IF(D22 = D58,1,_xll.BDP(K22,$Z$3)*L22)</f>
        <v>106.02</v>
      </c>
      <c r="AA22" s="301">
        <f>W22*Y22*R22/Z22 / AB58</f>
        <v>-1.3557110608504878E-4</v>
      </c>
      <c r="AB22" s="136"/>
    </row>
    <row r="23" spans="1:28" s="118" customFormat="1" ht="12" customHeight="1" x14ac:dyDescent="0.2">
      <c r="A23" s="103" t="s">
        <v>1532</v>
      </c>
      <c r="B23" s="103"/>
      <c r="C23" s="103"/>
      <c r="D23" s="103"/>
      <c r="E23" s="103" t="s">
        <v>22</v>
      </c>
      <c r="F23" s="137"/>
      <c r="G23" s="137"/>
      <c r="H23" s="138"/>
      <c r="I23" s="139"/>
      <c r="J23" s="140"/>
      <c r="K23" s="103"/>
      <c r="L23" s="103"/>
      <c r="M23" s="265"/>
      <c r="N23" s="172">
        <f xml:space="preserve"> SUM(N14:N22)</f>
        <v>206454.32447710601</v>
      </c>
      <c r="O23" s="277">
        <f xml:space="preserve"> SUM(O14:O22)</f>
        <v>1.1406204979634213E-3</v>
      </c>
      <c r="P23" s="142">
        <f xml:space="preserve"> SUM(P14:P22)</f>
        <v>25249351.403806292</v>
      </c>
      <c r="Q23" s="287">
        <f xml:space="preserve"> SUM(Q14:Q22)</f>
        <v>13.949781795273855</v>
      </c>
      <c r="R23" s="103"/>
      <c r="S23" s="103"/>
      <c r="T23" s="103"/>
      <c r="U23" s="103"/>
      <c r="V23" s="145"/>
      <c r="W23" s="145"/>
      <c r="X23" s="192"/>
      <c r="Y23" s="146"/>
      <c r="Z23" s="147"/>
      <c r="AA23" s="302">
        <f xml:space="preserve"> SUM(AA14:AA22)</f>
        <v>2.7551080114726792E-3</v>
      </c>
      <c r="AB23" s="185"/>
    </row>
    <row r="24" spans="1:28" s="118" customFormat="1" ht="12" customHeight="1" x14ac:dyDescent="0.2">
      <c r="A24" s="121"/>
      <c r="B24" s="121"/>
      <c r="C24" s="121"/>
      <c r="D24" s="121"/>
      <c r="E24" s="121"/>
      <c r="F24" s="122"/>
      <c r="G24" s="122"/>
      <c r="H24" s="123"/>
      <c r="I24" s="124"/>
      <c r="J24" s="125"/>
      <c r="K24" s="121"/>
      <c r="L24" s="121"/>
      <c r="M24" s="264"/>
      <c r="N24" s="127"/>
      <c r="O24" s="276"/>
      <c r="P24" s="129"/>
      <c r="Q24" s="286"/>
      <c r="R24" s="121"/>
      <c r="S24" s="121"/>
      <c r="T24" s="121"/>
      <c r="U24" s="121"/>
      <c r="V24" s="131"/>
      <c r="W24" s="131"/>
      <c r="X24" s="132"/>
      <c r="Y24" s="133"/>
      <c r="Z24" s="134"/>
      <c r="AA24" s="301"/>
      <c r="AB24" s="136"/>
    </row>
    <row r="25" spans="1:28" s="118" customFormat="1" ht="12" customHeight="1" x14ac:dyDescent="0.2">
      <c r="A25" s="121"/>
      <c r="B25" s="121">
        <v>24498</v>
      </c>
      <c r="C25" s="121" t="s">
        <v>153</v>
      </c>
      <c r="D25" s="121" t="str">
        <f>_xll.BDP(C25,$D$3)</f>
        <v>NOK</v>
      </c>
      <c r="E25" s="121" t="s">
        <v>347</v>
      </c>
      <c r="F25" s="122">
        <f>_xll.BDP(C25,$F$3)</f>
        <v>212.2</v>
      </c>
      <c r="G25" s="122">
        <f>_xll.BDP(C25,$G$3)</f>
        <v>211.6</v>
      </c>
      <c r="H25" s="123">
        <f>IF(OR(OR(G25="#N/A N/A",G25="#N/A Real Time"),OR(F25="#N/A N/A",F25="#N/A Real Time")),0,  G25 - F25)</f>
        <v>-0.59999999999999432</v>
      </c>
      <c r="I25" s="124">
        <f>IF(OR(F25=0,F25="#N/A N/A"),0,H25 / F25*100)</f>
        <v>-0.28275212064090216</v>
      </c>
      <c r="J25" s="125">
        <v>290247</v>
      </c>
      <c r="K25" s="121" t="str">
        <f>CONCATENATE(D58,D25, " Curncy")</f>
        <v>USDNOK Curncy</v>
      </c>
      <c r="L25" s="121">
        <f>IF(D25 = D58,1,_xll.BDP(K25,$L$3))</f>
        <v>1</v>
      </c>
      <c r="M25" s="264">
        <f>IF(D25 = D58,1,_xll.BDP(K25,$M$3)*L25)</f>
        <v>7.8525</v>
      </c>
      <c r="N25" s="127">
        <f>H25*J25*R25/M25</f>
        <v>-22177.421203438185</v>
      </c>
      <c r="O25" s="276">
        <f>N25 / U58</f>
        <v>-1.2252599348876953E-4</v>
      </c>
      <c r="P25" s="129">
        <f>IF(J25=0,0,G25*J25*R25/M25)</f>
        <v>7821237.2110792734</v>
      </c>
      <c r="Q25" s="286">
        <f>P25 / U58*100</f>
        <v>4.3210833703706468</v>
      </c>
      <c r="R25" s="121">
        <f>IF(EXACT(D25,UPPER(D25)),1,0.01)/T25</f>
        <v>1</v>
      </c>
      <c r="S25" s="121">
        <v>0</v>
      </c>
      <c r="T25" s="121">
        <v>1</v>
      </c>
      <c r="U25" s="121"/>
      <c r="V25" s="131">
        <f>_xll.BDH(C25,$V$3,$D$1,$D$1)</f>
        <v>215.4</v>
      </c>
      <c r="W25" s="131">
        <f>IF(OR(OR(F25="#N/A N/A",F25="#N/A Real Time"),OR(V25="#N/A N/A",V25="#N/A Real Time")),0,  F25 - V25)</f>
        <v>-3.2000000000000171</v>
      </c>
      <c r="X25" s="191">
        <f>IF(OR(V25=0,V25="#N/A N/A"),0,W25 / V25*100)</f>
        <v>-1.4856081708449476</v>
      </c>
      <c r="Y25" s="133">
        <v>290247</v>
      </c>
      <c r="Z25" s="134">
        <f>IF(D25 = D58,1,_xll.BDP(K25,$Z$3)*L25)</f>
        <v>7.8860000000000001</v>
      </c>
      <c r="AA25" s="301">
        <f>W25*Y25*R25/Z25 / AB58</f>
        <v>-6.5149318457516175E-4</v>
      </c>
      <c r="AB25" s="136"/>
    </row>
    <row r="26" spans="1:28" s="118" customFormat="1" ht="12" customHeight="1" x14ac:dyDescent="0.2">
      <c r="A26" s="103" t="s">
        <v>1533</v>
      </c>
      <c r="B26" s="103"/>
      <c r="C26" s="103"/>
      <c r="D26" s="103"/>
      <c r="E26" s="103" t="s">
        <v>146</v>
      </c>
      <c r="F26" s="137"/>
      <c r="G26" s="137"/>
      <c r="H26" s="138"/>
      <c r="I26" s="139"/>
      <c r="J26" s="140"/>
      <c r="K26" s="103"/>
      <c r="L26" s="103"/>
      <c r="M26" s="265"/>
      <c r="N26" s="172">
        <f xml:space="preserve"> SUM(N24:N25)</f>
        <v>-22177.421203438185</v>
      </c>
      <c r="O26" s="277">
        <f xml:space="preserve"> SUM(O24:O25)</f>
        <v>-1.2252599348876953E-4</v>
      </c>
      <c r="P26" s="142">
        <f xml:space="preserve"> SUM(P24:P25)</f>
        <v>7821237.2110792734</v>
      </c>
      <c r="Q26" s="287">
        <f xml:space="preserve"> SUM(Q24:Q25)</f>
        <v>4.3210833703706468</v>
      </c>
      <c r="R26" s="103"/>
      <c r="S26" s="103"/>
      <c r="T26" s="103"/>
      <c r="U26" s="103"/>
      <c r="V26" s="145"/>
      <c r="W26" s="145"/>
      <c r="X26" s="192"/>
      <c r="Y26" s="146"/>
      <c r="Z26" s="147"/>
      <c r="AA26" s="302">
        <f xml:space="preserve"> SUM(AA24:AA25)</f>
        <v>-6.5149318457516175E-4</v>
      </c>
      <c r="AB26" s="185"/>
    </row>
    <row r="27" spans="1:28" s="118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4"/>
      <c r="N27" s="127"/>
      <c r="O27" s="276"/>
      <c r="P27" s="129"/>
      <c r="Q27" s="286"/>
      <c r="R27" s="121"/>
      <c r="S27" s="121"/>
      <c r="T27" s="121"/>
      <c r="U27" s="121"/>
      <c r="V27" s="131"/>
      <c r="W27" s="131"/>
      <c r="X27" s="132"/>
      <c r="Y27" s="133"/>
      <c r="Z27" s="134"/>
      <c r="AA27" s="301"/>
      <c r="AB27" s="136"/>
    </row>
    <row r="28" spans="1:28" s="118" customFormat="1" ht="12" customHeight="1" x14ac:dyDescent="0.2">
      <c r="A28" s="121"/>
      <c r="B28" s="121">
        <v>113</v>
      </c>
      <c r="C28" s="121" t="s">
        <v>138</v>
      </c>
      <c r="D28" s="121" t="str">
        <f>_xll.BDP(C28,$D$3)</f>
        <v>SEK</v>
      </c>
      <c r="E28" s="121" t="s">
        <v>382</v>
      </c>
      <c r="F28" s="122">
        <f>_xll.BDP(C28,$F$3)</f>
        <v>52.92</v>
      </c>
      <c r="G28" s="122">
        <f>_xll.BDP(C28,$G$3)</f>
        <v>51.66</v>
      </c>
      <c r="H28" s="123">
        <f>IF(OR(OR(G28="#N/A N/A",G28="#N/A Real Time"),OR(F28="#N/A N/A",F28="#N/A Real Time")),0,  G28 - F28)</f>
        <v>-1.2600000000000051</v>
      </c>
      <c r="I28" s="124">
        <f>IF(OR(F28=0,F28="#N/A N/A"),0,H28 / F28*100)</f>
        <v>-2.3809523809523907</v>
      </c>
      <c r="J28" s="125">
        <v>60800</v>
      </c>
      <c r="K28" s="121" t="str">
        <f>CONCATENATE(D58,D28, " Curncy")</f>
        <v>USDSEK Curncy</v>
      </c>
      <c r="L28" s="121">
        <f>IF(D28 = D58,1,_xll.BDP(K28,$L$3))</f>
        <v>1</v>
      </c>
      <c r="M28" s="264">
        <f>IF(D28 = D58,1,_xll.BDP(K28,$M$3)*L28)</f>
        <v>8.3734999999999999</v>
      </c>
      <c r="N28" s="127">
        <f>H28*J28*R28/M28</f>
        <v>-9148.8624828327829</v>
      </c>
      <c r="O28" s="276">
        <f>N28 / U58</f>
        <v>-5.0545708390452178E-5</v>
      </c>
      <c r="P28" s="129">
        <f>IF(J28=0,0,G28*J28*R28/M28)</f>
        <v>375103.36179614259</v>
      </c>
      <c r="Q28" s="286">
        <f>P28 / U58*100</f>
        <v>0.20723740440085309</v>
      </c>
      <c r="R28" s="121">
        <f>IF(EXACT(D28,UPPER(D28)),1,0.01)/T28</f>
        <v>1</v>
      </c>
      <c r="S28" s="121">
        <v>0</v>
      </c>
      <c r="T28" s="121">
        <v>1</v>
      </c>
      <c r="U28" s="121"/>
      <c r="V28" s="131">
        <f>_xll.BDH(C28,$V$3,$D$1,$D$1)</f>
        <v>53.7</v>
      </c>
      <c r="W28" s="131">
        <f>IF(OR(OR(F28="#N/A N/A",F28="#N/A Real Time"),OR(V28="#N/A N/A",V28="#N/A Real Time")),0,  F28 - V28)</f>
        <v>-0.78000000000000114</v>
      </c>
      <c r="X28" s="191">
        <f>IF(OR(V28=0,V28="#N/A N/A"),0,W28 / V28*100)</f>
        <v>-1.4525139664804489</v>
      </c>
      <c r="Y28" s="133">
        <v>60800</v>
      </c>
      <c r="Z28" s="134">
        <f>IF(D28 = D58,1,_xll.BDP(K28,$Z$3)*L28)</f>
        <v>8.3943999999999992</v>
      </c>
      <c r="AA28" s="301">
        <f>W28*Y28*R28/Z28 / AB58</f>
        <v>-3.1250534787525598E-5</v>
      </c>
      <c r="AB28" s="136"/>
    </row>
    <row r="29" spans="1:28" s="118" customFormat="1" ht="12" customHeight="1" x14ac:dyDescent="0.2">
      <c r="A29" s="103" t="s">
        <v>1534</v>
      </c>
      <c r="B29" s="103"/>
      <c r="C29" s="103"/>
      <c r="D29" s="103"/>
      <c r="E29" s="103" t="s">
        <v>137</v>
      </c>
      <c r="F29" s="137"/>
      <c r="G29" s="137"/>
      <c r="H29" s="138"/>
      <c r="I29" s="139"/>
      <c r="J29" s="140"/>
      <c r="K29" s="103"/>
      <c r="L29" s="103"/>
      <c r="M29" s="265"/>
      <c r="N29" s="172">
        <f xml:space="preserve"> SUM(N27:N28)</f>
        <v>-9148.8624828327829</v>
      </c>
      <c r="O29" s="277">
        <f xml:space="preserve"> SUM(O27:O28)</f>
        <v>-5.0545708390452178E-5</v>
      </c>
      <c r="P29" s="142">
        <f xml:space="preserve"> SUM(P27:P28)</f>
        <v>375103.36179614259</v>
      </c>
      <c r="Q29" s="287">
        <f xml:space="preserve"> SUM(Q27:Q28)</f>
        <v>0.20723740440085309</v>
      </c>
      <c r="R29" s="103"/>
      <c r="S29" s="103"/>
      <c r="T29" s="103"/>
      <c r="U29" s="103"/>
      <c r="V29" s="145"/>
      <c r="W29" s="145"/>
      <c r="X29" s="192"/>
      <c r="Y29" s="146"/>
      <c r="Z29" s="147"/>
      <c r="AA29" s="302">
        <f xml:space="preserve"> SUM(AA27:AA28)</f>
        <v>-3.1250534787525598E-5</v>
      </c>
      <c r="AB29" s="185"/>
    </row>
    <row r="30" spans="1:28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21"/>
      <c r="S30" s="121"/>
      <c r="T30" s="121"/>
      <c r="U30" s="121"/>
      <c r="V30" s="131"/>
      <c r="W30" s="131"/>
      <c r="X30" s="132"/>
      <c r="Y30" s="133"/>
      <c r="Z30" s="134"/>
      <c r="AA30" s="301"/>
      <c r="AB30" s="136"/>
    </row>
    <row r="31" spans="1:28" s="118" customFormat="1" ht="12" customHeight="1" x14ac:dyDescent="0.2">
      <c r="A31" s="121"/>
      <c r="B31" s="121">
        <v>19456</v>
      </c>
      <c r="C31" s="121" t="s">
        <v>131</v>
      </c>
      <c r="D31" s="121" t="str">
        <f>_xll.BDP(C31,$D$3)</f>
        <v>GBp</v>
      </c>
      <c r="E31" s="121" t="s">
        <v>471</v>
      </c>
      <c r="F31" s="122">
        <f>_xll.BDP(C31,$F$3)</f>
        <v>1239</v>
      </c>
      <c r="G31" s="122">
        <f>_xll.BDP(C31,$G$3)</f>
        <v>1251</v>
      </c>
      <c r="H31" s="123">
        <f t="shared" ref="H31:H45" si="7">IF(OR(OR(G31="#N/A N/A",G31="#N/A Real Time"),OR(F31="#N/A N/A",F31="#N/A Real Time")),0,  G31 - F31)</f>
        <v>12</v>
      </c>
      <c r="I31" s="124">
        <f t="shared" ref="I31:I45" si="8">IF(OR(F31=0,F31="#N/A N/A"),0,H31 / F31*100)</f>
        <v>0.96852300242130751</v>
      </c>
      <c r="J31" s="125">
        <v>51480</v>
      </c>
      <c r="K31" s="121" t="str">
        <f>CONCATENATE(D58,D31, " Curncy")</f>
        <v>USDGBp Curncy</v>
      </c>
      <c r="L31" s="121">
        <f>IF(D31 = D58,1,_xll.BDP(K31,$L$3))</f>
        <v>1</v>
      </c>
      <c r="M31" s="264">
        <f>IF(D31 = D58,1,_xll.BDP(K31,$M$3)*L31)</f>
        <v>0.71030000000000004</v>
      </c>
      <c r="N31" s="127">
        <f t="shared" ref="N31:N45" si="9">H31*J31*R31/M31</f>
        <v>8697.1702097705202</v>
      </c>
      <c r="O31" s="276">
        <f>N31 / U58</f>
        <v>4.8050195318825332E-5</v>
      </c>
      <c r="P31" s="129">
        <f t="shared" ref="P31:P45" si="10">IF(J31=0,0,G31*J31*R31/M31)</f>
        <v>906679.99436857668</v>
      </c>
      <c r="Q31" s="286">
        <f>P31 / U58*100</f>
        <v>0.50092328619875415</v>
      </c>
      <c r="R31" s="121">
        <f t="shared" ref="R31:R45" si="11">IF(EXACT(D31,UPPER(D31)),1,0.01)/T31</f>
        <v>0.01</v>
      </c>
      <c r="S31" s="121">
        <v>0</v>
      </c>
      <c r="T31" s="121">
        <v>1</v>
      </c>
      <c r="U31" s="121"/>
      <c r="V31" s="131">
        <f>_xll.BDH(C31,$V$3,$D$1,$D$1)</f>
        <v>1236</v>
      </c>
      <c r="W31" s="131">
        <f t="shared" ref="W31:W45" si="12">IF(OR(OR(F31="#N/A N/A",F31="#N/A Real Time"),OR(V31="#N/A N/A",V31="#N/A Real Time")),0,  F31 - V31)</f>
        <v>3</v>
      </c>
      <c r="X31" s="191">
        <f t="shared" ref="X31:X45" si="13">IF(OR(V31=0,V31="#N/A N/A"),0,W31 / V31*100)</f>
        <v>0.24271844660194172</v>
      </c>
      <c r="Y31" s="133">
        <v>51480</v>
      </c>
      <c r="Z31" s="134">
        <f>IF(D31 = D58,1,_xll.BDP(K31,$Z$3)*L31)</f>
        <v>0.71250000000000002</v>
      </c>
      <c r="AA31" s="301">
        <f>W31*Y31*R31/Z31 / AB58</f>
        <v>1.1990129008688847E-5</v>
      </c>
      <c r="AB31" s="136"/>
    </row>
    <row r="32" spans="1:28" s="118" customFormat="1" ht="12" customHeight="1" x14ac:dyDescent="0.2">
      <c r="A32" s="121"/>
      <c r="B32" s="121">
        <v>7222</v>
      </c>
      <c r="C32" s="121" t="s">
        <v>130</v>
      </c>
      <c r="D32" s="121" t="str">
        <f>_xll.BDP(C32,$D$3)</f>
        <v>GBp</v>
      </c>
      <c r="E32" s="121" t="s">
        <v>472</v>
      </c>
      <c r="F32" s="122">
        <f>_xll.BDP(C32,$F$3)</f>
        <v>142.9</v>
      </c>
      <c r="G32" s="122">
        <f>_xll.BDP(C32,$G$3)</f>
        <v>140.625</v>
      </c>
      <c r="H32" s="123">
        <f t="shared" si="7"/>
        <v>-2.2750000000000057</v>
      </c>
      <c r="I32" s="124">
        <f t="shared" si="8"/>
        <v>-1.5920223932820194</v>
      </c>
      <c r="J32" s="125">
        <v>383259</v>
      </c>
      <c r="K32" s="121" t="str">
        <f>CONCATENATE(D58,D32, " Curncy")</f>
        <v>USDGBp Curncy</v>
      </c>
      <c r="L32" s="121">
        <f>IF(D32 = D58,1,_xll.BDP(K32,$L$3))</f>
        <v>1</v>
      </c>
      <c r="M32" s="264">
        <f>IF(D32 = D58,1,_xll.BDP(K32,$M$3)*L32)</f>
        <v>0.71030000000000004</v>
      </c>
      <c r="N32" s="127">
        <f t="shared" si="9"/>
        <v>-12275.29529776154</v>
      </c>
      <c r="O32" s="276">
        <f>N32 / U58</f>
        <v>-6.7818649333903656E-5</v>
      </c>
      <c r="P32" s="129">
        <f t="shared" si="10"/>
        <v>758775.12142756581</v>
      </c>
      <c r="Q32" s="286">
        <f>P32 / U58*100</f>
        <v>0.41920868406945838</v>
      </c>
      <c r="R32" s="121">
        <f t="shared" si="11"/>
        <v>0.01</v>
      </c>
      <c r="S32" s="121">
        <v>0</v>
      </c>
      <c r="T32" s="121">
        <v>1</v>
      </c>
      <c r="U32" s="121"/>
      <c r="V32" s="131">
        <f>_xll.BDH(C32,$V$3,$D$1,$D$1)</f>
        <v>146.75</v>
      </c>
      <c r="W32" s="131">
        <f t="shared" si="12"/>
        <v>-3.8499999999999943</v>
      </c>
      <c r="X32" s="191">
        <f t="shared" si="13"/>
        <v>-2.6235093696763165</v>
      </c>
      <c r="Y32" s="133">
        <v>383259</v>
      </c>
      <c r="Z32" s="134">
        <f>IF(D32 = D58,1,_xll.BDP(K32,$Z$3)*L32)</f>
        <v>0.71250000000000002</v>
      </c>
      <c r="AA32" s="301">
        <f>W32*Y32*R32/Z32 / AB58</f>
        <v>-1.1455581900351673E-4</v>
      </c>
      <c r="AB32" s="136"/>
    </row>
    <row r="33" spans="1:28" s="118" customFormat="1" ht="12" customHeight="1" x14ac:dyDescent="0.2">
      <c r="A33" s="121"/>
      <c r="B33" s="121">
        <v>6286</v>
      </c>
      <c r="C33" s="121" t="s">
        <v>124</v>
      </c>
      <c r="D33" s="121" t="str">
        <f>_xll.BDP(C33,$D$3)</f>
        <v>GBp</v>
      </c>
      <c r="E33" s="121" t="s">
        <v>477</v>
      </c>
      <c r="F33" s="122">
        <f>_xll.BDP(C33,$F$3)</f>
        <v>581.4</v>
      </c>
      <c r="G33" s="122">
        <f>_xll.BDP(C33,$G$3)</f>
        <v>569.6</v>
      </c>
      <c r="H33" s="123">
        <f t="shared" si="7"/>
        <v>-11.799999999999955</v>
      </c>
      <c r="I33" s="124">
        <f t="shared" si="8"/>
        <v>-2.0295837633298857</v>
      </c>
      <c r="J33" s="125">
        <v>90785</v>
      </c>
      <c r="K33" s="121" t="str">
        <f>CONCATENATE(D58,D33, " Curncy")</f>
        <v>USDGBp Curncy</v>
      </c>
      <c r="L33" s="121">
        <f>IF(D33 = D58,1,_xll.BDP(K33,$L$3))</f>
        <v>1</v>
      </c>
      <c r="M33" s="264">
        <f>IF(D33 = D58,1,_xll.BDP(K33,$M$3)*L33)</f>
        <v>0.71030000000000004</v>
      </c>
      <c r="N33" s="127">
        <f t="shared" si="9"/>
        <v>-15081.838659721187</v>
      </c>
      <c r="O33" s="276">
        <f>N33 / U58</f>
        <v>-8.3324262477063227E-5</v>
      </c>
      <c r="P33" s="129">
        <f t="shared" si="10"/>
        <v>728018.24581162888</v>
      </c>
      <c r="Q33" s="286">
        <f>P33 / U58*100</f>
        <v>0.40221610090623217</v>
      </c>
      <c r="R33" s="121">
        <f t="shared" si="11"/>
        <v>0.01</v>
      </c>
      <c r="S33" s="121">
        <v>0</v>
      </c>
      <c r="T33" s="121">
        <v>1</v>
      </c>
      <c r="U33" s="121"/>
      <c r="V33" s="131">
        <f>_xll.BDH(C33,$V$3,$D$1,$D$1)</f>
        <v>573.79999999999995</v>
      </c>
      <c r="W33" s="131">
        <f t="shared" si="12"/>
        <v>7.6000000000000227</v>
      </c>
      <c r="X33" s="191">
        <f t="shared" si="13"/>
        <v>1.3245033112582822</v>
      </c>
      <c r="Y33" s="133">
        <v>90785</v>
      </c>
      <c r="Z33" s="134">
        <f>IF(D33 = D58,1,_xll.BDP(K33,$Z$3)*L33)</f>
        <v>0.71250000000000002</v>
      </c>
      <c r="AA33" s="301">
        <f>W33*Y33*R33/Z33 / AB58</f>
        <v>5.3566312817981312E-5</v>
      </c>
      <c r="AB33" s="136"/>
    </row>
    <row r="34" spans="1:28" s="118" customFormat="1" ht="12" customHeight="1" x14ac:dyDescent="0.2">
      <c r="A34" s="121"/>
      <c r="B34" s="121">
        <v>2204</v>
      </c>
      <c r="C34" s="121" t="s">
        <v>123</v>
      </c>
      <c r="D34" s="121" t="str">
        <f>_xll.BDP(C34,$D$3)</f>
        <v>GBp</v>
      </c>
      <c r="E34" s="121" t="s">
        <v>478</v>
      </c>
      <c r="F34" s="122">
        <f>_xll.BDP(C34,$F$3)</f>
        <v>206.5</v>
      </c>
      <c r="G34" s="122">
        <f>_xll.BDP(C34,$G$3)</f>
        <v>206.55</v>
      </c>
      <c r="H34" s="123">
        <f t="shared" si="7"/>
        <v>5.0000000000011369E-2</v>
      </c>
      <c r="I34" s="124">
        <f t="shared" si="8"/>
        <v>2.4213075060538193E-2</v>
      </c>
      <c r="J34" s="125">
        <v>1818145</v>
      </c>
      <c r="K34" s="121" t="str">
        <f>CONCATENATE(D58,D34, " Curncy")</f>
        <v>USDGBp Curncy</v>
      </c>
      <c r="L34" s="121">
        <f>IF(D34 = D58,1,_xll.BDP(K34,$L$3))</f>
        <v>1</v>
      </c>
      <c r="M34" s="264">
        <f>IF(D34 = D58,1,_xll.BDP(K34,$M$3)*L34)</f>
        <v>0.71030000000000004</v>
      </c>
      <c r="N34" s="127">
        <f t="shared" si="9"/>
        <v>1279.8430240746256</v>
      </c>
      <c r="O34" s="276">
        <f>N34 / U58</f>
        <v>7.0708869437941536E-6</v>
      </c>
      <c r="P34" s="129">
        <f t="shared" si="10"/>
        <v>5287031.5324510764</v>
      </c>
      <c r="Q34" s="286">
        <f>P34 / U58*100</f>
        <v>2.9209833964807008</v>
      </c>
      <c r="R34" s="121">
        <f t="shared" si="11"/>
        <v>0.01</v>
      </c>
      <c r="S34" s="121">
        <v>0</v>
      </c>
      <c r="T34" s="121">
        <v>1</v>
      </c>
      <c r="U34" s="121"/>
      <c r="V34" s="131">
        <f>_xll.BDH(C34,$V$3,$D$1,$D$1)</f>
        <v>206.15</v>
      </c>
      <c r="W34" s="131">
        <f t="shared" si="12"/>
        <v>0.34999999999999432</v>
      </c>
      <c r="X34" s="191">
        <f t="shared" si="13"/>
        <v>0.16977928692699215</v>
      </c>
      <c r="Y34" s="133">
        <v>1818145</v>
      </c>
      <c r="Z34" s="134">
        <f>IF(D34 = D58,1,_xll.BDP(K34,$Z$3)*L34)</f>
        <v>0.71250000000000002</v>
      </c>
      <c r="AA34" s="301">
        <f>W34*Y34*R34/Z34 / AB58</f>
        <v>4.9403830531441202E-5</v>
      </c>
      <c r="AB34" s="136"/>
    </row>
    <row r="35" spans="1:28" s="118" customFormat="1" ht="12" customHeight="1" x14ac:dyDescent="0.2">
      <c r="A35" s="121"/>
      <c r="B35" s="121">
        <v>5993</v>
      </c>
      <c r="C35" s="121" t="s">
        <v>117</v>
      </c>
      <c r="D35" s="121" t="str">
        <f>_xll.BDP(C35,$D$3)</f>
        <v>GBp</v>
      </c>
      <c r="E35" s="121" t="s">
        <v>482</v>
      </c>
      <c r="F35" s="122">
        <f>_xll.BDP(C35,$F$3)</f>
        <v>646</v>
      </c>
      <c r="G35" s="122">
        <f>_xll.BDP(C35,$G$3)</f>
        <v>636.5</v>
      </c>
      <c r="H35" s="123">
        <f t="shared" si="7"/>
        <v>-9.5</v>
      </c>
      <c r="I35" s="124">
        <f t="shared" si="8"/>
        <v>-1.4705882352941175</v>
      </c>
      <c r="J35" s="125">
        <v>92821</v>
      </c>
      <c r="K35" s="121" t="str">
        <f>CONCATENATE(D58,D35, " Curncy")</f>
        <v>USDGBp Curncy</v>
      </c>
      <c r="L35" s="121">
        <f>IF(D35 = D58,1,_xll.BDP(K35,$L$3))</f>
        <v>1</v>
      </c>
      <c r="M35" s="264">
        <f>IF(D35 = D58,1,_xll.BDP(K35,$M$3)*L35)</f>
        <v>0.71030000000000004</v>
      </c>
      <c r="N35" s="127">
        <f t="shared" si="9"/>
        <v>-12414.465718710404</v>
      </c>
      <c r="O35" s="276">
        <f>N35 / U58</f>
        <v>-6.8587539185189253E-5</v>
      </c>
      <c r="P35" s="129">
        <f t="shared" si="10"/>
        <v>831769.20315359707</v>
      </c>
      <c r="Q35" s="286">
        <f>P35 / U58*100</f>
        <v>0.45953651254076805</v>
      </c>
      <c r="R35" s="121">
        <f t="shared" si="11"/>
        <v>0.01</v>
      </c>
      <c r="S35" s="121">
        <v>0</v>
      </c>
      <c r="T35" s="121">
        <v>1</v>
      </c>
      <c r="U35" s="121"/>
      <c r="V35" s="131">
        <f>_xll.BDH(C35,$V$3,$D$1,$D$1)</f>
        <v>647</v>
      </c>
      <c r="W35" s="131">
        <f t="shared" si="12"/>
        <v>-1</v>
      </c>
      <c r="X35" s="191">
        <f t="shared" si="13"/>
        <v>-0.15455950540958269</v>
      </c>
      <c r="Y35" s="133">
        <v>92821</v>
      </c>
      <c r="Z35" s="134">
        <f>IF(D35 = D58,1,_xll.BDP(K35,$Z$3)*L35)</f>
        <v>0.71250000000000002</v>
      </c>
      <c r="AA35" s="301">
        <f>W35*Y35*R35/Z35 / AB58</f>
        <v>-7.2062662827991928E-6</v>
      </c>
      <c r="AB35" s="136"/>
    </row>
    <row r="36" spans="1:28" s="118" customFormat="1" ht="12" customHeight="1" x14ac:dyDescent="0.2">
      <c r="A36" s="121"/>
      <c r="B36" s="121">
        <v>3522</v>
      </c>
      <c r="C36" s="121" t="s">
        <v>1176</v>
      </c>
      <c r="D36" s="121" t="str">
        <f>_xll.BDP(C36,$D$3)</f>
        <v>GBp</v>
      </c>
      <c r="E36" s="121" t="s">
        <v>1298</v>
      </c>
      <c r="F36" s="122">
        <f>_xll.BDP(C36,$F$3)</f>
        <v>1456</v>
      </c>
      <c r="G36" s="122">
        <f>_xll.BDP(C36,$G$3)</f>
        <v>1440</v>
      </c>
      <c r="H36" s="123">
        <f t="shared" si="7"/>
        <v>-16</v>
      </c>
      <c r="I36" s="124">
        <f t="shared" si="8"/>
        <v>-1.098901098901099</v>
      </c>
      <c r="J36" s="125">
        <v>29600</v>
      </c>
      <c r="K36" s="121" t="str">
        <f>CONCATENATE(D58,D36, " Curncy")</f>
        <v>USDGBp Curncy</v>
      </c>
      <c r="L36" s="121">
        <f>IF(D36 = D58,1,_xll.BDP(K36,$L$3))</f>
        <v>1</v>
      </c>
      <c r="M36" s="264">
        <f>IF(D36 = D58,1,_xll.BDP(K36,$M$3)*L36)</f>
        <v>0.71030000000000004</v>
      </c>
      <c r="N36" s="127">
        <f t="shared" si="9"/>
        <v>-6667.6052372237082</v>
      </c>
      <c r="O36" s="276">
        <f>N36 / U58</f>
        <v>-3.6837238576462825E-5</v>
      </c>
      <c r="P36" s="129">
        <f t="shared" si="10"/>
        <v>600084.47135013377</v>
      </c>
      <c r="Q36" s="286">
        <f>P36 / U58*100</f>
        <v>0.33153514718816546</v>
      </c>
      <c r="R36" s="121">
        <f t="shared" si="11"/>
        <v>0.01</v>
      </c>
      <c r="S36" s="121">
        <v>0</v>
      </c>
      <c r="T36" s="121">
        <v>1</v>
      </c>
      <c r="U36" s="121"/>
      <c r="V36" s="131">
        <f>_xll.BDH(C36,$V$3,$D$1,$D$1)</f>
        <v>1439</v>
      </c>
      <c r="W36" s="131">
        <f t="shared" si="12"/>
        <v>17</v>
      </c>
      <c r="X36" s="191">
        <f t="shared" si="13"/>
        <v>1.1813759555246699</v>
      </c>
      <c r="Y36" s="133">
        <v>29600</v>
      </c>
      <c r="Z36" s="134">
        <f>IF(D36 = D58,1,_xll.BDP(K36,$Z$3)*L36)</f>
        <v>0.71250000000000002</v>
      </c>
      <c r="AA36" s="301">
        <f>W36*Y36*R36/Z36 / AB58</f>
        <v>3.9066517205207375E-5</v>
      </c>
      <c r="AB36" s="136"/>
    </row>
    <row r="37" spans="1:28" s="118" customFormat="1" ht="12" customHeight="1" x14ac:dyDescent="0.2">
      <c r="A37" s="121"/>
      <c r="B37" s="121">
        <v>3574</v>
      </c>
      <c r="C37" s="121" t="s">
        <v>111</v>
      </c>
      <c r="D37" s="121" t="str">
        <f>_xll.BDP(C37,$D$3)</f>
        <v>GBp</v>
      </c>
      <c r="E37" s="121" t="s">
        <v>485</v>
      </c>
      <c r="F37" s="122">
        <f>_xll.BDP(C37,$F$3)</f>
        <v>460.8</v>
      </c>
      <c r="G37" s="122">
        <f>_xll.BDP(C37,$G$3)</f>
        <v>459.5</v>
      </c>
      <c r="H37" s="123">
        <f t="shared" si="7"/>
        <v>-1.3000000000000114</v>
      </c>
      <c r="I37" s="124">
        <f t="shared" si="8"/>
        <v>-0.28211805555555802</v>
      </c>
      <c r="J37" s="125">
        <v>62951</v>
      </c>
      <c r="K37" s="121" t="str">
        <f>CONCATENATE(D58,D37, " Curncy")</f>
        <v>USDGBp Curncy</v>
      </c>
      <c r="L37" s="121">
        <f>IF(D37 = D58,1,_xll.BDP(K37,$L$3))</f>
        <v>1</v>
      </c>
      <c r="M37" s="264">
        <f>IF(D37 = D58,1,_xll.BDP(K37,$M$3)*L37)</f>
        <v>0.71030000000000004</v>
      </c>
      <c r="N37" s="127">
        <f t="shared" si="9"/>
        <v>-1152.1371251583939</v>
      </c>
      <c r="O37" s="276">
        <f>N37 / U58</f>
        <v>-6.3653363752428445E-6</v>
      </c>
      <c r="P37" s="129">
        <f t="shared" si="10"/>
        <v>407236.16077713645</v>
      </c>
      <c r="Q37" s="286">
        <f>P37 / U58*100</f>
        <v>0.22499015880185089</v>
      </c>
      <c r="R37" s="121">
        <f t="shared" si="11"/>
        <v>0.01</v>
      </c>
      <c r="S37" s="121">
        <v>0</v>
      </c>
      <c r="T37" s="121">
        <v>1</v>
      </c>
      <c r="U37" s="121"/>
      <c r="V37" s="131">
        <f>_xll.BDH(C37,$V$3,$D$1,$D$1)</f>
        <v>467.8</v>
      </c>
      <c r="W37" s="131">
        <f t="shared" si="12"/>
        <v>-7</v>
      </c>
      <c r="X37" s="191">
        <f t="shared" si="13"/>
        <v>-1.4963659683625479</v>
      </c>
      <c r="Y37" s="133">
        <v>62951</v>
      </c>
      <c r="Z37" s="134">
        <f>IF(D37 = D58,1,_xll.BDP(K37,$Z$3)*L37)</f>
        <v>0.71250000000000002</v>
      </c>
      <c r="AA37" s="301">
        <f>W37*Y37*R37/Z37 / AB58</f>
        <v>-3.4210918664735821E-5</v>
      </c>
      <c r="AB37" s="136"/>
    </row>
    <row r="38" spans="1:28" s="118" customFormat="1" ht="12" customHeight="1" x14ac:dyDescent="0.2">
      <c r="A38" s="121"/>
      <c r="B38" s="121">
        <v>26542</v>
      </c>
      <c r="C38" s="121" t="s">
        <v>166</v>
      </c>
      <c r="D38" s="121" t="str">
        <f>_xll.BDP(C38,$D$3)</f>
        <v>USD</v>
      </c>
      <c r="E38" s="121" t="s">
        <v>395</v>
      </c>
      <c r="F38" s="122">
        <f>_xll.BDP(C38,$F$3)</f>
        <v>116.929</v>
      </c>
      <c r="G38" s="122">
        <f>_xll.BDP(C38,$G$3)</f>
        <v>116.801</v>
      </c>
      <c r="H38" s="123">
        <f t="shared" si="7"/>
        <v>-0.12800000000000011</v>
      </c>
      <c r="I38" s="124">
        <f t="shared" si="8"/>
        <v>-0.10946813878507479</v>
      </c>
      <c r="J38" s="125">
        <v>220000</v>
      </c>
      <c r="K38" s="121" t="str">
        <f>CONCATENATE(D58,D38, " Curncy")</f>
        <v>USDUSD Curncy</v>
      </c>
      <c r="L38" s="121">
        <f>IF(D38 = D58,1,_xll.BDP(K38,$L$3))</f>
        <v>1</v>
      </c>
      <c r="M38" s="264">
        <f>IF(D38 = D58,1,_xll.BDP(K38,$M$3)*L38)</f>
        <v>1</v>
      </c>
      <c r="N38" s="127">
        <f t="shared" si="9"/>
        <v>-281.60000000000025</v>
      </c>
      <c r="O38" s="276">
        <f>N38 / U58</f>
        <v>-1.5557859252404177E-6</v>
      </c>
      <c r="P38" s="129">
        <f t="shared" si="10"/>
        <v>256962.2</v>
      </c>
      <c r="Q38" s="286">
        <f>P38 / U58*100</f>
        <v>0.14196668113594207</v>
      </c>
      <c r="R38" s="121">
        <f t="shared" si="11"/>
        <v>0.01</v>
      </c>
      <c r="S38" s="121">
        <v>4</v>
      </c>
      <c r="T38" s="121">
        <v>100</v>
      </c>
      <c r="U38" s="121"/>
      <c r="V38" s="131" t="str">
        <f>_xll.BDH(C38,$V$3,$D$1,$D$1)</f>
        <v>#N/A N/A</v>
      </c>
      <c r="W38" s="131">
        <f t="shared" si="12"/>
        <v>0</v>
      </c>
      <c r="X38" s="191">
        <f t="shared" si="13"/>
        <v>0</v>
      </c>
      <c r="Y38" s="133">
        <v>220000</v>
      </c>
      <c r="Z38" s="134">
        <f>IF(D38 = D58,1,_xll.BDP(K38,$Z$3)*L38)</f>
        <v>1</v>
      </c>
      <c r="AA38" s="301">
        <f>W38*Y38*R38/Z38 / AB58</f>
        <v>0</v>
      </c>
      <c r="AB38" s="136"/>
    </row>
    <row r="39" spans="1:28" s="118" customFormat="1" ht="12" customHeight="1" x14ac:dyDescent="0.2">
      <c r="A39" s="121"/>
      <c r="B39" s="121">
        <v>3260</v>
      </c>
      <c r="C39" s="121" t="s">
        <v>98</v>
      </c>
      <c r="D39" s="121" t="str">
        <f>_xll.BDP(C39,$D$3)</f>
        <v>GBp</v>
      </c>
      <c r="E39" s="121" t="s">
        <v>493</v>
      </c>
      <c r="F39" s="122">
        <f>_xll.BDP(C39,$F$3)</f>
        <v>171.6</v>
      </c>
      <c r="G39" s="122">
        <f>_xll.BDP(C39,$G$3)</f>
        <v>169.85</v>
      </c>
      <c r="H39" s="123">
        <f t="shared" si="7"/>
        <v>-1.75</v>
      </c>
      <c r="I39" s="124">
        <f t="shared" si="8"/>
        <v>-1.0198135198135199</v>
      </c>
      <c r="J39" s="125">
        <v>3701003</v>
      </c>
      <c r="K39" s="121" t="str">
        <f>CONCATENATE(D58,D39, " Curncy")</f>
        <v>USDGBp Curncy</v>
      </c>
      <c r="L39" s="121">
        <f>IF(D39 = D58,1,_xll.BDP(K39,$L$3))</f>
        <v>1</v>
      </c>
      <c r="M39" s="264">
        <f>IF(D39 = D58,1,_xll.BDP(K39,$M$3)*L39)</f>
        <v>0.71030000000000004</v>
      </c>
      <c r="N39" s="127">
        <f t="shared" si="9"/>
        <v>-91183.37674222159</v>
      </c>
      <c r="O39" s="276">
        <f>N39 / U58</f>
        <v>-5.0377064684461168E-4</v>
      </c>
      <c r="P39" s="129">
        <f t="shared" si="10"/>
        <v>8849998.0226664785</v>
      </c>
      <c r="Q39" s="286">
        <f>P39 / U58*100</f>
        <v>4.8894539638032741</v>
      </c>
      <c r="R39" s="121">
        <f t="shared" si="11"/>
        <v>0.01</v>
      </c>
      <c r="S39" s="121">
        <v>0</v>
      </c>
      <c r="T39" s="121">
        <v>1</v>
      </c>
      <c r="U39" s="121"/>
      <c r="V39" s="131">
        <f>_xll.BDH(C39,$V$3,$D$1,$D$1)</f>
        <v>172.7</v>
      </c>
      <c r="W39" s="131">
        <f t="shared" si="12"/>
        <v>-1.0999999999999943</v>
      </c>
      <c r="X39" s="191">
        <f t="shared" si="13"/>
        <v>-0.63694267515923242</v>
      </c>
      <c r="Y39" s="133">
        <v>3701003</v>
      </c>
      <c r="Z39" s="134">
        <f>IF(D39 = D58,1,_xll.BDP(K39,$Z$3)*L39)</f>
        <v>0.71250000000000002</v>
      </c>
      <c r="AA39" s="301">
        <f>W39*Y39*R39/Z39 / AB58</f>
        <v>-3.1606483925601295E-4</v>
      </c>
      <c r="AB39" s="136"/>
    </row>
    <row r="40" spans="1:28" s="118" customFormat="1" ht="12" customHeight="1" x14ac:dyDescent="0.2">
      <c r="A40" s="121"/>
      <c r="B40" s="121">
        <v>3404</v>
      </c>
      <c r="C40" s="121" t="s">
        <v>93</v>
      </c>
      <c r="D40" s="121" t="str">
        <f>_xll.BDP(C40,$D$3)</f>
        <v>GBp</v>
      </c>
      <c r="E40" s="121" t="s">
        <v>377</v>
      </c>
      <c r="F40" s="122">
        <f>_xll.BDP(C40,$F$3)</f>
        <v>23.2</v>
      </c>
      <c r="G40" s="122">
        <f>_xll.BDP(C40,$G$3)</f>
        <v>23.25</v>
      </c>
      <c r="H40" s="123">
        <f t="shared" si="7"/>
        <v>5.0000000000000711E-2</v>
      </c>
      <c r="I40" s="124">
        <f t="shared" si="8"/>
        <v>0.21551724137931341</v>
      </c>
      <c r="J40" s="125">
        <v>10988100</v>
      </c>
      <c r="K40" s="121" t="str">
        <f>CONCATENATE(D58,D40, " Curncy")</f>
        <v>USDGBp Curncy</v>
      </c>
      <c r="L40" s="121">
        <f>IF(D40 = D58,1,_xll.BDP(K40,$L$3))</f>
        <v>1</v>
      </c>
      <c r="M40" s="264">
        <f>IF(D40 = D58,1,_xll.BDP(K40,$M$3)*L40)</f>
        <v>0.71030000000000004</v>
      </c>
      <c r="N40" s="127">
        <f t="shared" si="9"/>
        <v>7734.8303533719245</v>
      </c>
      <c r="O40" s="276">
        <f>N40 / U58</f>
        <v>4.2733452407309639E-5</v>
      </c>
      <c r="P40" s="129">
        <f t="shared" si="10"/>
        <v>3596696.1143178935</v>
      </c>
      <c r="Q40" s="286">
        <f>P40 / U58*100</f>
        <v>1.98710553693987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24.4</v>
      </c>
      <c r="W40" s="131">
        <f t="shared" si="12"/>
        <v>-1.1999999999999993</v>
      </c>
      <c r="X40" s="191">
        <f t="shared" si="13"/>
        <v>-4.9180327868852434</v>
      </c>
      <c r="Y40" s="133">
        <v>10988100</v>
      </c>
      <c r="Z40" s="134">
        <f>IF(D40 = D58,1,_xll.BDP(K40,$Z$3)*L40)</f>
        <v>0.71250000000000002</v>
      </c>
      <c r="AA40" s="301">
        <f>W40*Y40*R40/Z40 / AB58</f>
        <v>-1.0236887067628115E-3</v>
      </c>
      <c r="AB40" s="136"/>
    </row>
    <row r="41" spans="1:28" s="118" customFormat="1" ht="12" customHeight="1" x14ac:dyDescent="0.2">
      <c r="A41" s="121"/>
      <c r="B41" s="121">
        <v>6343</v>
      </c>
      <c r="C41" s="121" t="s">
        <v>91</v>
      </c>
      <c r="D41" s="121" t="str">
        <f>_xll.BDP(C41,$D$3)</f>
        <v>GBp</v>
      </c>
      <c r="E41" s="121" t="s">
        <v>495</v>
      </c>
      <c r="F41" s="122">
        <f>_xll.BDP(C41,$F$3)</f>
        <v>5882</v>
      </c>
      <c r="G41" s="122">
        <f>_xll.BDP(C41,$G$3)</f>
        <v>5940</v>
      </c>
      <c r="H41" s="123">
        <f t="shared" si="7"/>
        <v>58</v>
      </c>
      <c r="I41" s="124">
        <f t="shared" si="8"/>
        <v>0.98605916354981304</v>
      </c>
      <c r="J41" s="125">
        <v>162586</v>
      </c>
      <c r="K41" s="121" t="str">
        <f>CONCATENATE(D58,D41, " Curncy")</f>
        <v>USDGBp Curncy</v>
      </c>
      <c r="L41" s="121">
        <f>IF(D41 = D58,1,_xll.BDP(K41,$L$3))</f>
        <v>1</v>
      </c>
      <c r="M41" s="264">
        <f>IF(D41 = D58,1,_xll.BDP(K41,$M$3)*L41)</f>
        <v>0.71030000000000004</v>
      </c>
      <c r="N41" s="127">
        <f t="shared" si="9"/>
        <v>132760.63635083768</v>
      </c>
      <c r="O41" s="276">
        <f>N41 / U58</f>
        <v>7.3347702223222459E-4</v>
      </c>
      <c r="P41" s="129">
        <f t="shared" si="10"/>
        <v>13596520.343516823</v>
      </c>
      <c r="Q41" s="286">
        <f>P41 / U58*100</f>
        <v>7.5118164001024361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5916</v>
      </c>
      <c r="W41" s="131">
        <f t="shared" si="12"/>
        <v>-34</v>
      </c>
      <c r="X41" s="191">
        <f t="shared" si="13"/>
        <v>-0.57471264367816088</v>
      </c>
      <c r="Y41" s="133">
        <v>162586</v>
      </c>
      <c r="Z41" s="134">
        <f>IF(D41 = D58,1,_xll.BDP(K41,$Z$3)*L41)</f>
        <v>0.71250000000000002</v>
      </c>
      <c r="AA41" s="301">
        <f>W41*Y41*R41/Z41 / AB58</f>
        <v>-4.2916680853553017E-4</v>
      </c>
      <c r="AB41" s="136"/>
    </row>
    <row r="42" spans="1:28" s="118" customFormat="1" ht="12" customHeight="1" x14ac:dyDescent="0.2">
      <c r="A42" s="121"/>
      <c r="B42" s="121">
        <v>679</v>
      </c>
      <c r="C42" s="121" t="s">
        <v>0</v>
      </c>
      <c r="D42" s="121" t="str">
        <f>_xll.BDP(C42,$D$3)</f>
        <v>GBp</v>
      </c>
      <c r="E42" s="121" t="s">
        <v>376</v>
      </c>
      <c r="F42" s="122">
        <f>_xll.BDP(C42,$F$3)</f>
        <v>1297.5</v>
      </c>
      <c r="G42" s="122">
        <f>_xll.BDP(C42,$G$3)</f>
        <v>1311</v>
      </c>
      <c r="H42" s="123">
        <f t="shared" si="7"/>
        <v>13.5</v>
      </c>
      <c r="I42" s="124">
        <f t="shared" si="8"/>
        <v>1.0404624277456647</v>
      </c>
      <c r="J42" s="125">
        <v>970000</v>
      </c>
      <c r="K42" s="121" t="str">
        <f>CONCATENATE(D58,D42, " Curncy")</f>
        <v>USDGBp Curncy</v>
      </c>
      <c r="L42" s="121">
        <f>IF(D42 = D58,1,_xll.BDP(K42,$L$3))</f>
        <v>1</v>
      </c>
      <c r="M42" s="264">
        <f>IF(D42 = D58,1,_xll.BDP(K42,$M$3)*L42)</f>
        <v>0.71030000000000004</v>
      </c>
      <c r="N42" s="127">
        <f t="shared" si="9"/>
        <v>184358.72166690129</v>
      </c>
      <c r="O42" s="276">
        <f>N42 / U58</f>
        <v>1.0185465353859389E-3</v>
      </c>
      <c r="P42" s="129">
        <f t="shared" si="10"/>
        <v>17903280.304096859</v>
      </c>
      <c r="Q42" s="286">
        <f>P42 / U58*100</f>
        <v>9.8912185769701182</v>
      </c>
      <c r="R42" s="121">
        <f t="shared" si="11"/>
        <v>0.01</v>
      </c>
      <c r="S42" s="121">
        <v>0</v>
      </c>
      <c r="T42" s="121">
        <v>1</v>
      </c>
      <c r="U42" s="121"/>
      <c r="V42" s="131">
        <f>_xll.BDH(C42,$V$3,$D$1,$D$1)</f>
        <v>1316</v>
      </c>
      <c r="W42" s="131">
        <f t="shared" si="12"/>
        <v>-18.5</v>
      </c>
      <c r="X42" s="191">
        <f t="shared" si="13"/>
        <v>-1.405775075987842</v>
      </c>
      <c r="Y42" s="133">
        <v>970000</v>
      </c>
      <c r="Z42" s="134">
        <f>IF(D42 = D58,1,_xll.BDP(K42,$Z$3)*L42)</f>
        <v>0.71250000000000002</v>
      </c>
      <c r="AA42" s="301">
        <f>W42*Y42*R42/Z42 / AB58</f>
        <v>-1.3931809444504102E-3</v>
      </c>
      <c r="AB42" s="136"/>
    </row>
    <row r="43" spans="1:28" s="118" customFormat="1" ht="12" customHeight="1" x14ac:dyDescent="0.2">
      <c r="A43" s="121"/>
      <c r="B43" s="121">
        <v>1177</v>
      </c>
      <c r="C43" s="121" t="s">
        <v>82</v>
      </c>
      <c r="D43" s="121" t="str">
        <f>_xll.BDP(C43,$D$3)</f>
        <v>GBp</v>
      </c>
      <c r="E43" s="121" t="s">
        <v>375</v>
      </c>
      <c r="F43" s="122">
        <f>_xll.BDP(C43,$F$3)</f>
        <v>18.25</v>
      </c>
      <c r="G43" s="122">
        <f>_xll.BDP(C43,$G$3)</f>
        <v>18.25</v>
      </c>
      <c r="H43" s="123">
        <f t="shared" si="7"/>
        <v>0</v>
      </c>
      <c r="I43" s="124">
        <f t="shared" si="8"/>
        <v>0</v>
      </c>
      <c r="J43" s="125">
        <v>227200</v>
      </c>
      <c r="K43" s="121" t="str">
        <f>CONCATENATE(D58,D43, " Curncy")</f>
        <v>USDGBp Curncy</v>
      </c>
      <c r="L43" s="121">
        <f>IF(D43 = D58,1,_xll.BDP(K43,$L$3))</f>
        <v>1</v>
      </c>
      <c r="M43" s="264">
        <f>IF(D43 = D58,1,_xll.BDP(K43,$M$3)*L43)</f>
        <v>0.71030000000000004</v>
      </c>
      <c r="N43" s="127">
        <f t="shared" si="9"/>
        <v>0</v>
      </c>
      <c r="O43" s="276">
        <f>N43 / U58</f>
        <v>0</v>
      </c>
      <c r="P43" s="129">
        <f t="shared" si="10"/>
        <v>58375.334365760944</v>
      </c>
      <c r="Q43" s="286">
        <f>P43 / U58*100</f>
        <v>3.2251251273953854E-2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18.25</v>
      </c>
      <c r="W43" s="131">
        <f t="shared" si="12"/>
        <v>0</v>
      </c>
      <c r="X43" s="191">
        <f t="shared" si="13"/>
        <v>0</v>
      </c>
      <c r="Y43" s="133">
        <v>227200</v>
      </c>
      <c r="Z43" s="134">
        <f>IF(D43 = D58,1,_xll.BDP(K43,$Z$3)*L43)</f>
        <v>0.71250000000000002</v>
      </c>
      <c r="AA43" s="301">
        <f>W43*Y43*R43/Z43 / AB58</f>
        <v>0</v>
      </c>
      <c r="AB43" s="136"/>
    </row>
    <row r="44" spans="1:28" s="118" customFormat="1" ht="12" customHeight="1" x14ac:dyDescent="0.2">
      <c r="A44" s="121"/>
      <c r="B44" s="121">
        <v>19477</v>
      </c>
      <c r="C44" s="121" t="s">
        <v>76</v>
      </c>
      <c r="D44" s="121" t="str">
        <f>_xll.BDP(C44,$D$3)</f>
        <v>GBp</v>
      </c>
      <c r="E44" s="121" t="s">
        <v>373</v>
      </c>
      <c r="F44" s="122">
        <f>_xll.BDP(C44,$F$3)</f>
        <v>57</v>
      </c>
      <c r="G44" s="122">
        <f>_xll.BDP(C44,$G$3)</f>
        <v>53</v>
      </c>
      <c r="H44" s="123">
        <f t="shared" si="7"/>
        <v>-4</v>
      </c>
      <c r="I44" s="124">
        <f t="shared" si="8"/>
        <v>-7.0175438596491224</v>
      </c>
      <c r="J44" s="125">
        <v>984721</v>
      </c>
      <c r="K44" s="121" t="str">
        <f>CONCATENATE(D58,D44, " Curncy")</f>
        <v>USDGBp Curncy</v>
      </c>
      <c r="L44" s="121">
        <f>IF(D44 = D58,1,_xll.BDP(K44,$L$3))</f>
        <v>1</v>
      </c>
      <c r="M44" s="264">
        <f>IF(D44 = D58,1,_xll.BDP(K44,$M$3)*L44)</f>
        <v>0.71030000000000004</v>
      </c>
      <c r="N44" s="127">
        <f t="shared" si="9"/>
        <v>-55453.808250035196</v>
      </c>
      <c r="O44" s="276">
        <f>N44 / U58</f>
        <v>-3.0637164196159673E-4</v>
      </c>
      <c r="P44" s="129">
        <f t="shared" si="10"/>
        <v>734762.95931296633</v>
      </c>
      <c r="Q44" s="286">
        <f>P44 / U58*100</f>
        <v>0.40594242559911559</v>
      </c>
      <c r="R44" s="121">
        <f t="shared" si="11"/>
        <v>0.01</v>
      </c>
      <c r="S44" s="121">
        <v>0</v>
      </c>
      <c r="T44" s="121">
        <v>1</v>
      </c>
      <c r="U44" s="121"/>
      <c r="V44" s="131">
        <f>_xll.BDH(C44,$V$3,$D$1,$D$1)</f>
        <v>60</v>
      </c>
      <c r="W44" s="131">
        <f t="shared" si="12"/>
        <v>-3</v>
      </c>
      <c r="X44" s="191">
        <f t="shared" si="13"/>
        <v>-5</v>
      </c>
      <c r="Y44" s="133">
        <v>984721</v>
      </c>
      <c r="Z44" s="134">
        <f>IF(D44 = D58,1,_xll.BDP(K44,$Z$3)*L44)</f>
        <v>0.71250000000000002</v>
      </c>
      <c r="AA44" s="301">
        <f>W44*Y44*R44/Z44 / AB58</f>
        <v>-2.2934988010033197E-4</v>
      </c>
      <c r="AB44" s="136"/>
    </row>
    <row r="45" spans="1:28" s="118" customFormat="1" ht="12" customHeight="1" x14ac:dyDescent="0.2">
      <c r="A45" s="121"/>
      <c r="B45" s="121">
        <v>3419</v>
      </c>
      <c r="C45" s="121" t="s">
        <v>4</v>
      </c>
      <c r="D45" s="121" t="str">
        <f>_xll.BDP(C45,$D$3)</f>
        <v>GBp</v>
      </c>
      <c r="E45" s="121" t="s">
        <v>501</v>
      </c>
      <c r="F45" s="122">
        <f>_xll.BDP(C45,$F$3)</f>
        <v>194.22</v>
      </c>
      <c r="G45" s="122">
        <f>_xll.BDP(C45,$G$3)</f>
        <v>192.2</v>
      </c>
      <c r="H45" s="123">
        <f t="shared" si="7"/>
        <v>-2.0200000000000102</v>
      </c>
      <c r="I45" s="124">
        <f t="shared" si="8"/>
        <v>-1.0400576665636958</v>
      </c>
      <c r="J45" s="125">
        <v>1506800</v>
      </c>
      <c r="K45" s="121" t="str">
        <f>CONCATENATE(D58,D45, " Curncy")</f>
        <v>USDGBp Curncy</v>
      </c>
      <c r="L45" s="121">
        <f>IF(D45 = D58,1,_xll.BDP(K45,$L$3))</f>
        <v>1</v>
      </c>
      <c r="M45" s="264">
        <f>IF(D45 = D58,1,_xll.BDP(K45,$M$3)*L45)</f>
        <v>0.71030000000000004</v>
      </c>
      <c r="N45" s="127">
        <f t="shared" si="9"/>
        <v>-42851.414895114955</v>
      </c>
      <c r="O45" s="276">
        <f>N45 / U58</f>
        <v>-2.367458386734992E-4</v>
      </c>
      <c r="P45" s="129">
        <f t="shared" si="10"/>
        <v>4077248.4865549766</v>
      </c>
      <c r="Q45" s="286">
        <f>P45 / U58*100</f>
        <v>2.2526014947052633</v>
      </c>
      <c r="R45" s="121">
        <f t="shared" si="11"/>
        <v>0.01</v>
      </c>
      <c r="S45" s="121">
        <v>0</v>
      </c>
      <c r="T45" s="121">
        <v>1</v>
      </c>
      <c r="U45" s="121"/>
      <c r="V45" s="131">
        <f>_xll.BDH(C45,$V$3,$D$1,$D$1)</f>
        <v>193.84</v>
      </c>
      <c r="W45" s="131">
        <f t="shared" si="12"/>
        <v>0.37999999999999545</v>
      </c>
      <c r="X45" s="191">
        <f t="shared" si="13"/>
        <v>0.19603796945934557</v>
      </c>
      <c r="Y45" s="133">
        <v>1506800</v>
      </c>
      <c r="Z45" s="134">
        <f>IF(D45 = D58,1,_xll.BDP(K45,$Z$3)*L45)</f>
        <v>0.71250000000000002</v>
      </c>
      <c r="AA45" s="301">
        <f>W45*Y45*R45/Z45 / AB58</f>
        <v>4.4453224736538538E-5</v>
      </c>
      <c r="AB45" s="136"/>
    </row>
    <row r="46" spans="1:28" s="118" customFormat="1" ht="12" customHeight="1" x14ac:dyDescent="0.2">
      <c r="A46" s="103" t="s">
        <v>1535</v>
      </c>
      <c r="B46" s="103"/>
      <c r="C46" s="103"/>
      <c r="D46" s="103"/>
      <c r="E46" s="103" t="s">
        <v>20</v>
      </c>
      <c r="F46" s="137"/>
      <c r="G46" s="137"/>
      <c r="H46" s="138"/>
      <c r="I46" s="139"/>
      <c r="J46" s="140"/>
      <c r="K46" s="103"/>
      <c r="L46" s="103"/>
      <c r="M46" s="265"/>
      <c r="N46" s="172">
        <f xml:space="preserve"> SUM(N30:N45)</f>
        <v>97469.659679009084</v>
      </c>
      <c r="O46" s="277">
        <f xml:space="preserve"> SUM(O30:O45)</f>
        <v>5.3850115293528297E-4</v>
      </c>
      <c r="P46" s="142">
        <f xml:space="preserve"> SUM(P30:P45)</f>
        <v>58593438.494171485</v>
      </c>
      <c r="Q46" s="287">
        <f xml:space="preserve"> SUM(Q30:Q45)</f>
        <v>32.371749616715903</v>
      </c>
      <c r="R46" s="103"/>
      <c r="S46" s="103"/>
      <c r="T46" s="103"/>
      <c r="U46" s="103"/>
      <c r="V46" s="145"/>
      <c r="W46" s="145"/>
      <c r="X46" s="192"/>
      <c r="Y46" s="146"/>
      <c r="Z46" s="147"/>
      <c r="AA46" s="302">
        <f xml:space="preserve"> SUM(AA30:AA45)</f>
        <v>-3.3489441687562906E-3</v>
      </c>
      <c r="AB46" s="185"/>
    </row>
    <row r="47" spans="1:28" s="118" customFormat="1" ht="12" customHeight="1" x14ac:dyDescent="0.2">
      <c r="A47" s="121"/>
      <c r="B47" s="121"/>
      <c r="C47" s="121"/>
      <c r="D47" s="121"/>
      <c r="E47" s="121"/>
      <c r="F47" s="122"/>
      <c r="G47" s="122"/>
      <c r="H47" s="123"/>
      <c r="I47" s="124"/>
      <c r="J47" s="125"/>
      <c r="K47" s="121"/>
      <c r="L47" s="121"/>
      <c r="M47" s="264"/>
      <c r="N47" s="127"/>
      <c r="O47" s="276"/>
      <c r="P47" s="129"/>
      <c r="Q47" s="286"/>
      <c r="R47" s="121"/>
      <c r="S47" s="121"/>
      <c r="T47" s="121"/>
      <c r="U47" s="121"/>
      <c r="V47" s="131"/>
      <c r="W47" s="131"/>
      <c r="X47" s="132"/>
      <c r="Y47" s="133"/>
      <c r="Z47" s="134"/>
      <c r="AA47" s="301"/>
      <c r="AB47" s="136"/>
    </row>
    <row r="48" spans="1:28" s="118" customFormat="1" ht="12" customHeight="1" x14ac:dyDescent="0.2">
      <c r="A48" s="121"/>
      <c r="B48" s="121">
        <v>20127</v>
      </c>
      <c r="C48" s="121" t="s">
        <v>1006</v>
      </c>
      <c r="D48" s="121" t="str">
        <f>_xll.BDP(C48,$D$3)</f>
        <v>USD</v>
      </c>
      <c r="E48" s="121" t="s">
        <v>1080</v>
      </c>
      <c r="F48" s="122">
        <f>_xll.BDP(C48,$F$3)</f>
        <v>102.93</v>
      </c>
      <c r="G48" s="122">
        <f>_xll.BDP(C48,$G$3)</f>
        <v>102.93</v>
      </c>
      <c r="H48" s="123">
        <f t="shared" ref="H48:H55" si="14">IF(OR(OR(G48="#N/A N/A",G48="#N/A Real Time"),OR(F48="#N/A N/A",F48="#N/A Real Time")),0,  G48 - F48)</f>
        <v>0</v>
      </c>
      <c r="I48" s="124">
        <f t="shared" ref="I48:I55" si="15">IF(OR(F48=0,F48="#N/A N/A"),0,H48 / F48*100)</f>
        <v>0</v>
      </c>
      <c r="J48" s="125">
        <v>5831</v>
      </c>
      <c r="K48" s="121" t="str">
        <f>CONCATENATE(D58,D48, " Curncy")</f>
        <v>USDUSD Curncy</v>
      </c>
      <c r="L48" s="121">
        <f>IF(D48 = D58,1,_xll.BDP(K48,$L$3))</f>
        <v>1</v>
      </c>
      <c r="M48" s="264">
        <f>IF(D48 = D58,1,_xll.BDP(K48,$M$3)*L48)</f>
        <v>1</v>
      </c>
      <c r="N48" s="127">
        <f t="shared" ref="N48:N55" si="16">H48*J48*R48/M48</f>
        <v>0</v>
      </c>
      <c r="O48" s="276">
        <f>N48 / U58</f>
        <v>0</v>
      </c>
      <c r="P48" s="129">
        <f t="shared" ref="P48:P55" si="17">IF(J48=0,0,G48*J48*R48/M48)</f>
        <v>600184.83000000007</v>
      </c>
      <c r="Q48" s="286">
        <f>P48 / U58*100</f>
        <v>0.33159059341506109</v>
      </c>
      <c r="R48" s="121">
        <f t="shared" ref="R48:R55" si="18">IF(EXACT(D48,UPPER(D48)),1,0.01)/T48</f>
        <v>1</v>
      </c>
      <c r="S48" s="121">
        <v>0</v>
      </c>
      <c r="T48" s="121">
        <v>1</v>
      </c>
      <c r="U48" s="121"/>
      <c r="V48" s="131">
        <f>_xll.BDH(C48,$V$3,$D$1,$D$1)</f>
        <v>106.33</v>
      </c>
      <c r="W48" s="131">
        <f t="shared" ref="W48:W55" si="19">IF(OR(OR(F48="#N/A N/A",F48="#N/A Real Time"),OR(V48="#N/A N/A",V48="#N/A Real Time")),0,  F48 - V48)</f>
        <v>-3.3999999999999915</v>
      </c>
      <c r="X48" s="191">
        <f t="shared" ref="X48:X55" si="20">IF(OR(V48=0,V48="#N/A N/A"),0,W48 / V48*100)</f>
        <v>-3.1975924010156973</v>
      </c>
      <c r="Y48" s="133">
        <v>5831</v>
      </c>
      <c r="Z48" s="134">
        <f>IF(D48 = D58,1,_xll.BDP(K48,$Z$3)*L48)</f>
        <v>1</v>
      </c>
      <c r="AA48" s="301">
        <f>W48*Y48*R48/Z48 / AB58</f>
        <v>-1.0966571895222237E-4</v>
      </c>
      <c r="AB48" s="136"/>
    </row>
    <row r="49" spans="1:28" s="118" customFormat="1" ht="12" customHeight="1" x14ac:dyDescent="0.2">
      <c r="A49" s="121"/>
      <c r="B49" s="121">
        <v>24143</v>
      </c>
      <c r="C49" s="121" t="s">
        <v>55</v>
      </c>
      <c r="D49" s="121" t="str">
        <f>_xll.BDP(C49,$D$3)</f>
        <v>USD</v>
      </c>
      <c r="E49" s="121" t="s">
        <v>359</v>
      </c>
      <c r="F49" s="122">
        <f>_xll.BDP(C49,$F$3)</f>
        <v>3.97</v>
      </c>
      <c r="G49" s="122">
        <f>_xll.BDP(C49,$G$3)</f>
        <v>3.97</v>
      </c>
      <c r="H49" s="123">
        <f t="shared" si="14"/>
        <v>0</v>
      </c>
      <c r="I49" s="124">
        <f t="shared" si="15"/>
        <v>0</v>
      </c>
      <c r="J49" s="125">
        <v>584000</v>
      </c>
      <c r="K49" s="121" t="str">
        <f>CONCATENATE(D58,D49, " Curncy")</f>
        <v>USDUSD Curncy</v>
      </c>
      <c r="L49" s="121">
        <f>IF(D49 = D58,1,_xll.BDP(K49,$L$3))</f>
        <v>1</v>
      </c>
      <c r="M49" s="264">
        <f>IF(D49 = D58,1,_xll.BDP(K49,$M$3)*L49)</f>
        <v>1</v>
      </c>
      <c r="N49" s="127">
        <f t="shared" si="16"/>
        <v>0</v>
      </c>
      <c r="O49" s="276">
        <f>N49 / U58</f>
        <v>0</v>
      </c>
      <c r="P49" s="129">
        <f t="shared" si="17"/>
        <v>2318480</v>
      </c>
      <c r="Q49" s="286">
        <f>P49 / U58*100</f>
        <v>1.2809156789600142</v>
      </c>
      <c r="R49" s="121">
        <f t="shared" si="18"/>
        <v>1</v>
      </c>
      <c r="S49" s="121">
        <v>0</v>
      </c>
      <c r="T49" s="121">
        <v>1</v>
      </c>
      <c r="U49" s="121"/>
      <c r="V49" s="131">
        <f>_xll.BDH(C49,$V$3,$D$1,$D$1)</f>
        <v>3.96</v>
      </c>
      <c r="W49" s="131">
        <f t="shared" si="19"/>
        <v>1.0000000000000231E-2</v>
      </c>
      <c r="X49" s="191">
        <f t="shared" si="20"/>
        <v>0.25252525252525837</v>
      </c>
      <c r="Y49" s="133">
        <v>584000</v>
      </c>
      <c r="Z49" s="134">
        <f>IF(D49 = D58,1,_xll.BDP(K49,$Z$3)*L49)</f>
        <v>1</v>
      </c>
      <c r="AA49" s="301">
        <f>W49*Y49*R49/Z49 / AB58</f>
        <v>3.2304407410745556E-5</v>
      </c>
      <c r="AB49" s="136"/>
    </row>
    <row r="50" spans="1:28" s="118" customFormat="1" ht="12" customHeight="1" x14ac:dyDescent="0.2">
      <c r="A50" s="121"/>
      <c r="B50" s="121">
        <v>3300</v>
      </c>
      <c r="C50" s="121" t="s">
        <v>49</v>
      </c>
      <c r="D50" s="121" t="str">
        <f>_xll.BDP(C50,$D$3)</f>
        <v>USD</v>
      </c>
      <c r="E50" s="121" t="s">
        <v>325</v>
      </c>
      <c r="F50" s="122">
        <f>_xll.BDP(C50,$F$3)</f>
        <v>116.6</v>
      </c>
      <c r="G50" s="122">
        <f>_xll.BDP(C50,$G$3)</f>
        <v>116.6</v>
      </c>
      <c r="H50" s="123">
        <f t="shared" si="14"/>
        <v>0</v>
      </c>
      <c r="I50" s="124">
        <f t="shared" si="15"/>
        <v>0</v>
      </c>
      <c r="J50" s="125">
        <v>20505</v>
      </c>
      <c r="K50" s="121" t="str">
        <f>CONCATENATE(D58,D50, " Curncy")</f>
        <v>USDUSD Curncy</v>
      </c>
      <c r="L50" s="121">
        <f>IF(D50 = D58,1,_xll.BDP(K50,$L$3))</f>
        <v>1</v>
      </c>
      <c r="M50" s="264">
        <f>IF(D50 = D58,1,_xll.BDP(K50,$M$3)*L50)</f>
        <v>1</v>
      </c>
      <c r="N50" s="127">
        <f t="shared" si="16"/>
        <v>0</v>
      </c>
      <c r="O50" s="276">
        <f>N50 / U58</f>
        <v>0</v>
      </c>
      <c r="P50" s="129">
        <f t="shared" si="17"/>
        <v>2390883</v>
      </c>
      <c r="Q50" s="286">
        <f>P50 / U58*100</f>
        <v>1.3209169461280474</v>
      </c>
      <c r="R50" s="121">
        <f t="shared" si="18"/>
        <v>1</v>
      </c>
      <c r="S50" s="121">
        <v>0</v>
      </c>
      <c r="T50" s="121">
        <v>1</v>
      </c>
      <c r="U50" s="121"/>
      <c r="V50" s="131">
        <f>_xll.BDH(C50,$V$3,$D$1,$D$1)</f>
        <v>117.58</v>
      </c>
      <c r="W50" s="131">
        <f t="shared" si="19"/>
        <v>-0.98000000000000398</v>
      </c>
      <c r="X50" s="191">
        <f t="shared" si="20"/>
        <v>-0.83347508079605714</v>
      </c>
      <c r="Y50" s="133">
        <v>20505</v>
      </c>
      <c r="Z50" s="134">
        <f>IF(D50 = D58,1,_xll.BDP(K50,$Z$3)*L50)</f>
        <v>1</v>
      </c>
      <c r="AA50" s="301">
        <f>W50*Y50*R50/Z50 / AB58</f>
        <v>-1.1115647884900318E-4</v>
      </c>
      <c r="AB50" s="136"/>
    </row>
    <row r="51" spans="1:28" s="118" customFormat="1" ht="12" customHeight="1" x14ac:dyDescent="0.2">
      <c r="A51" s="121"/>
      <c r="B51" s="121">
        <v>26363</v>
      </c>
      <c r="C51" s="121" t="s">
        <v>42</v>
      </c>
      <c r="D51" s="121" t="str">
        <f>_xll.BDP(C51,$D$3)</f>
        <v>USD</v>
      </c>
      <c r="E51" s="121" t="s">
        <v>319</v>
      </c>
      <c r="F51" s="122">
        <f>_xll.BDP(C51,$F$3)</f>
        <v>11.28</v>
      </c>
      <c r="G51" s="122">
        <f>_xll.BDP(C51,$G$3)</f>
        <v>11.28</v>
      </c>
      <c r="H51" s="123">
        <f t="shared" si="14"/>
        <v>0</v>
      </c>
      <c r="I51" s="124">
        <f t="shared" si="15"/>
        <v>0</v>
      </c>
      <c r="J51" s="125">
        <v>410000</v>
      </c>
      <c r="K51" s="121" t="str">
        <f>CONCATENATE(D58,D51, " Curncy")</f>
        <v>USDUSD Curncy</v>
      </c>
      <c r="L51" s="121">
        <f>IF(D51 = D58,1,_xll.BDP(K51,$L$3))</f>
        <v>1</v>
      </c>
      <c r="M51" s="264">
        <f>IF(D51 = D58,1,_xll.BDP(K51,$M$3)*L51)</f>
        <v>1</v>
      </c>
      <c r="N51" s="127">
        <f t="shared" si="16"/>
        <v>0</v>
      </c>
      <c r="O51" s="276">
        <f>N51 / U58</f>
        <v>0</v>
      </c>
      <c r="P51" s="129">
        <f t="shared" si="17"/>
        <v>4624800</v>
      </c>
      <c r="Q51" s="286">
        <f>P51 / U58*100</f>
        <v>2.5551131914246721</v>
      </c>
      <c r="R51" s="121">
        <f t="shared" si="18"/>
        <v>1</v>
      </c>
      <c r="S51" s="121">
        <v>0</v>
      </c>
      <c r="T51" s="121">
        <v>1</v>
      </c>
      <c r="U51" s="121"/>
      <c r="V51" s="131">
        <f>_xll.BDH(C51,$V$3,$D$1,$D$1)</f>
        <v>11.24</v>
      </c>
      <c r="W51" s="131">
        <f t="shared" si="19"/>
        <v>3.9999999999999147E-2</v>
      </c>
      <c r="X51" s="191">
        <f t="shared" si="20"/>
        <v>0.35587188612098886</v>
      </c>
      <c r="Y51" s="133">
        <v>410000</v>
      </c>
      <c r="Z51" s="134">
        <f>IF(D51 = D58,1,_xll.BDP(K51,$Z$3)*L51)</f>
        <v>1</v>
      </c>
      <c r="AA51" s="301">
        <f>W51*Y51*R51/Z51 / AB58</f>
        <v>9.0717856427432138E-5</v>
      </c>
      <c r="AB51" s="136"/>
    </row>
    <row r="52" spans="1:28" s="118" customFormat="1" ht="12" customHeight="1" x14ac:dyDescent="0.2">
      <c r="A52" s="121"/>
      <c r="B52" s="121">
        <v>24161</v>
      </c>
      <c r="C52" s="121" t="s">
        <v>1449</v>
      </c>
      <c r="D52" s="121" t="str">
        <f>_xll.BDP(C52,$D$3)</f>
        <v>USD</v>
      </c>
      <c r="E52" s="121" t="s">
        <v>1450</v>
      </c>
      <c r="F52" s="122" t="str">
        <f>_xll.BDP(C52,$F$3)</f>
        <v>#N/A N/A</v>
      </c>
      <c r="G52" s="122">
        <f>_xll.BDP(C52,$G$3)</f>
        <v>10.38</v>
      </c>
      <c r="H52" s="123">
        <f t="shared" si="14"/>
        <v>0</v>
      </c>
      <c r="I52" s="124">
        <f t="shared" si="15"/>
        <v>0</v>
      </c>
      <c r="J52" s="125">
        <v>1148100</v>
      </c>
      <c r="K52" s="121" t="str">
        <f>CONCATENATE(D58,D52, " Curncy")</f>
        <v>USDUSD Curncy</v>
      </c>
      <c r="L52" s="121">
        <f>IF(D52 = D58,1,_xll.BDP(K52,$L$3))</f>
        <v>1</v>
      </c>
      <c r="M52" s="264">
        <f>IF(D52 = D58,1,_xll.BDP(K52,$M$3)*L52)</f>
        <v>1</v>
      </c>
      <c r="N52" s="127">
        <f t="shared" si="16"/>
        <v>0</v>
      </c>
      <c r="O52" s="276">
        <f>N52 / U58</f>
        <v>0</v>
      </c>
      <c r="P52" s="129">
        <f t="shared" si="17"/>
        <v>11917278</v>
      </c>
      <c r="Q52" s="286">
        <f>P52 / U58*100</f>
        <v>6.5840672512703327</v>
      </c>
      <c r="R52" s="121">
        <f t="shared" si="18"/>
        <v>1</v>
      </c>
      <c r="S52" s="121">
        <v>0</v>
      </c>
      <c r="T52" s="121">
        <v>1</v>
      </c>
      <c r="U52" s="121"/>
      <c r="V52" s="131">
        <f>_xll.BDH(C52,$V$3,$D$1,$D$1)</f>
        <v>10.38</v>
      </c>
      <c r="W52" s="131">
        <f t="shared" si="19"/>
        <v>0</v>
      </c>
      <c r="X52" s="191">
        <f t="shared" si="20"/>
        <v>0</v>
      </c>
      <c r="Y52" s="133">
        <v>1148100</v>
      </c>
      <c r="Z52" s="134">
        <f>IF(D52 = D58,1,_xll.BDP(K52,$Z$3)*L52)</f>
        <v>1</v>
      </c>
      <c r="AA52" s="301">
        <f>W52*Y52*R52/Z52 / AB58</f>
        <v>0</v>
      </c>
      <c r="AB52" s="136"/>
    </row>
    <row r="53" spans="1:28" s="118" customFormat="1" ht="12" customHeight="1" x14ac:dyDescent="0.2">
      <c r="A53" s="121"/>
      <c r="B53" s="121">
        <v>11312</v>
      </c>
      <c r="C53" s="121" t="s">
        <v>1465</v>
      </c>
      <c r="D53" s="121" t="str">
        <f>_xll.BDP(C53,$D$3)</f>
        <v>USD</v>
      </c>
      <c r="E53" s="121" t="s">
        <v>1466</v>
      </c>
      <c r="F53" s="122">
        <f>_xll.BDP(C53,$F$3)</f>
        <v>127.26</v>
      </c>
      <c r="G53" s="122">
        <f>_xll.BDP(C53,$G$3)</f>
        <v>127.26</v>
      </c>
      <c r="H53" s="123">
        <f t="shared" si="14"/>
        <v>0</v>
      </c>
      <c r="I53" s="124">
        <f t="shared" si="15"/>
        <v>0</v>
      </c>
      <c r="J53" s="125">
        <v>83400</v>
      </c>
      <c r="K53" s="121" t="str">
        <f>CONCATENATE(D58,D53, " Curncy")</f>
        <v>USDUSD Curncy</v>
      </c>
      <c r="L53" s="121">
        <f>IF(D53 = D58,1,_xll.BDP(K53,$L$3))</f>
        <v>1</v>
      </c>
      <c r="M53" s="264">
        <f>IF(D53 = D58,1,_xll.BDP(K53,$M$3)*L53)</f>
        <v>1</v>
      </c>
      <c r="N53" s="127">
        <f t="shared" si="16"/>
        <v>0</v>
      </c>
      <c r="O53" s="276">
        <f>N53 / U58</f>
        <v>0</v>
      </c>
      <c r="P53" s="129">
        <f t="shared" si="17"/>
        <v>10613484</v>
      </c>
      <c r="Q53" s="286">
        <f>P53 / U58*100</f>
        <v>5.8637461026151829</v>
      </c>
      <c r="R53" s="121">
        <f t="shared" si="18"/>
        <v>1</v>
      </c>
      <c r="S53" s="121">
        <v>0</v>
      </c>
      <c r="T53" s="121">
        <v>1</v>
      </c>
      <c r="U53" s="121"/>
      <c r="V53" s="131">
        <f>_xll.BDH(C53,$V$3,$D$1,$D$1)</f>
        <v>127.49</v>
      </c>
      <c r="W53" s="131">
        <f t="shared" si="19"/>
        <v>-0.22999999999998977</v>
      </c>
      <c r="X53" s="191">
        <f t="shared" si="20"/>
        <v>-0.18040630637696273</v>
      </c>
      <c r="Y53" s="133">
        <v>83400</v>
      </c>
      <c r="Z53" s="134">
        <f>IF(D53 = D58,1,_xll.BDP(K53,$Z$3)*L53)</f>
        <v>1</v>
      </c>
      <c r="AA53" s="301">
        <f>W53*Y53*R53/Z53 / AB58</f>
        <v>-1.0610670256042455E-4</v>
      </c>
      <c r="AB53" s="136"/>
    </row>
    <row r="54" spans="1:28" s="118" customFormat="1" ht="12" customHeight="1" x14ac:dyDescent="0.2">
      <c r="A54" s="121"/>
      <c r="B54" s="121">
        <v>19902</v>
      </c>
      <c r="C54" s="121" t="s">
        <v>35</v>
      </c>
      <c r="D54" s="121" t="str">
        <f>_xll.BDP(C54,$D$3)</f>
        <v>USD</v>
      </c>
      <c r="E54" s="121" t="s">
        <v>309</v>
      </c>
      <c r="F54" s="122">
        <f>_xll.BDP(C54,$F$3)</f>
        <v>9.6300000000000008</v>
      </c>
      <c r="G54" s="122">
        <f>_xll.BDP(C54,$G$3)</f>
        <v>9.6300000000000008</v>
      </c>
      <c r="H54" s="123">
        <f t="shared" si="14"/>
        <v>0</v>
      </c>
      <c r="I54" s="124">
        <f t="shared" si="15"/>
        <v>0</v>
      </c>
      <c r="J54" s="125">
        <v>370000</v>
      </c>
      <c r="K54" s="121" t="str">
        <f>CONCATENATE(D58,D54, " Curncy")</f>
        <v>USDUSD Curncy</v>
      </c>
      <c r="L54" s="121">
        <f>IF(D54 = D58,1,_xll.BDP(K54,$L$3))</f>
        <v>1</v>
      </c>
      <c r="M54" s="264">
        <f>IF(D54 = D58,1,_xll.BDP(K54,$M$3)*L54)</f>
        <v>1</v>
      </c>
      <c r="N54" s="127">
        <f t="shared" si="16"/>
        <v>0</v>
      </c>
      <c r="O54" s="276">
        <f>N54 / U58</f>
        <v>0</v>
      </c>
      <c r="P54" s="129">
        <f t="shared" si="17"/>
        <v>3563100.0000000005</v>
      </c>
      <c r="Q54" s="286">
        <f>P54 / U58*100</f>
        <v>1.9685443289148181</v>
      </c>
      <c r="R54" s="121">
        <f t="shared" si="18"/>
        <v>1</v>
      </c>
      <c r="S54" s="121">
        <v>0</v>
      </c>
      <c r="T54" s="121">
        <v>1</v>
      </c>
      <c r="U54" s="121"/>
      <c r="V54" s="131">
        <f>_xll.BDH(C54,$V$3,$D$1,$D$1)</f>
        <v>9.85</v>
      </c>
      <c r="W54" s="131">
        <f t="shared" si="19"/>
        <v>-0.21999999999999886</v>
      </c>
      <c r="X54" s="191">
        <f t="shared" si="20"/>
        <v>-2.2335025380710545</v>
      </c>
      <c r="Y54" s="133">
        <v>370000</v>
      </c>
      <c r="Z54" s="134">
        <f>IF(D54 = D58,1,_xll.BDP(K54,$Z$3)*L54)</f>
        <v>1</v>
      </c>
      <c r="AA54" s="301">
        <f>W54*Y54*R54/Z54 / AB58</f>
        <v>-4.5027033617031062E-4</v>
      </c>
      <c r="AB54" s="136"/>
    </row>
    <row r="55" spans="1:28" s="118" customFormat="1" ht="12" customHeight="1" x14ac:dyDescent="0.2">
      <c r="A55" s="121"/>
      <c r="B55" s="121">
        <v>25072</v>
      </c>
      <c r="C55" s="121" t="s">
        <v>30</v>
      </c>
      <c r="D55" s="121" t="str">
        <f>_xll.BDP(C55,$D$3)</f>
        <v>USD</v>
      </c>
      <c r="E55" s="121" t="s">
        <v>307</v>
      </c>
      <c r="F55" s="122">
        <f>_xll.BDP(C55,$F$3)</f>
        <v>64.89</v>
      </c>
      <c r="G55" s="122">
        <f>_xll.BDP(C55,$G$3)</f>
        <v>64.89</v>
      </c>
      <c r="H55" s="123">
        <f t="shared" si="14"/>
        <v>0</v>
      </c>
      <c r="I55" s="124">
        <f t="shared" si="15"/>
        <v>0</v>
      </c>
      <c r="J55" s="125">
        <v>42700</v>
      </c>
      <c r="K55" s="121" t="str">
        <f>CONCATENATE(D58,D55, " Curncy")</f>
        <v>USDUSD Curncy</v>
      </c>
      <c r="L55" s="121">
        <f>IF(D55 = D58,1,_xll.BDP(K55,$L$3))</f>
        <v>1</v>
      </c>
      <c r="M55" s="264">
        <f>IF(D55 = D58,1,_xll.BDP(K55,$M$3)*L55)</f>
        <v>1</v>
      </c>
      <c r="N55" s="127">
        <f t="shared" si="16"/>
        <v>0</v>
      </c>
      <c r="O55" s="276">
        <f>N55 / U58</f>
        <v>0</v>
      </c>
      <c r="P55" s="129">
        <f t="shared" si="17"/>
        <v>2770803</v>
      </c>
      <c r="Q55" s="286">
        <f>P55 / U58*100</f>
        <v>1.530815450644148</v>
      </c>
      <c r="R55" s="121">
        <f t="shared" si="18"/>
        <v>1</v>
      </c>
      <c r="S55" s="121">
        <v>0</v>
      </c>
      <c r="T55" s="121">
        <v>1</v>
      </c>
      <c r="U55" s="121"/>
      <c r="V55" s="131">
        <f>_xll.BDH(C55,$V$3,$D$1,$D$1)</f>
        <v>68.3</v>
      </c>
      <c r="W55" s="131">
        <f t="shared" si="19"/>
        <v>-3.4099999999999966</v>
      </c>
      <c r="X55" s="191">
        <f t="shared" si="20"/>
        <v>-4.992679355783304</v>
      </c>
      <c r="Y55" s="133">
        <v>42700</v>
      </c>
      <c r="Z55" s="134">
        <f>IF(D55 = D58,1,_xll.BDP(K55,$Z$3)*L55)</f>
        <v>1</v>
      </c>
      <c r="AA55" s="301">
        <f>W55*Y55*R55/Z55 / AB58</f>
        <v>-8.0543627566032798E-4</v>
      </c>
      <c r="AB55" s="136"/>
    </row>
    <row r="56" spans="1:28" s="118" customFormat="1" ht="12" customHeight="1" x14ac:dyDescent="0.2">
      <c r="A56" s="103" t="s">
        <v>1536</v>
      </c>
      <c r="B56" s="103"/>
      <c r="C56" s="103"/>
      <c r="D56" s="103"/>
      <c r="E56" s="103" t="s">
        <v>27</v>
      </c>
      <c r="F56" s="137"/>
      <c r="G56" s="137"/>
      <c r="H56" s="138"/>
      <c r="I56" s="139"/>
      <c r="J56" s="140"/>
      <c r="K56" s="103"/>
      <c r="L56" s="103"/>
      <c r="M56" s="265"/>
      <c r="N56" s="172">
        <f xml:space="preserve"> SUM(N47:N55)</f>
        <v>0</v>
      </c>
      <c r="O56" s="277">
        <f xml:space="preserve"> SUM(O47:O55)</f>
        <v>0</v>
      </c>
      <c r="P56" s="142">
        <f xml:space="preserve"> SUM(P47:P55)</f>
        <v>38799012.829999998</v>
      </c>
      <c r="Q56" s="287">
        <f xml:space="preserve"> SUM(Q47:Q55)</f>
        <v>21.435709543372276</v>
      </c>
      <c r="R56" s="103"/>
      <c r="S56" s="103"/>
      <c r="T56" s="103"/>
      <c r="U56" s="103"/>
      <c r="V56" s="145"/>
      <c r="W56" s="145"/>
      <c r="X56" s="192"/>
      <c r="Y56" s="146"/>
      <c r="Z56" s="147"/>
      <c r="AA56" s="302">
        <f xml:space="preserve"> SUM(AA47:AA55)</f>
        <v>-1.4596132483541109E-3</v>
      </c>
      <c r="AB56" s="185"/>
    </row>
    <row r="57" spans="1:28" s="118" customFormat="1" ht="12" customHeight="1" x14ac:dyDescent="0.2">
      <c r="A57" s="121"/>
      <c r="B57" s="121"/>
      <c r="C57" s="121"/>
      <c r="D57" s="121"/>
      <c r="E57" s="121"/>
      <c r="F57" s="122"/>
      <c r="G57" s="122"/>
      <c r="H57" s="123"/>
      <c r="I57" s="124"/>
      <c r="J57" s="125"/>
      <c r="K57" s="121"/>
      <c r="L57" s="121"/>
      <c r="M57" s="264"/>
      <c r="N57" s="127"/>
      <c r="O57" s="276"/>
      <c r="P57" s="129"/>
      <c r="Q57" s="286"/>
      <c r="R57" s="121"/>
      <c r="S57" s="121"/>
      <c r="T57" s="121"/>
      <c r="U57" s="121"/>
      <c r="V57" s="131"/>
      <c r="W57" s="131"/>
      <c r="X57" s="132"/>
      <c r="Y57" s="133"/>
      <c r="Z57" s="134"/>
      <c r="AA57" s="301"/>
      <c r="AB57" s="136"/>
    </row>
    <row r="58" spans="1:28" s="118" customFormat="1" ht="12" customHeight="1" thickBot="1" x14ac:dyDescent="0.25">
      <c r="A58" s="175" t="s">
        <v>1463</v>
      </c>
      <c r="B58" s="175"/>
      <c r="C58" s="175"/>
      <c r="D58" s="175" t="s">
        <v>33</v>
      </c>
      <c r="E58" s="175" t="s">
        <v>1464</v>
      </c>
      <c r="F58" s="176"/>
      <c r="G58" s="176"/>
      <c r="H58" s="177"/>
      <c r="I58" s="178"/>
      <c r="J58" s="179"/>
      <c r="K58" s="175"/>
      <c r="L58" s="175"/>
      <c r="M58" s="272"/>
      <c r="N58" s="181">
        <f>N46+N23+N56+N29+N9+N26+N13</f>
        <v>191143.05919765483</v>
      </c>
      <c r="O58" s="283">
        <f>O46+O23+O56+O29+O9+O26+O13</f>
        <v>1.0560286974684201E-3</v>
      </c>
      <c r="P58" s="182">
        <f>P46+P23+P56+P29+P9+P26+P13</f>
        <v>139648363.33290446</v>
      </c>
      <c r="Q58" s="296">
        <f>Q46+Q23+Q56+Q29+Q9+Q26+Q13</f>
        <v>77.153039117966131</v>
      </c>
      <c r="R58" s="175"/>
      <c r="S58" s="175"/>
      <c r="T58" s="175"/>
      <c r="U58" s="175">
        <v>181001766.00870344</v>
      </c>
      <c r="V58" s="176"/>
      <c r="W58" s="176"/>
      <c r="X58" s="178"/>
      <c r="Y58" s="179"/>
      <c r="Z58" s="180"/>
      <c r="AA58" s="283">
        <f>AA46+AA23+AA56+AA29+AA9+AA26+AA13</f>
        <v>-2.2048814511639145E-3</v>
      </c>
      <c r="AB58" s="175">
        <v>180780285.66645521</v>
      </c>
    </row>
    <row r="59" spans="1:28" ht="12.75" thickTop="1" x14ac:dyDescent="0.2">
      <c r="T59" s="118">
        <f>_xll.BDP("USDEUR Curncy","LAST_PRICE")</f>
        <v>0.81120000000000003</v>
      </c>
      <c r="U59" s="118">
        <f>U58*T59</f>
        <v>146828632.58626023</v>
      </c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E1" sqref="E1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OEI</vt:lpstr>
      <vt:lpstr>SWAN</vt:lpstr>
      <vt:lpstr>ALEG</vt:lpstr>
      <vt:lpstr>OPUS</vt:lpstr>
      <vt:lpstr>OPE</vt:lpstr>
      <vt:lpstr>BEST</vt:lpstr>
      <vt:lpstr>OBID</vt:lpstr>
      <vt:lpstr>FDXC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2018-04-03T08:29:04Z</dcterms:modified>
</cp:coreProperties>
</file>